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EURCZK" sheetId="4" r:id="rId2"/>
    <sheet name="Cours à terme initiaux" sheetId="3" r:id="rId3"/>
    <sheet name="Disclaimer" sheetId="2" r:id="rId4"/>
  </sheets>
  <definedNames>
    <definedName name="_xlnm._FilterDatabase" localSheetId="2" hidden="1">'Cours à terme initiaux'!$A$643:$L$643</definedName>
    <definedName name="_xlnm._FilterDatabase" localSheetId="1" hidden="1">EURCZK!$A$10:$AD$18</definedName>
    <definedName name="_xlnm._FilterDatabase" localSheetId="0" hidden="1">EURUSD!$A$161:$AT$161</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EURCZK!$A$1:$AB$18</definedName>
    <definedName name="_xlnm.Print_Area" localSheetId="0">EURUSD!$A$1:$AB$9</definedName>
  </definedNames>
  <calcPr calcId="162913" calcOnSave="0"/>
</workbook>
</file>

<file path=xl/calcChain.xml><?xml version="1.0" encoding="utf-8"?>
<calcChain xmlns="http://schemas.openxmlformats.org/spreadsheetml/2006/main">
  <c r="AF162" i="1" l="1"/>
  <c r="AG162" i="1"/>
  <c r="AI162" i="1"/>
  <c r="AJ162" i="1"/>
  <c r="AL162" i="1" s="1"/>
  <c r="AO162" i="1"/>
  <c r="AP162" i="1" s="1"/>
  <c r="AF163" i="1"/>
  <c r="AG163" i="1"/>
  <c r="AO163" i="1"/>
  <c r="AP163" i="1" s="1"/>
  <c r="AF164" i="1"/>
  <c r="AG164" i="1"/>
  <c r="AI164" i="1"/>
  <c r="AJ164" i="1"/>
  <c r="AL164" i="1" s="1"/>
  <c r="AO164" i="1"/>
  <c r="AP164" i="1" s="1"/>
  <c r="AF165" i="1"/>
  <c r="AG165" i="1"/>
  <c r="AO165" i="1"/>
  <c r="AQ165" i="1" s="1"/>
  <c r="AF166" i="1"/>
  <c r="AG166" i="1"/>
  <c r="AI166" i="1"/>
  <c r="AK166" i="1" s="1"/>
  <c r="AJ166" i="1"/>
  <c r="AL166" i="1" s="1"/>
  <c r="AO166" i="1"/>
  <c r="AQ166" i="1" s="1"/>
  <c r="AF167" i="1"/>
  <c r="AG167" i="1"/>
  <c r="AO167" i="1"/>
  <c r="AQ167" i="1" s="1"/>
  <c r="AF168" i="1"/>
  <c r="AG168" i="1"/>
  <c r="AI168" i="1"/>
  <c r="AK168" i="1" s="1"/>
  <c r="AJ168" i="1"/>
  <c r="AO168" i="1"/>
  <c r="AP168" i="1"/>
  <c r="AQ168" i="1"/>
  <c r="AR168" i="1" s="1"/>
  <c r="AF169" i="1"/>
  <c r="AG169" i="1"/>
  <c r="AO169" i="1"/>
  <c r="AP169" i="1" s="1"/>
  <c r="AF170" i="1"/>
  <c r="AG170" i="1"/>
  <c r="AI170" i="1"/>
  <c r="AK170" i="1" s="1"/>
  <c r="AJ170" i="1"/>
  <c r="AO170" i="1"/>
  <c r="AP170" i="1" s="1"/>
  <c r="AF171" i="1"/>
  <c r="AG171" i="1"/>
  <c r="AO171" i="1"/>
  <c r="AP171" i="1" s="1"/>
  <c r="AF172" i="1"/>
  <c r="AG172" i="1"/>
  <c r="AI172" i="1"/>
  <c r="AJ172" i="1"/>
  <c r="AL172" i="1"/>
  <c r="AO172" i="1"/>
  <c r="AP172" i="1" s="1"/>
  <c r="AF173" i="1"/>
  <c r="AG173" i="1"/>
  <c r="AO173" i="1"/>
  <c r="AQ173" i="1" s="1"/>
  <c r="AF174" i="1"/>
  <c r="AG174" i="1"/>
  <c r="AI174" i="1"/>
  <c r="AJ174" i="1"/>
  <c r="AL174" i="1" s="1"/>
  <c r="AO174" i="1"/>
  <c r="AQ174" i="1" s="1"/>
  <c r="AF175" i="1"/>
  <c r="AG175" i="1"/>
  <c r="AO175" i="1"/>
  <c r="AQ175" i="1" s="1"/>
  <c r="AF176" i="1"/>
  <c r="AG176" i="1"/>
  <c r="AI176" i="1"/>
  <c r="AK176" i="1" s="1"/>
  <c r="AJ176" i="1"/>
  <c r="AO176" i="1"/>
  <c r="AP176" i="1" s="1"/>
  <c r="AF177" i="1"/>
  <c r="AG177" i="1"/>
  <c r="AO177" i="1"/>
  <c r="AP177" i="1" s="1"/>
  <c r="AQ177" i="1"/>
  <c r="AR177" i="1" s="1"/>
  <c r="AF178" i="1"/>
  <c r="AG178" i="1"/>
  <c r="AI178" i="1"/>
  <c r="AK178" i="1" s="1"/>
  <c r="AJ178" i="1"/>
  <c r="AO178" i="1"/>
  <c r="AP178" i="1" s="1"/>
  <c r="AF179" i="1"/>
  <c r="AG179" i="1"/>
  <c r="AO179" i="1"/>
  <c r="AP179" i="1" s="1"/>
  <c r="AF180" i="1"/>
  <c r="AG180" i="1"/>
  <c r="AI180" i="1"/>
  <c r="AJ180" i="1"/>
  <c r="AL180" i="1"/>
  <c r="AO180" i="1"/>
  <c r="AP180" i="1" s="1"/>
  <c r="AF181" i="1"/>
  <c r="AG181" i="1"/>
  <c r="AO181" i="1"/>
  <c r="AQ181" i="1" s="1"/>
  <c r="AF182" i="1"/>
  <c r="AG182" i="1"/>
  <c r="AI182" i="1"/>
  <c r="AJ182" i="1"/>
  <c r="AL182" i="1" s="1"/>
  <c r="AO182" i="1"/>
  <c r="AQ182" i="1" s="1"/>
  <c r="AF183" i="1"/>
  <c r="AG183" i="1"/>
  <c r="AO183" i="1"/>
  <c r="AQ183" i="1" s="1"/>
  <c r="AF184" i="1"/>
  <c r="AG184" i="1"/>
  <c r="AI184" i="1"/>
  <c r="AK184" i="1" s="1"/>
  <c r="AJ184" i="1"/>
  <c r="AO184" i="1"/>
  <c r="AP184" i="1" s="1"/>
  <c r="AF185" i="1"/>
  <c r="AG185" i="1"/>
  <c r="AS185" i="1" s="1"/>
  <c r="AT185" i="1" s="1"/>
  <c r="AO185" i="1"/>
  <c r="AP185" i="1" s="1"/>
  <c r="AQ185" i="1"/>
  <c r="AR185" i="1" s="1"/>
  <c r="AF186" i="1"/>
  <c r="AG186" i="1"/>
  <c r="AI186" i="1"/>
  <c r="AK186" i="1" s="1"/>
  <c r="AJ186" i="1"/>
  <c r="AO186" i="1"/>
  <c r="AP186" i="1" s="1"/>
  <c r="AF187" i="1"/>
  <c r="AG187" i="1"/>
  <c r="AO187" i="1"/>
  <c r="AP187" i="1" s="1"/>
  <c r="AF188" i="1"/>
  <c r="AG188" i="1"/>
  <c r="AI188" i="1"/>
  <c r="AJ188" i="1"/>
  <c r="AL188" i="1"/>
  <c r="AO188" i="1"/>
  <c r="AP188" i="1" s="1"/>
  <c r="AF189" i="1"/>
  <c r="AG189" i="1"/>
  <c r="AO189" i="1"/>
  <c r="AQ189" i="1" s="1"/>
  <c r="AF190" i="1"/>
  <c r="AG190" i="1"/>
  <c r="AI190" i="1"/>
  <c r="AJ190" i="1"/>
  <c r="AL190" i="1" s="1"/>
  <c r="AO190" i="1"/>
  <c r="AQ190" i="1" s="1"/>
  <c r="AF191" i="1"/>
  <c r="AG191" i="1"/>
  <c r="AO191" i="1"/>
  <c r="AQ191" i="1" s="1"/>
  <c r="AF192" i="1"/>
  <c r="AG192" i="1"/>
  <c r="AI192" i="1"/>
  <c r="AK192" i="1" s="1"/>
  <c r="AJ192" i="1"/>
  <c r="AO192" i="1"/>
  <c r="AP192" i="1" s="1"/>
  <c r="AF193" i="1"/>
  <c r="AG193" i="1"/>
  <c r="AO193" i="1"/>
  <c r="AP193" i="1" s="1"/>
  <c r="AQ193" i="1"/>
  <c r="AR193" i="1" s="1"/>
  <c r="AF194" i="1"/>
  <c r="AG194" i="1"/>
  <c r="AI194" i="1"/>
  <c r="AK194" i="1" s="1"/>
  <c r="AJ194" i="1"/>
  <c r="AO194" i="1"/>
  <c r="AP194" i="1" s="1"/>
  <c r="AF195" i="1"/>
  <c r="AG195" i="1"/>
  <c r="AO195" i="1"/>
  <c r="AP195" i="1" s="1"/>
  <c r="AF196" i="1"/>
  <c r="AG196" i="1"/>
  <c r="AL196" i="1" s="1"/>
  <c r="AI196" i="1"/>
  <c r="AJ196" i="1"/>
  <c r="AO196" i="1"/>
  <c r="AP196" i="1" s="1"/>
  <c r="AF197" i="1"/>
  <c r="AG197" i="1"/>
  <c r="AO197" i="1"/>
  <c r="AQ197" i="1" s="1"/>
  <c r="AF198" i="1"/>
  <c r="AG198" i="1"/>
  <c r="AI198" i="1"/>
  <c r="AJ198" i="1"/>
  <c r="AL198" i="1" s="1"/>
  <c r="AO198" i="1"/>
  <c r="AQ198" i="1" s="1"/>
  <c r="AF199" i="1"/>
  <c r="AG199" i="1"/>
  <c r="AO199" i="1"/>
  <c r="AQ199" i="1" s="1"/>
  <c r="AF200" i="1"/>
  <c r="AG200" i="1"/>
  <c r="AI200" i="1"/>
  <c r="AK200" i="1" s="1"/>
  <c r="AJ200" i="1"/>
  <c r="AO200" i="1"/>
  <c r="AQ200" i="1" s="1"/>
  <c r="AP200" i="1"/>
  <c r="AF201" i="1"/>
  <c r="AG201" i="1"/>
  <c r="AO201" i="1"/>
  <c r="AP201" i="1" s="1"/>
  <c r="AF202" i="1"/>
  <c r="AG202" i="1"/>
  <c r="AI202" i="1"/>
  <c r="AK202" i="1" s="1"/>
  <c r="AJ202" i="1"/>
  <c r="AO202" i="1"/>
  <c r="AP202" i="1" s="1"/>
  <c r="AF203" i="1"/>
  <c r="AG203" i="1"/>
  <c r="AO203" i="1"/>
  <c r="AP203" i="1" s="1"/>
  <c r="AF204" i="1"/>
  <c r="AG204" i="1"/>
  <c r="AL204" i="1" s="1"/>
  <c r="AI204" i="1"/>
  <c r="AJ204" i="1"/>
  <c r="AO204" i="1"/>
  <c r="AP204" i="1" s="1"/>
  <c r="AF205" i="1"/>
  <c r="AG205" i="1"/>
  <c r="AO205" i="1"/>
  <c r="AQ205" i="1" s="1"/>
  <c r="AF206" i="1"/>
  <c r="AG206" i="1"/>
  <c r="AI206" i="1"/>
  <c r="AJ206" i="1"/>
  <c r="AL206" i="1" s="1"/>
  <c r="AO206" i="1"/>
  <c r="AQ206" i="1" s="1"/>
  <c r="AF207" i="1"/>
  <c r="AG207" i="1"/>
  <c r="AO207" i="1"/>
  <c r="AP207" i="1" s="1"/>
  <c r="AF208" i="1"/>
  <c r="AG208" i="1"/>
  <c r="AI208" i="1"/>
  <c r="AK208" i="1" s="1"/>
  <c r="AJ208" i="1"/>
  <c r="AL208" i="1" s="1"/>
  <c r="AO208" i="1"/>
  <c r="AP208" i="1"/>
  <c r="AQ208" i="1"/>
  <c r="AR208" i="1" s="1"/>
  <c r="AF209" i="1"/>
  <c r="AG209" i="1"/>
  <c r="AO209" i="1"/>
  <c r="AP209" i="1" s="1"/>
  <c r="AQ209" i="1"/>
  <c r="AR209" i="1" s="1"/>
  <c r="AF210" i="1"/>
  <c r="AG210" i="1"/>
  <c r="AI210" i="1"/>
  <c r="AJ210" i="1"/>
  <c r="AL210" i="1" s="1"/>
  <c r="AK210" i="1"/>
  <c r="AO210" i="1"/>
  <c r="AP210" i="1" s="1"/>
  <c r="AF211" i="1"/>
  <c r="AG211" i="1"/>
  <c r="AO211" i="1"/>
  <c r="AP211" i="1" s="1"/>
  <c r="AF212" i="1"/>
  <c r="AG212" i="1"/>
  <c r="AI212" i="1"/>
  <c r="AK212" i="1" s="1"/>
  <c r="AJ212" i="1"/>
  <c r="AL212" i="1" s="1"/>
  <c r="AM212" i="1" s="1"/>
  <c r="AO212" i="1"/>
  <c r="AP212" i="1" s="1"/>
  <c r="AF213" i="1"/>
  <c r="AG213" i="1"/>
  <c r="AO213" i="1"/>
  <c r="AQ213" i="1" s="1"/>
  <c r="AF214" i="1"/>
  <c r="AG214" i="1"/>
  <c r="AI214" i="1"/>
  <c r="AK214" i="1" s="1"/>
  <c r="AJ214" i="1"/>
  <c r="AO214" i="1"/>
  <c r="AQ214" i="1" s="1"/>
  <c r="AP214" i="1"/>
  <c r="AF215" i="1"/>
  <c r="AG215" i="1"/>
  <c r="AO215" i="1"/>
  <c r="AP215" i="1" s="1"/>
  <c r="AF216" i="1"/>
  <c r="AG216" i="1"/>
  <c r="AI216" i="1"/>
  <c r="AJ216" i="1"/>
  <c r="AO216" i="1"/>
  <c r="AQ216" i="1" s="1"/>
  <c r="AP216" i="1"/>
  <c r="AF217" i="1"/>
  <c r="AG217" i="1"/>
  <c r="AO217" i="1"/>
  <c r="AP217" i="1" s="1"/>
  <c r="AQ217" i="1"/>
  <c r="AF218" i="1"/>
  <c r="AG218" i="1"/>
  <c r="AI218" i="1"/>
  <c r="AJ218" i="1"/>
  <c r="AO218" i="1"/>
  <c r="AQ218" i="1" s="1"/>
  <c r="AF219" i="1"/>
  <c r="AG219" i="1"/>
  <c r="AO219" i="1"/>
  <c r="AP219" i="1" s="1"/>
  <c r="AF220" i="1"/>
  <c r="AG220" i="1"/>
  <c r="AL220" i="1" s="1"/>
  <c r="AI220" i="1"/>
  <c r="AJ220" i="1"/>
  <c r="AO220" i="1"/>
  <c r="AP220" i="1" s="1"/>
  <c r="AF221" i="1"/>
  <c r="AG221" i="1"/>
  <c r="AO221" i="1"/>
  <c r="AQ221" i="1" s="1"/>
  <c r="AR221" i="1" s="1"/>
  <c r="AR216" i="1" l="1"/>
  <c r="AS193" i="1"/>
  <c r="AT193" i="1" s="1"/>
  <c r="AS177" i="1"/>
  <c r="AT177" i="1" s="1"/>
  <c r="AR200" i="1"/>
  <c r="AS217" i="1"/>
  <c r="AQ192" i="1"/>
  <c r="AR192" i="1" s="1"/>
  <c r="AQ184" i="1"/>
  <c r="AR184" i="1" s="1"/>
  <c r="AQ176" i="1"/>
  <c r="AR176" i="1" s="1"/>
  <c r="AQ201" i="1"/>
  <c r="AR201" i="1" s="1"/>
  <c r="AL218" i="1"/>
  <c r="AK190" i="1"/>
  <c r="AK182" i="1"/>
  <c r="AK174" i="1"/>
  <c r="AM210" i="1"/>
  <c r="AR217" i="1"/>
  <c r="AL216" i="1"/>
  <c r="AS208" i="1"/>
  <c r="AT208" i="1" s="1"/>
  <c r="AK206" i="1"/>
  <c r="AK198" i="1"/>
  <c r="AK220" i="1"/>
  <c r="AM220" i="1" s="1"/>
  <c r="AK216" i="1"/>
  <c r="AL214" i="1"/>
  <c r="AM214" i="1" s="1"/>
  <c r="AP206" i="1"/>
  <c r="AK204" i="1"/>
  <c r="AM204" i="1" s="1"/>
  <c r="AL202" i="1"/>
  <c r="AM202" i="1" s="1"/>
  <c r="AL200" i="1"/>
  <c r="AM200" i="1" s="1"/>
  <c r="AP199" i="1"/>
  <c r="AP198" i="1"/>
  <c r="AR198" i="1" s="1"/>
  <c r="AK196" i="1"/>
  <c r="AM196" i="1" s="1"/>
  <c r="AL194" i="1"/>
  <c r="AM194" i="1" s="1"/>
  <c r="AL192" i="1"/>
  <c r="AM192" i="1" s="1"/>
  <c r="AP191" i="1"/>
  <c r="AP190" i="1"/>
  <c r="AK188" i="1"/>
  <c r="AL186" i="1"/>
  <c r="AM186" i="1" s="1"/>
  <c r="AL184" i="1"/>
  <c r="AM184" i="1" s="1"/>
  <c r="AP183" i="1"/>
  <c r="AP182" i="1"/>
  <c r="AK180" i="1"/>
  <c r="AL178" i="1"/>
  <c r="AM178" i="1" s="1"/>
  <c r="AL176" i="1"/>
  <c r="AM176" i="1" s="1"/>
  <c r="AP175" i="1"/>
  <c r="AP174" i="1"/>
  <c r="AK172" i="1"/>
  <c r="AL170" i="1"/>
  <c r="AM170" i="1" s="1"/>
  <c r="AL168" i="1"/>
  <c r="AM168" i="1" s="1"/>
  <c r="AP167" i="1"/>
  <c r="AP166" i="1"/>
  <c r="AR166" i="1" s="1"/>
  <c r="AK164" i="1"/>
  <c r="AK162" i="1"/>
  <c r="AM162" i="1" s="1"/>
  <c r="AS216" i="1"/>
  <c r="AT216" i="1" s="1"/>
  <c r="AQ169" i="1"/>
  <c r="AR169" i="1" s="1"/>
  <c r="AK218" i="1"/>
  <c r="AM206" i="1"/>
  <c r="AS200" i="1"/>
  <c r="AM198" i="1"/>
  <c r="AM190" i="1"/>
  <c r="AS168" i="1"/>
  <c r="AT168" i="1" s="1"/>
  <c r="AS221" i="1"/>
  <c r="AT221" i="1" s="1"/>
  <c r="AR205" i="1"/>
  <c r="AS205" i="1"/>
  <c r="AT205" i="1" s="1"/>
  <c r="AR197" i="1"/>
  <c r="AS197" i="1"/>
  <c r="AR189" i="1"/>
  <c r="AS189" i="1"/>
  <c r="AT189" i="1" s="1"/>
  <c r="AR181" i="1"/>
  <c r="AS181" i="1"/>
  <c r="AR165" i="1"/>
  <c r="AS165" i="1"/>
  <c r="AM218" i="1"/>
  <c r="AR213" i="1"/>
  <c r="AS213" i="1"/>
  <c r="AT213" i="1" s="1"/>
  <c r="AM208" i="1"/>
  <c r="AR206" i="1"/>
  <c r="AS206" i="1"/>
  <c r="AS198" i="1"/>
  <c r="AR190" i="1"/>
  <c r="AS190" i="1"/>
  <c r="AR182" i="1"/>
  <c r="AS182" i="1"/>
  <c r="AT182" i="1" s="1"/>
  <c r="AR174" i="1"/>
  <c r="AS174" i="1"/>
  <c r="AS166" i="1"/>
  <c r="AM188" i="1"/>
  <c r="AM182" i="1"/>
  <c r="AM180" i="1"/>
  <c r="AM174" i="1"/>
  <c r="AM172" i="1"/>
  <c r="AM166" i="1"/>
  <c r="AM164" i="1"/>
  <c r="AM216" i="1"/>
  <c r="AR214" i="1"/>
  <c r="AS214" i="1"/>
  <c r="AR199" i="1"/>
  <c r="AS199" i="1"/>
  <c r="AT199" i="1" s="1"/>
  <c r="AR191" i="1"/>
  <c r="AS191" i="1"/>
  <c r="AR183" i="1"/>
  <c r="AS183" i="1"/>
  <c r="AT183" i="1" s="1"/>
  <c r="AR175" i="1"/>
  <c r="AS175" i="1"/>
  <c r="AR167" i="1"/>
  <c r="AS167" i="1"/>
  <c r="AR218" i="1"/>
  <c r="AS218" i="1"/>
  <c r="AR173" i="1"/>
  <c r="AS173" i="1"/>
  <c r="AT173" i="1" s="1"/>
  <c r="AP213" i="1"/>
  <c r="AP205" i="1"/>
  <c r="AP197" i="1"/>
  <c r="AP189" i="1"/>
  <c r="AP181" i="1"/>
  <c r="AP173" i="1"/>
  <c r="AP165" i="1"/>
  <c r="AQ211" i="1"/>
  <c r="AR211" i="1" s="1"/>
  <c r="AS209" i="1"/>
  <c r="AT209" i="1" s="1"/>
  <c r="AQ203" i="1"/>
  <c r="AR203" i="1" s="1"/>
  <c r="AQ195" i="1"/>
  <c r="AR195" i="1" s="1"/>
  <c r="AQ187" i="1"/>
  <c r="AR187" i="1" s="1"/>
  <c r="AQ179" i="1"/>
  <c r="AR179" i="1" s="1"/>
  <c r="AQ171" i="1"/>
  <c r="AR171" i="1" s="1"/>
  <c r="AQ163" i="1"/>
  <c r="AR163" i="1" s="1"/>
  <c r="AQ219" i="1"/>
  <c r="AP221" i="1"/>
  <c r="AP218" i="1"/>
  <c r="AQ220" i="1"/>
  <c r="AR220" i="1" s="1"/>
  <c r="AQ212" i="1"/>
  <c r="AR212" i="1" s="1"/>
  <c r="AQ204" i="1"/>
  <c r="AR204" i="1" s="1"/>
  <c r="AQ196" i="1"/>
  <c r="AR196" i="1" s="1"/>
  <c r="AQ188" i="1"/>
  <c r="AR188" i="1" s="1"/>
  <c r="AQ180" i="1"/>
  <c r="AR180" i="1" s="1"/>
  <c r="AQ172" i="1"/>
  <c r="AR172" i="1" s="1"/>
  <c r="AQ164" i="1"/>
  <c r="AR164" i="1" s="1"/>
  <c r="AQ215" i="1"/>
  <c r="AQ207" i="1"/>
  <c r="AQ210" i="1"/>
  <c r="AR210" i="1" s="1"/>
  <c r="AQ202" i="1"/>
  <c r="AR202" i="1" s="1"/>
  <c r="AQ194" i="1"/>
  <c r="AR194" i="1" s="1"/>
  <c r="AQ186" i="1"/>
  <c r="AR186" i="1" s="1"/>
  <c r="AQ178" i="1"/>
  <c r="AR178" i="1" s="1"/>
  <c r="AQ170" i="1"/>
  <c r="AR170" i="1" s="1"/>
  <c r="AQ162" i="1"/>
  <c r="AO160" i="1"/>
  <c r="AJ160" i="1"/>
  <c r="AI160" i="1"/>
  <c r="AG160" i="1"/>
  <c r="AF160" i="1"/>
  <c r="AO159" i="1"/>
  <c r="AQ159" i="1" s="1"/>
  <c r="AJ159" i="1"/>
  <c r="AI159" i="1"/>
  <c r="AG159" i="1"/>
  <c r="AF159" i="1"/>
  <c r="AO158" i="1"/>
  <c r="AP158" i="1" s="1"/>
  <c r="AJ158" i="1"/>
  <c r="AI158" i="1"/>
  <c r="AG158" i="1"/>
  <c r="AF158" i="1"/>
  <c r="AO157" i="1"/>
  <c r="AP157" i="1" s="1"/>
  <c r="AG157" i="1"/>
  <c r="AF157" i="1"/>
  <c r="AO156" i="1"/>
  <c r="AJ156" i="1"/>
  <c r="AI156" i="1"/>
  <c r="AG156" i="1"/>
  <c r="AF156" i="1"/>
  <c r="AO155" i="1"/>
  <c r="AQ155" i="1" s="1"/>
  <c r="AG155" i="1"/>
  <c r="AF155" i="1"/>
  <c r="AO154" i="1"/>
  <c r="AP154" i="1" s="1"/>
  <c r="AJ154" i="1"/>
  <c r="AI154" i="1"/>
  <c r="AG154" i="1"/>
  <c r="AF154" i="1"/>
  <c r="AO153" i="1"/>
  <c r="AP153" i="1" s="1"/>
  <c r="AJ153" i="1"/>
  <c r="AI153" i="1"/>
  <c r="AG153" i="1"/>
  <c r="AF153" i="1"/>
  <c r="AO152" i="1"/>
  <c r="AQ152" i="1" s="1"/>
  <c r="AJ152" i="1"/>
  <c r="AI152" i="1"/>
  <c r="AG152" i="1"/>
  <c r="AF152" i="1"/>
  <c r="AO151" i="1"/>
  <c r="AP151" i="1" s="1"/>
  <c r="AJ151" i="1"/>
  <c r="AI151" i="1"/>
  <c r="AG151" i="1"/>
  <c r="AF151" i="1"/>
  <c r="AO150" i="1"/>
  <c r="AQ150" i="1" s="1"/>
  <c r="AJ150" i="1"/>
  <c r="AI150" i="1"/>
  <c r="AG150" i="1"/>
  <c r="AF150" i="1"/>
  <c r="AO149" i="1"/>
  <c r="AP149" i="1" s="1"/>
  <c r="AJ149" i="1"/>
  <c r="AI149" i="1"/>
  <c r="AG149" i="1"/>
  <c r="AF149" i="1"/>
  <c r="AO148" i="1"/>
  <c r="AQ148" i="1" s="1"/>
  <c r="AG148" i="1"/>
  <c r="AF148" i="1"/>
  <c r="AO147" i="1"/>
  <c r="AQ147" i="1" s="1"/>
  <c r="AJ147" i="1"/>
  <c r="AI147" i="1"/>
  <c r="AG147" i="1"/>
  <c r="AF147" i="1"/>
  <c r="AO146" i="1"/>
  <c r="AP146" i="1" s="1"/>
  <c r="AJ146" i="1"/>
  <c r="AI146" i="1"/>
  <c r="AG146" i="1"/>
  <c r="AL146" i="1" s="1"/>
  <c r="AF146" i="1"/>
  <c r="AO145" i="1"/>
  <c r="AP145" i="1" s="1"/>
  <c r="AJ145" i="1"/>
  <c r="AI145" i="1"/>
  <c r="AG145" i="1"/>
  <c r="AF145" i="1"/>
  <c r="AO144" i="1"/>
  <c r="AQ144" i="1" s="1"/>
  <c r="AG144" i="1"/>
  <c r="AF144" i="1"/>
  <c r="AO143" i="1"/>
  <c r="AQ143" i="1" s="1"/>
  <c r="AJ143" i="1"/>
  <c r="AI143" i="1"/>
  <c r="AG143" i="1"/>
  <c r="AF143" i="1"/>
  <c r="AO142" i="1"/>
  <c r="AQ142" i="1" s="1"/>
  <c r="AG142" i="1"/>
  <c r="AF142" i="1"/>
  <c r="AO141" i="1"/>
  <c r="AP141" i="1" s="1"/>
  <c r="AJ141" i="1"/>
  <c r="AI141" i="1"/>
  <c r="AG141" i="1"/>
  <c r="AF141" i="1"/>
  <c r="AO140" i="1"/>
  <c r="AQ140" i="1" s="1"/>
  <c r="AJ140" i="1"/>
  <c r="AI140" i="1"/>
  <c r="AG140" i="1"/>
  <c r="AF140" i="1"/>
  <c r="AO139" i="1"/>
  <c r="AQ139" i="1" s="1"/>
  <c r="AJ139" i="1"/>
  <c r="AI139" i="1"/>
  <c r="AG139" i="1"/>
  <c r="AF139" i="1"/>
  <c r="AO138" i="1"/>
  <c r="AQ138" i="1" s="1"/>
  <c r="AG138" i="1"/>
  <c r="AF138" i="1"/>
  <c r="AO137" i="1"/>
  <c r="AP137" i="1" s="1"/>
  <c r="AJ137" i="1"/>
  <c r="AI137" i="1"/>
  <c r="AG137" i="1"/>
  <c r="AF137" i="1"/>
  <c r="AO136" i="1"/>
  <c r="AQ136" i="1" s="1"/>
  <c r="AJ136" i="1"/>
  <c r="AI136" i="1"/>
  <c r="AG136" i="1"/>
  <c r="AF136" i="1"/>
  <c r="AO135" i="1"/>
  <c r="AQ135" i="1" s="1"/>
  <c r="AJ135" i="1"/>
  <c r="AI135" i="1"/>
  <c r="AG135" i="1"/>
  <c r="AF135" i="1"/>
  <c r="AO134" i="1"/>
  <c r="AQ134" i="1" s="1"/>
  <c r="AJ134" i="1"/>
  <c r="AI134" i="1"/>
  <c r="AG134" i="1"/>
  <c r="AF134" i="1"/>
  <c r="AO133" i="1"/>
  <c r="AP133" i="1" s="1"/>
  <c r="AJ133" i="1"/>
  <c r="AI133" i="1"/>
  <c r="AG133" i="1"/>
  <c r="AF133" i="1"/>
  <c r="AO132" i="1"/>
  <c r="AJ132" i="1"/>
  <c r="AI132" i="1"/>
  <c r="AG132" i="1"/>
  <c r="AF132" i="1"/>
  <c r="AO131" i="1"/>
  <c r="AQ131" i="1" s="1"/>
  <c r="AG131" i="1"/>
  <c r="AF131" i="1"/>
  <c r="AO130" i="1"/>
  <c r="AQ130" i="1" s="1"/>
  <c r="AG130" i="1"/>
  <c r="AF130" i="1"/>
  <c r="AO129" i="1"/>
  <c r="AP129" i="1" s="1"/>
  <c r="AJ129" i="1"/>
  <c r="AI129" i="1"/>
  <c r="AG129" i="1"/>
  <c r="AF129" i="1"/>
  <c r="AO128" i="1"/>
  <c r="AJ128" i="1"/>
  <c r="AI128" i="1"/>
  <c r="AG128" i="1"/>
  <c r="AF128" i="1"/>
  <c r="AO127" i="1"/>
  <c r="AQ127" i="1" s="1"/>
  <c r="AG127" i="1"/>
  <c r="AF127" i="1"/>
  <c r="AO126" i="1"/>
  <c r="AP126" i="1" s="1"/>
  <c r="AJ126" i="1"/>
  <c r="AI126" i="1"/>
  <c r="AG126" i="1"/>
  <c r="AF126" i="1"/>
  <c r="AO125" i="1"/>
  <c r="AP125" i="1" s="1"/>
  <c r="AJ125" i="1"/>
  <c r="AI125" i="1"/>
  <c r="AG125" i="1"/>
  <c r="AF125" i="1"/>
  <c r="AO124" i="1"/>
  <c r="AG124" i="1"/>
  <c r="AF124" i="1"/>
  <c r="AO123" i="1"/>
  <c r="AQ123" i="1" s="1"/>
  <c r="AJ123" i="1"/>
  <c r="AI123" i="1"/>
  <c r="AG123" i="1"/>
  <c r="AF123" i="1"/>
  <c r="AO122" i="1"/>
  <c r="AQ122" i="1" s="1"/>
  <c r="AG122" i="1"/>
  <c r="AF122" i="1"/>
  <c r="AO121" i="1"/>
  <c r="AP121" i="1" s="1"/>
  <c r="AJ121" i="1"/>
  <c r="AI121" i="1"/>
  <c r="AG121" i="1"/>
  <c r="AF121" i="1"/>
  <c r="AO120" i="1"/>
  <c r="AQ120" i="1" s="1"/>
  <c r="AG120" i="1"/>
  <c r="AF120" i="1"/>
  <c r="AO119" i="1"/>
  <c r="AP119" i="1" s="1"/>
  <c r="AJ119" i="1"/>
  <c r="AI119" i="1"/>
  <c r="AG119" i="1"/>
  <c r="AF119" i="1"/>
  <c r="AO118" i="1"/>
  <c r="AP118" i="1" s="1"/>
  <c r="AG118" i="1"/>
  <c r="AF118" i="1"/>
  <c r="AO117" i="1"/>
  <c r="AP117" i="1" s="1"/>
  <c r="AJ117" i="1"/>
  <c r="AI117" i="1"/>
  <c r="AG117" i="1"/>
  <c r="AF117" i="1"/>
  <c r="AO116" i="1"/>
  <c r="AQ116" i="1" s="1"/>
  <c r="AG116" i="1"/>
  <c r="AF116" i="1"/>
  <c r="AO115" i="1"/>
  <c r="AQ115" i="1" s="1"/>
  <c r="AJ115" i="1"/>
  <c r="AI115" i="1"/>
  <c r="AG115" i="1"/>
  <c r="AF115" i="1"/>
  <c r="AO114" i="1"/>
  <c r="AP114" i="1" s="1"/>
  <c r="AJ114" i="1"/>
  <c r="AI114" i="1"/>
  <c r="AG114" i="1"/>
  <c r="AF114" i="1"/>
  <c r="AO113" i="1"/>
  <c r="AP113" i="1" s="1"/>
  <c r="AJ113" i="1"/>
  <c r="AI113" i="1"/>
  <c r="AG113" i="1"/>
  <c r="AF113" i="1"/>
  <c r="AO112" i="1"/>
  <c r="AQ112" i="1" s="1"/>
  <c r="AG112" i="1"/>
  <c r="AF112" i="1"/>
  <c r="AO111" i="1"/>
  <c r="AQ111" i="1" s="1"/>
  <c r="AJ111" i="1"/>
  <c r="AI111" i="1"/>
  <c r="AG111" i="1"/>
  <c r="AF111" i="1"/>
  <c r="AO110" i="1"/>
  <c r="AP110" i="1" s="1"/>
  <c r="AG110" i="1"/>
  <c r="AF110" i="1"/>
  <c r="AO109" i="1"/>
  <c r="AP109" i="1" s="1"/>
  <c r="AJ109" i="1"/>
  <c r="AI109" i="1"/>
  <c r="AG109" i="1"/>
  <c r="AF109" i="1"/>
  <c r="AO108" i="1"/>
  <c r="AP108" i="1" s="1"/>
  <c r="AJ108" i="1"/>
  <c r="AI108" i="1"/>
  <c r="AG108" i="1"/>
  <c r="AF108" i="1"/>
  <c r="AO107" i="1"/>
  <c r="AQ107" i="1" s="1"/>
  <c r="AJ107" i="1"/>
  <c r="AI107" i="1"/>
  <c r="AG107" i="1"/>
  <c r="AF107" i="1"/>
  <c r="AO106" i="1"/>
  <c r="AP106" i="1" s="1"/>
  <c r="AG106" i="1"/>
  <c r="AF106" i="1"/>
  <c r="AO105" i="1"/>
  <c r="AQ105" i="1" s="1"/>
  <c r="AJ105" i="1"/>
  <c r="AI105" i="1"/>
  <c r="AG105" i="1"/>
  <c r="AF105" i="1"/>
  <c r="AO104" i="1"/>
  <c r="AP104" i="1" s="1"/>
  <c r="AJ104" i="1"/>
  <c r="AI104" i="1"/>
  <c r="AG104" i="1"/>
  <c r="AF104" i="1"/>
  <c r="AO103" i="1"/>
  <c r="AQ103" i="1" s="1"/>
  <c r="AJ103" i="1"/>
  <c r="AI103" i="1"/>
  <c r="AG103" i="1"/>
  <c r="AF103" i="1"/>
  <c r="AO101" i="1"/>
  <c r="AQ101" i="1" s="1"/>
  <c r="AJ101" i="1"/>
  <c r="AI101" i="1"/>
  <c r="AG101" i="1"/>
  <c r="AF101" i="1"/>
  <c r="AT100" i="1"/>
  <c r="AS100" i="1"/>
  <c r="AR100" i="1"/>
  <c r="AQ100" i="1"/>
  <c r="AP100" i="1"/>
  <c r="AO100" i="1"/>
  <c r="AM100" i="1"/>
  <c r="AL100" i="1"/>
  <c r="AK100" i="1"/>
  <c r="AJ100" i="1"/>
  <c r="AI100" i="1"/>
  <c r="AG100" i="1"/>
  <c r="AF100" i="1"/>
  <c r="AO99" i="1"/>
  <c r="AQ99" i="1" s="1"/>
  <c r="AG99" i="1"/>
  <c r="AF99" i="1"/>
  <c r="AO98" i="1"/>
  <c r="AP98" i="1" s="1"/>
  <c r="AJ98" i="1"/>
  <c r="AI98" i="1"/>
  <c r="AG98" i="1"/>
  <c r="AF98" i="1"/>
  <c r="AO97" i="1"/>
  <c r="AP97" i="1" s="1"/>
  <c r="AJ97" i="1"/>
  <c r="AI97" i="1"/>
  <c r="AG97" i="1"/>
  <c r="AF97" i="1"/>
  <c r="AO96" i="1"/>
  <c r="AP96" i="1" s="1"/>
  <c r="AG96" i="1"/>
  <c r="AF96" i="1"/>
  <c r="AO95" i="1"/>
  <c r="AQ95" i="1" s="1"/>
  <c r="AJ95" i="1"/>
  <c r="AI95" i="1"/>
  <c r="AG95" i="1"/>
  <c r="AF95" i="1"/>
  <c r="AT94" i="1"/>
  <c r="AS94" i="1"/>
  <c r="AR94" i="1"/>
  <c r="AQ94" i="1"/>
  <c r="AP94" i="1"/>
  <c r="AO94" i="1"/>
  <c r="AM94" i="1"/>
  <c r="AL94" i="1"/>
  <c r="AK94" i="1"/>
  <c r="AJ94" i="1"/>
  <c r="AI94" i="1"/>
  <c r="AG94" i="1"/>
  <c r="AF94" i="1"/>
  <c r="AO93" i="1"/>
  <c r="AP93" i="1" s="1"/>
  <c r="AG93" i="1"/>
  <c r="AF93" i="1"/>
  <c r="AO92" i="1"/>
  <c r="AP92" i="1" s="1"/>
  <c r="AJ92" i="1"/>
  <c r="AI92" i="1"/>
  <c r="AG92" i="1"/>
  <c r="AF92" i="1"/>
  <c r="AO91" i="1"/>
  <c r="AQ91" i="1" s="1"/>
  <c r="AJ91" i="1"/>
  <c r="AI91" i="1"/>
  <c r="AG91" i="1"/>
  <c r="AF91" i="1"/>
  <c r="AO90" i="1"/>
  <c r="AP90" i="1" s="1"/>
  <c r="AG90" i="1"/>
  <c r="AF90" i="1"/>
  <c r="AO89" i="1"/>
  <c r="AQ89" i="1" s="1"/>
  <c r="AJ89" i="1"/>
  <c r="AI89" i="1"/>
  <c r="AG89" i="1"/>
  <c r="AL89" i="1" s="1"/>
  <c r="AF89" i="1"/>
  <c r="AT88" i="1"/>
  <c r="AS88" i="1"/>
  <c r="AR88" i="1"/>
  <c r="AQ88" i="1"/>
  <c r="AP88" i="1"/>
  <c r="AO88" i="1"/>
  <c r="AM88" i="1"/>
  <c r="AL88" i="1"/>
  <c r="AK88" i="1"/>
  <c r="AJ88" i="1"/>
  <c r="AI88" i="1"/>
  <c r="AG88" i="1"/>
  <c r="AF88" i="1"/>
  <c r="AO87" i="1"/>
  <c r="AQ87" i="1" s="1"/>
  <c r="AG87" i="1"/>
  <c r="AF87" i="1"/>
  <c r="AO86" i="1"/>
  <c r="AP86" i="1" s="1"/>
  <c r="AJ86" i="1"/>
  <c r="AI86" i="1"/>
  <c r="AG86" i="1"/>
  <c r="AK86" i="1" s="1"/>
  <c r="AF86" i="1"/>
  <c r="AO85" i="1"/>
  <c r="AP85" i="1" s="1"/>
  <c r="AJ85" i="1"/>
  <c r="AI85" i="1"/>
  <c r="AG85" i="1"/>
  <c r="AF85" i="1"/>
  <c r="AO84" i="1"/>
  <c r="AP84" i="1" s="1"/>
  <c r="AG84" i="1"/>
  <c r="AF84" i="1"/>
  <c r="AO83" i="1"/>
  <c r="AQ83" i="1" s="1"/>
  <c r="AJ83" i="1"/>
  <c r="AI83" i="1"/>
  <c r="AG83" i="1"/>
  <c r="AF83" i="1"/>
  <c r="AO82" i="1"/>
  <c r="AP82" i="1" s="1"/>
  <c r="AJ82" i="1"/>
  <c r="AI82" i="1"/>
  <c r="AG82" i="1"/>
  <c r="AF82" i="1"/>
  <c r="AO81" i="1"/>
  <c r="AP81" i="1" s="1"/>
  <c r="AJ81" i="1"/>
  <c r="AI81" i="1"/>
  <c r="AG81" i="1"/>
  <c r="AF81" i="1"/>
  <c r="AO80" i="1"/>
  <c r="AP80" i="1" s="1"/>
  <c r="AJ80" i="1"/>
  <c r="AI80" i="1"/>
  <c r="AG80" i="1"/>
  <c r="AF80" i="1"/>
  <c r="AO79" i="1"/>
  <c r="AQ79" i="1" s="1"/>
  <c r="AJ79" i="1"/>
  <c r="AI79" i="1"/>
  <c r="AG79" i="1"/>
  <c r="AF79" i="1"/>
  <c r="AT78" i="1"/>
  <c r="AS78" i="1"/>
  <c r="AR78" i="1"/>
  <c r="AQ78" i="1"/>
  <c r="AP78" i="1"/>
  <c r="AO78" i="1"/>
  <c r="AM78" i="1"/>
  <c r="AL78" i="1"/>
  <c r="AK78" i="1"/>
  <c r="AJ78" i="1"/>
  <c r="AI78" i="1"/>
  <c r="AG78" i="1"/>
  <c r="AF78" i="1"/>
  <c r="AO77" i="1"/>
  <c r="AQ77" i="1" s="1"/>
  <c r="AG77" i="1"/>
  <c r="AF77" i="1"/>
  <c r="AO76" i="1"/>
  <c r="AQ76" i="1" s="1"/>
  <c r="AJ76" i="1"/>
  <c r="AI76" i="1"/>
  <c r="AG76" i="1"/>
  <c r="AF76" i="1"/>
  <c r="AT75" i="1"/>
  <c r="AS75" i="1"/>
  <c r="AR75" i="1"/>
  <c r="AQ75" i="1"/>
  <c r="AP75" i="1"/>
  <c r="AO75" i="1"/>
  <c r="AM75" i="1"/>
  <c r="AL75" i="1"/>
  <c r="AK75" i="1"/>
  <c r="AJ75" i="1"/>
  <c r="AI75" i="1"/>
  <c r="AG75" i="1"/>
  <c r="AF75" i="1"/>
  <c r="AO74" i="1"/>
  <c r="AG74" i="1"/>
  <c r="AF74" i="1"/>
  <c r="AO73" i="1"/>
  <c r="AP73" i="1" s="1"/>
  <c r="AJ73" i="1"/>
  <c r="AI73" i="1"/>
  <c r="AG73" i="1"/>
  <c r="AF73" i="1"/>
  <c r="AT72" i="1"/>
  <c r="AS72" i="1"/>
  <c r="AR72" i="1"/>
  <c r="AQ72" i="1"/>
  <c r="AP72" i="1"/>
  <c r="AO72" i="1"/>
  <c r="AM72" i="1"/>
  <c r="AL72" i="1"/>
  <c r="AK72" i="1"/>
  <c r="AJ72" i="1"/>
  <c r="AI72" i="1"/>
  <c r="AG72" i="1"/>
  <c r="AF72" i="1"/>
  <c r="AO71" i="1"/>
  <c r="AG71" i="1"/>
  <c r="AF71" i="1"/>
  <c r="AO70" i="1"/>
  <c r="AQ70" i="1" s="1"/>
  <c r="AJ70" i="1"/>
  <c r="AI70" i="1"/>
  <c r="AG70" i="1"/>
  <c r="AF70" i="1"/>
  <c r="AT69" i="1"/>
  <c r="AS69" i="1"/>
  <c r="AR69" i="1"/>
  <c r="AQ69" i="1"/>
  <c r="AP69" i="1"/>
  <c r="AO69" i="1"/>
  <c r="AM69" i="1"/>
  <c r="AL69" i="1"/>
  <c r="AK69" i="1"/>
  <c r="AJ69" i="1"/>
  <c r="AI69" i="1"/>
  <c r="AG69" i="1"/>
  <c r="AF69" i="1"/>
  <c r="AO68" i="1"/>
  <c r="AP68" i="1" s="1"/>
  <c r="AG68" i="1"/>
  <c r="AF68" i="1"/>
  <c r="AO67" i="1"/>
  <c r="AJ67" i="1"/>
  <c r="AI67" i="1"/>
  <c r="AG67" i="1"/>
  <c r="AF67" i="1"/>
  <c r="AT66" i="1"/>
  <c r="AS66" i="1"/>
  <c r="AR66" i="1"/>
  <c r="AQ66" i="1"/>
  <c r="AP66" i="1"/>
  <c r="AO66" i="1"/>
  <c r="AM66" i="1"/>
  <c r="AL66" i="1"/>
  <c r="AK66" i="1"/>
  <c r="AJ66" i="1"/>
  <c r="AI66" i="1"/>
  <c r="AG66" i="1"/>
  <c r="AF66" i="1"/>
  <c r="AO65" i="1"/>
  <c r="AP65" i="1" s="1"/>
  <c r="AG65" i="1"/>
  <c r="AF65" i="1"/>
  <c r="AO64" i="1"/>
  <c r="AQ64" i="1" s="1"/>
  <c r="AJ64" i="1"/>
  <c r="AI64" i="1"/>
  <c r="AG64" i="1"/>
  <c r="AF64" i="1"/>
  <c r="AT63" i="1"/>
  <c r="AS63" i="1"/>
  <c r="AR63" i="1"/>
  <c r="AQ63" i="1"/>
  <c r="AP63" i="1"/>
  <c r="AO63" i="1"/>
  <c r="AM63" i="1"/>
  <c r="AL63" i="1"/>
  <c r="AK63" i="1"/>
  <c r="AJ63" i="1"/>
  <c r="AI63" i="1"/>
  <c r="AG63" i="1"/>
  <c r="AF63" i="1"/>
  <c r="AO62" i="1"/>
  <c r="AQ62" i="1" s="1"/>
  <c r="AG62" i="1"/>
  <c r="AF62" i="1"/>
  <c r="AO61" i="1"/>
  <c r="AQ61" i="1" s="1"/>
  <c r="AJ61" i="1"/>
  <c r="AI61" i="1"/>
  <c r="AG61" i="1"/>
  <c r="AF61" i="1"/>
  <c r="AT60" i="1"/>
  <c r="AS60" i="1"/>
  <c r="AR60" i="1"/>
  <c r="AQ60" i="1"/>
  <c r="AP60" i="1"/>
  <c r="AO60" i="1"/>
  <c r="AM60" i="1"/>
  <c r="AL60" i="1"/>
  <c r="AK60" i="1"/>
  <c r="AJ60" i="1"/>
  <c r="AI60" i="1"/>
  <c r="AG60" i="1"/>
  <c r="AF60" i="1"/>
  <c r="AO59" i="1"/>
  <c r="AP59" i="1" s="1"/>
  <c r="AG59" i="1"/>
  <c r="AF59" i="1"/>
  <c r="AO58" i="1"/>
  <c r="AQ58" i="1" s="1"/>
  <c r="AJ58" i="1"/>
  <c r="AI58" i="1"/>
  <c r="AG58" i="1"/>
  <c r="AF58" i="1"/>
  <c r="AT57" i="1"/>
  <c r="AS57" i="1"/>
  <c r="AR57" i="1"/>
  <c r="AQ57" i="1"/>
  <c r="AP57" i="1"/>
  <c r="AO57" i="1"/>
  <c r="AM57" i="1"/>
  <c r="AL57" i="1"/>
  <c r="AK57" i="1"/>
  <c r="AJ57" i="1"/>
  <c r="AI57" i="1"/>
  <c r="AG57" i="1"/>
  <c r="AF57" i="1"/>
  <c r="AO56" i="1"/>
  <c r="AP56" i="1" s="1"/>
  <c r="AG56" i="1"/>
  <c r="AF56" i="1"/>
  <c r="AO55" i="1"/>
  <c r="AP55" i="1" s="1"/>
  <c r="AJ55" i="1"/>
  <c r="AI55" i="1"/>
  <c r="AG55" i="1"/>
  <c r="AF55" i="1"/>
  <c r="AT54" i="1"/>
  <c r="AS54" i="1"/>
  <c r="AR54" i="1"/>
  <c r="AQ54" i="1"/>
  <c r="AP54" i="1"/>
  <c r="AO54" i="1"/>
  <c r="AM54" i="1"/>
  <c r="AL54" i="1"/>
  <c r="AK54" i="1"/>
  <c r="AJ54" i="1"/>
  <c r="AI54" i="1"/>
  <c r="AG54" i="1"/>
  <c r="AF54" i="1"/>
  <c r="AO53" i="1"/>
  <c r="AP53" i="1" s="1"/>
  <c r="AG53" i="1"/>
  <c r="AF53" i="1"/>
  <c r="AO52" i="1"/>
  <c r="AQ52" i="1" s="1"/>
  <c r="AJ52" i="1"/>
  <c r="AI52" i="1"/>
  <c r="AG52" i="1"/>
  <c r="AF52" i="1"/>
  <c r="AT51" i="1"/>
  <c r="AS51" i="1"/>
  <c r="AR51" i="1"/>
  <c r="AQ51" i="1"/>
  <c r="AP51" i="1"/>
  <c r="AO51" i="1"/>
  <c r="AM51" i="1"/>
  <c r="AL51" i="1"/>
  <c r="AK51" i="1"/>
  <c r="AJ51" i="1"/>
  <c r="AI51" i="1"/>
  <c r="AG51" i="1"/>
  <c r="AF51" i="1"/>
  <c r="AO50" i="1"/>
  <c r="AP50" i="1" s="1"/>
  <c r="AG50" i="1"/>
  <c r="AF50" i="1"/>
  <c r="AO49" i="1"/>
  <c r="AP49" i="1" s="1"/>
  <c r="AJ49" i="1"/>
  <c r="AI49" i="1"/>
  <c r="AG49" i="1"/>
  <c r="AF49" i="1"/>
  <c r="AO47" i="1"/>
  <c r="AP47" i="1" s="1"/>
  <c r="AJ47" i="1"/>
  <c r="AI47" i="1"/>
  <c r="AG47" i="1"/>
  <c r="AF47" i="1"/>
  <c r="AO46" i="1"/>
  <c r="AP46" i="1" s="1"/>
  <c r="AJ46" i="1"/>
  <c r="AI46" i="1"/>
  <c r="AG46" i="1"/>
  <c r="AF46" i="1"/>
  <c r="AO45" i="1"/>
  <c r="AP45" i="1" s="1"/>
  <c r="AJ45" i="1"/>
  <c r="AI45" i="1"/>
  <c r="AG45" i="1"/>
  <c r="AF45" i="1"/>
  <c r="AO44" i="1"/>
  <c r="AQ44" i="1" s="1"/>
  <c r="AJ44" i="1"/>
  <c r="AI44" i="1"/>
  <c r="AG44" i="1"/>
  <c r="AF44" i="1"/>
  <c r="AO43" i="1"/>
  <c r="AP43" i="1" s="1"/>
  <c r="AJ43" i="1"/>
  <c r="AL43" i="1" s="1"/>
  <c r="AI43" i="1"/>
  <c r="AG43" i="1"/>
  <c r="AF43" i="1"/>
  <c r="AT42" i="1"/>
  <c r="AS42" i="1"/>
  <c r="AR42" i="1"/>
  <c r="AQ42" i="1"/>
  <c r="AP42" i="1"/>
  <c r="AO42" i="1"/>
  <c r="AM42" i="1"/>
  <c r="AL42" i="1"/>
  <c r="AK42" i="1"/>
  <c r="AJ42" i="1"/>
  <c r="AI42" i="1"/>
  <c r="AG42" i="1"/>
  <c r="AF42" i="1"/>
  <c r="AO41" i="1"/>
  <c r="AP41" i="1" s="1"/>
  <c r="AG41" i="1"/>
  <c r="AF41" i="1"/>
  <c r="AO40" i="1"/>
  <c r="AQ40" i="1" s="1"/>
  <c r="AJ40" i="1"/>
  <c r="AI40" i="1"/>
  <c r="AG40" i="1"/>
  <c r="AF40" i="1"/>
  <c r="AT39" i="1"/>
  <c r="AS39" i="1"/>
  <c r="AR39" i="1"/>
  <c r="AQ39" i="1"/>
  <c r="AP39" i="1"/>
  <c r="AO39" i="1"/>
  <c r="AM39" i="1"/>
  <c r="AL39" i="1"/>
  <c r="AK39" i="1"/>
  <c r="AJ39" i="1"/>
  <c r="AI39" i="1"/>
  <c r="AG39" i="1"/>
  <c r="AF39" i="1"/>
  <c r="AT38" i="1"/>
  <c r="AS38" i="1"/>
  <c r="AR38" i="1"/>
  <c r="AQ38" i="1"/>
  <c r="AP38" i="1"/>
  <c r="AO38" i="1"/>
  <c r="AM38" i="1"/>
  <c r="AL38" i="1"/>
  <c r="AK38" i="1"/>
  <c r="AJ38" i="1"/>
  <c r="AI38" i="1"/>
  <c r="AG38" i="1"/>
  <c r="AF38" i="1"/>
  <c r="AT37" i="1"/>
  <c r="AS37" i="1"/>
  <c r="AR37" i="1"/>
  <c r="AQ37" i="1"/>
  <c r="AP37" i="1"/>
  <c r="AO37" i="1"/>
  <c r="AM37" i="1"/>
  <c r="AL37" i="1"/>
  <c r="AK37" i="1"/>
  <c r="AJ37" i="1"/>
  <c r="AI37" i="1"/>
  <c r="AG37" i="1"/>
  <c r="AF37" i="1"/>
  <c r="AO36" i="1"/>
  <c r="AQ36" i="1" s="1"/>
  <c r="AJ36" i="1"/>
  <c r="AI36" i="1"/>
  <c r="AG36" i="1"/>
  <c r="AF36" i="1"/>
  <c r="AO35" i="1"/>
  <c r="AP35" i="1" s="1"/>
  <c r="AJ35" i="1"/>
  <c r="AI35" i="1"/>
  <c r="AG35" i="1"/>
  <c r="AF35" i="1"/>
  <c r="AO34" i="1"/>
  <c r="AQ34" i="1" s="1"/>
  <c r="AJ34" i="1"/>
  <c r="AI34" i="1"/>
  <c r="AG34" i="1"/>
  <c r="AF34" i="1"/>
  <c r="AT33" i="1"/>
  <c r="AS33" i="1"/>
  <c r="AR33" i="1"/>
  <c r="AQ33" i="1"/>
  <c r="AP33" i="1"/>
  <c r="AO33" i="1"/>
  <c r="AM33" i="1"/>
  <c r="AL33" i="1"/>
  <c r="AK33" i="1"/>
  <c r="AJ33" i="1"/>
  <c r="AI33" i="1"/>
  <c r="AG33" i="1"/>
  <c r="AF33" i="1"/>
  <c r="AT32" i="1"/>
  <c r="AS32" i="1"/>
  <c r="AR32" i="1"/>
  <c r="AQ32" i="1"/>
  <c r="AP32" i="1"/>
  <c r="AO32" i="1"/>
  <c r="AM32" i="1"/>
  <c r="AL32" i="1"/>
  <c r="AK32" i="1"/>
  <c r="AJ32" i="1"/>
  <c r="AI32" i="1"/>
  <c r="AG32" i="1"/>
  <c r="AF32" i="1"/>
  <c r="AT31" i="1"/>
  <c r="AS31" i="1"/>
  <c r="AR31" i="1"/>
  <c r="AQ31" i="1"/>
  <c r="AP31" i="1"/>
  <c r="AO31" i="1"/>
  <c r="AM31" i="1"/>
  <c r="AL31" i="1"/>
  <c r="AK31" i="1"/>
  <c r="AJ31" i="1"/>
  <c r="AI31" i="1"/>
  <c r="AG31" i="1"/>
  <c r="AF31" i="1"/>
  <c r="AO30" i="1"/>
  <c r="AP30" i="1" s="1"/>
  <c r="AJ30" i="1"/>
  <c r="AI30" i="1"/>
  <c r="AG30" i="1"/>
  <c r="AF30" i="1"/>
  <c r="AT29" i="1"/>
  <c r="AS29" i="1"/>
  <c r="AR29" i="1"/>
  <c r="AQ29" i="1"/>
  <c r="AP29" i="1"/>
  <c r="AO29" i="1"/>
  <c r="AM29" i="1"/>
  <c r="AL29" i="1"/>
  <c r="AK29" i="1"/>
  <c r="AJ29" i="1"/>
  <c r="AI29" i="1"/>
  <c r="AG29" i="1"/>
  <c r="AF29" i="1"/>
  <c r="AO28" i="1"/>
  <c r="AQ28" i="1" s="1"/>
  <c r="AG28" i="1"/>
  <c r="AF28" i="1"/>
  <c r="AO27" i="1"/>
  <c r="AP27" i="1" s="1"/>
  <c r="AJ27" i="1"/>
  <c r="AI27" i="1"/>
  <c r="AG27" i="1"/>
  <c r="AF27" i="1"/>
  <c r="AT26" i="1"/>
  <c r="AS26" i="1"/>
  <c r="AR26" i="1"/>
  <c r="AQ26" i="1"/>
  <c r="AP26" i="1"/>
  <c r="AO26" i="1"/>
  <c r="AM26" i="1"/>
  <c r="AL26" i="1"/>
  <c r="AK26" i="1"/>
  <c r="AJ26" i="1"/>
  <c r="AI26" i="1"/>
  <c r="AG26" i="1"/>
  <c r="AF26" i="1"/>
  <c r="AT25" i="1"/>
  <c r="AS25" i="1"/>
  <c r="AR25" i="1"/>
  <c r="AQ25" i="1"/>
  <c r="AP25" i="1"/>
  <c r="AO25" i="1"/>
  <c r="AM25" i="1"/>
  <c r="AL25" i="1"/>
  <c r="AK25" i="1"/>
  <c r="AJ25" i="1"/>
  <c r="AI25" i="1"/>
  <c r="AG25" i="1"/>
  <c r="AF25" i="1"/>
  <c r="AT24" i="1"/>
  <c r="AS24" i="1"/>
  <c r="AR24" i="1"/>
  <c r="AQ24" i="1"/>
  <c r="AP24" i="1"/>
  <c r="AO24" i="1"/>
  <c r="AM24" i="1"/>
  <c r="AL24" i="1"/>
  <c r="AK24" i="1"/>
  <c r="AJ24" i="1"/>
  <c r="AI24" i="1"/>
  <c r="AG24" i="1"/>
  <c r="AF24" i="1"/>
  <c r="AO23" i="1"/>
  <c r="AP23" i="1" s="1"/>
  <c r="AJ23" i="1"/>
  <c r="AI23" i="1"/>
  <c r="AG23" i="1"/>
  <c r="AF23" i="1"/>
  <c r="AT22" i="1"/>
  <c r="AS22" i="1"/>
  <c r="AR22" i="1"/>
  <c r="AQ22" i="1"/>
  <c r="AP22" i="1"/>
  <c r="AO22" i="1"/>
  <c r="AM22" i="1"/>
  <c r="AL22" i="1"/>
  <c r="AK22" i="1"/>
  <c r="AJ22" i="1"/>
  <c r="AI22" i="1"/>
  <c r="AG22" i="1"/>
  <c r="AF22" i="1"/>
  <c r="AO21" i="1"/>
  <c r="AP21" i="1" s="1"/>
  <c r="AG21" i="1"/>
  <c r="AF21" i="1"/>
  <c r="AO20" i="1"/>
  <c r="AQ20" i="1" s="1"/>
  <c r="AJ20" i="1"/>
  <c r="AL20" i="1" s="1"/>
  <c r="AI20" i="1"/>
  <c r="AG20" i="1"/>
  <c r="AF20" i="1"/>
  <c r="AT19" i="1"/>
  <c r="AS19" i="1"/>
  <c r="AR19" i="1"/>
  <c r="AQ19" i="1"/>
  <c r="AP19" i="1"/>
  <c r="AO19" i="1"/>
  <c r="AM19" i="1"/>
  <c r="AL19" i="1"/>
  <c r="AK19" i="1"/>
  <c r="AJ19" i="1"/>
  <c r="AI19" i="1"/>
  <c r="AG19" i="1"/>
  <c r="AF19" i="1"/>
  <c r="AT18" i="1"/>
  <c r="AS18" i="1"/>
  <c r="AR18" i="1"/>
  <c r="AQ18" i="1"/>
  <c r="AP18" i="1"/>
  <c r="AO18" i="1"/>
  <c r="AM18" i="1"/>
  <c r="AL18" i="1"/>
  <c r="AK18" i="1"/>
  <c r="AJ18" i="1"/>
  <c r="AI18" i="1"/>
  <c r="AG18" i="1"/>
  <c r="AF18" i="1"/>
  <c r="AT17" i="1"/>
  <c r="AS17" i="1"/>
  <c r="AR17" i="1"/>
  <c r="AQ17" i="1"/>
  <c r="AP17" i="1"/>
  <c r="AO17" i="1"/>
  <c r="AM17" i="1"/>
  <c r="AL17" i="1"/>
  <c r="AK17" i="1"/>
  <c r="AJ17" i="1"/>
  <c r="AI17" i="1"/>
  <c r="AG17" i="1"/>
  <c r="AF17" i="1"/>
  <c r="AO16" i="1"/>
  <c r="AQ16" i="1" s="1"/>
  <c r="AJ16" i="1"/>
  <c r="AI16" i="1"/>
  <c r="AG16" i="1"/>
  <c r="AF16" i="1"/>
  <c r="AT15" i="1"/>
  <c r="AS15" i="1"/>
  <c r="AR15" i="1"/>
  <c r="AQ15" i="1"/>
  <c r="AP15" i="1"/>
  <c r="AO15" i="1"/>
  <c r="AM15" i="1"/>
  <c r="AL15" i="1"/>
  <c r="AK15" i="1"/>
  <c r="AJ15" i="1"/>
  <c r="AI15" i="1"/>
  <c r="AG15" i="1"/>
  <c r="AF15" i="1"/>
  <c r="AO14" i="1"/>
  <c r="AQ14" i="1" s="1"/>
  <c r="AG14" i="1"/>
  <c r="AF14" i="1"/>
  <c r="AO13" i="1"/>
  <c r="AQ13" i="1" s="1"/>
  <c r="AJ13" i="1"/>
  <c r="AI13" i="1"/>
  <c r="AG13" i="1"/>
  <c r="AF13" i="1"/>
  <c r="AT12" i="1"/>
  <c r="AS12" i="1"/>
  <c r="AR12" i="1"/>
  <c r="AQ12" i="1"/>
  <c r="AP12" i="1"/>
  <c r="AO12" i="1"/>
  <c r="AM12" i="1"/>
  <c r="AL12" i="1"/>
  <c r="AK12" i="1"/>
  <c r="AJ12" i="1"/>
  <c r="AI12" i="1"/>
  <c r="AG12" i="1"/>
  <c r="AF12" i="1"/>
  <c r="AT11" i="1"/>
  <c r="AS11" i="1"/>
  <c r="AR11" i="1"/>
  <c r="AQ11" i="1"/>
  <c r="AP11" i="1"/>
  <c r="AO11" i="1"/>
  <c r="AM11" i="1"/>
  <c r="AL11" i="1"/>
  <c r="AK11" i="1"/>
  <c r="AJ11" i="1"/>
  <c r="AI11" i="1"/>
  <c r="AG11" i="1"/>
  <c r="AF11" i="1"/>
  <c r="AT198" i="1" l="1"/>
  <c r="AS176" i="1"/>
  <c r="AT176" i="1" s="1"/>
  <c r="AT200" i="1"/>
  <c r="AS184" i="1"/>
  <c r="AT184" i="1" s="1"/>
  <c r="AT218" i="1"/>
  <c r="AT175" i="1"/>
  <c r="AT191" i="1"/>
  <c r="AT214" i="1"/>
  <c r="AT174" i="1"/>
  <c r="AT190" i="1"/>
  <c r="AT206" i="1"/>
  <c r="AT181" i="1"/>
  <c r="AT197" i="1"/>
  <c r="AT217" i="1"/>
  <c r="AS192" i="1"/>
  <c r="AT192" i="1" s="1"/>
  <c r="AT167" i="1"/>
  <c r="AT166" i="1"/>
  <c r="AT165" i="1"/>
  <c r="AS201" i="1"/>
  <c r="AT201" i="1" s="1"/>
  <c r="AS196" i="1"/>
  <c r="AT196" i="1" s="1"/>
  <c r="AS187" i="1"/>
  <c r="AT187" i="1" s="1"/>
  <c r="AS186" i="1"/>
  <c r="AT186" i="1" s="1"/>
  <c r="AS203" i="1"/>
  <c r="AT203" i="1" s="1"/>
  <c r="AS169" i="1"/>
  <c r="AT169" i="1" s="1"/>
  <c r="AL80" i="1"/>
  <c r="AL92" i="1"/>
  <c r="AS164" i="1"/>
  <c r="AT164" i="1" s="1"/>
  <c r="AS212" i="1"/>
  <c r="AT212" i="1" s="1"/>
  <c r="AS180" i="1"/>
  <c r="AT180" i="1" s="1"/>
  <c r="AK91" i="1"/>
  <c r="AS152" i="1"/>
  <c r="AS219" i="1"/>
  <c r="AR219" i="1"/>
  <c r="AS172" i="1"/>
  <c r="AT172" i="1" s="1"/>
  <c r="AS211" i="1"/>
  <c r="AT211" i="1" s="1"/>
  <c r="AS163" i="1"/>
  <c r="AT163" i="1" s="1"/>
  <c r="AS171" i="1"/>
  <c r="AT171" i="1" s="1"/>
  <c r="AS202" i="1"/>
  <c r="AT202" i="1" s="1"/>
  <c r="AS179" i="1"/>
  <c r="AT179" i="1" s="1"/>
  <c r="AS194" i="1"/>
  <c r="AT194" i="1" s="1"/>
  <c r="AL81" i="1"/>
  <c r="AR105" i="1"/>
  <c r="AL132" i="1"/>
  <c r="AL134" i="1"/>
  <c r="AS170" i="1"/>
  <c r="AT170" i="1" s="1"/>
  <c r="AR207" i="1"/>
  <c r="AS207" i="1"/>
  <c r="AT207" i="1" s="1"/>
  <c r="AS204" i="1"/>
  <c r="AT204" i="1" s="1"/>
  <c r="AS195" i="1"/>
  <c r="AT195" i="1" s="1"/>
  <c r="AS178" i="1"/>
  <c r="AT178" i="1" s="1"/>
  <c r="AL85" i="1"/>
  <c r="AR162" i="1"/>
  <c r="AS162" i="1"/>
  <c r="AT162" i="1" s="1"/>
  <c r="AR215" i="1"/>
  <c r="AS215" i="1"/>
  <c r="AT215" i="1" s="1"/>
  <c r="AS220" i="1"/>
  <c r="AT220" i="1" s="1"/>
  <c r="AS188" i="1"/>
  <c r="AT188" i="1" s="1"/>
  <c r="AS210" i="1"/>
  <c r="AT210" i="1" s="1"/>
  <c r="AL113" i="1"/>
  <c r="AR138" i="1"/>
  <c r="AK13" i="1"/>
  <c r="AL16" i="1"/>
  <c r="AK23" i="1"/>
  <c r="AL91" i="1"/>
  <c r="AL109" i="1"/>
  <c r="AL117" i="1"/>
  <c r="AK95" i="1"/>
  <c r="AR134" i="1"/>
  <c r="AR142" i="1"/>
  <c r="AK92" i="1"/>
  <c r="AM92" i="1" s="1"/>
  <c r="AL160" i="1"/>
  <c r="AL123" i="1"/>
  <c r="AK126" i="1"/>
  <c r="AL104" i="1"/>
  <c r="AK105" i="1"/>
  <c r="AK132" i="1"/>
  <c r="AL133" i="1"/>
  <c r="AL135" i="1"/>
  <c r="AK136" i="1"/>
  <c r="AL137" i="1"/>
  <c r="AL139" i="1"/>
  <c r="AK140" i="1"/>
  <c r="AL141" i="1"/>
  <c r="AL143" i="1"/>
  <c r="AL145" i="1"/>
  <c r="AL147" i="1"/>
  <c r="AL149" i="1"/>
  <c r="AK152" i="1"/>
  <c r="AK103" i="1"/>
  <c r="AK133" i="1"/>
  <c r="AK135" i="1"/>
  <c r="AL136" i="1"/>
  <c r="AK137" i="1"/>
  <c r="AM137" i="1" s="1"/>
  <c r="AK139" i="1"/>
  <c r="AL140" i="1"/>
  <c r="AK141" i="1"/>
  <c r="AK143" i="1"/>
  <c r="AK145" i="1"/>
  <c r="AK147" i="1"/>
  <c r="AK149" i="1"/>
  <c r="AL152" i="1"/>
  <c r="AK153" i="1"/>
  <c r="AK156" i="1"/>
  <c r="AL103" i="1"/>
  <c r="AK104" i="1"/>
  <c r="AM104" i="1" s="1"/>
  <c r="AL105" i="1"/>
  <c r="AK107" i="1"/>
  <c r="AL108" i="1"/>
  <c r="AK109" i="1"/>
  <c r="AK111" i="1"/>
  <c r="AK113" i="1"/>
  <c r="AL114" i="1"/>
  <c r="AK115" i="1"/>
  <c r="AK117" i="1"/>
  <c r="AS120" i="1"/>
  <c r="AT120" i="1" s="1"/>
  <c r="AK123" i="1"/>
  <c r="AR123" i="1"/>
  <c r="AK128" i="1"/>
  <c r="AL153" i="1"/>
  <c r="AL156" i="1"/>
  <c r="AM156" i="1" s="1"/>
  <c r="AK158" i="1"/>
  <c r="AL159" i="1"/>
  <c r="AK160" i="1"/>
  <c r="AL107" i="1"/>
  <c r="AM107" i="1" s="1"/>
  <c r="AK108" i="1"/>
  <c r="AL111" i="1"/>
  <c r="AK114" i="1"/>
  <c r="AL115" i="1"/>
  <c r="AL119" i="1"/>
  <c r="AL128" i="1"/>
  <c r="AK159" i="1"/>
  <c r="AL49" i="1"/>
  <c r="AK98" i="1"/>
  <c r="AS62" i="1"/>
  <c r="AT62" i="1" s="1"/>
  <c r="AK97" i="1"/>
  <c r="AL98" i="1"/>
  <c r="AK101" i="1"/>
  <c r="AQ108" i="1"/>
  <c r="AR108" i="1" s="1"/>
  <c r="AK49" i="1"/>
  <c r="AK52" i="1"/>
  <c r="AK55" i="1"/>
  <c r="AK67" i="1"/>
  <c r="AK79" i="1"/>
  <c r="AL95" i="1"/>
  <c r="AL97" i="1"/>
  <c r="AL52" i="1"/>
  <c r="AM52" i="1" s="1"/>
  <c r="AL55" i="1"/>
  <c r="AM55" i="1" s="1"/>
  <c r="AL58" i="1"/>
  <c r="AL67" i="1"/>
  <c r="AL70" i="1"/>
  <c r="AL79" i="1"/>
  <c r="AK81" i="1"/>
  <c r="AM81" i="1" s="1"/>
  <c r="AL82" i="1"/>
  <c r="AK83" i="1"/>
  <c r="AK85" i="1"/>
  <c r="AL86" i="1"/>
  <c r="AM86" i="1" s="1"/>
  <c r="AL101" i="1"/>
  <c r="AR52" i="1"/>
  <c r="AK58" i="1"/>
  <c r="AS58" i="1"/>
  <c r="AK70" i="1"/>
  <c r="AR70" i="1"/>
  <c r="AK73" i="1"/>
  <c r="AS79" i="1"/>
  <c r="AK82" i="1"/>
  <c r="AL83" i="1"/>
  <c r="AK89" i="1"/>
  <c r="AM89" i="1" s="1"/>
  <c r="AR13" i="1"/>
  <c r="AK16" i="1"/>
  <c r="AK20" i="1"/>
  <c r="AL23" i="1"/>
  <c r="AL27" i="1"/>
  <c r="AK30" i="1"/>
  <c r="AK34" i="1"/>
  <c r="AL35" i="1"/>
  <c r="AK46" i="1"/>
  <c r="AQ65" i="1"/>
  <c r="AS65" i="1" s="1"/>
  <c r="AT65" i="1" s="1"/>
  <c r="AP64" i="1"/>
  <c r="AQ68" i="1"/>
  <c r="AS68" i="1" s="1"/>
  <c r="AT68" i="1" s="1"/>
  <c r="AQ125" i="1"/>
  <c r="AR125" i="1" s="1"/>
  <c r="AK36" i="1"/>
  <c r="AK40" i="1"/>
  <c r="AK44" i="1"/>
  <c r="AL30" i="1"/>
  <c r="AM30" i="1" s="1"/>
  <c r="AL34" i="1"/>
  <c r="AK35" i="1"/>
  <c r="AL36" i="1"/>
  <c r="AL40" i="1"/>
  <c r="AK43" i="1"/>
  <c r="AM43" i="1" s="1"/>
  <c r="AL44" i="1"/>
  <c r="AK45" i="1"/>
  <c r="AL46" i="1"/>
  <c r="AL47" i="1"/>
  <c r="AK27" i="1"/>
  <c r="AM27" i="1" s="1"/>
  <c r="AK47" i="1"/>
  <c r="AQ80" i="1"/>
  <c r="AS80" i="1" s="1"/>
  <c r="AP89" i="1"/>
  <c r="AR89" i="1" s="1"/>
  <c r="AP101" i="1"/>
  <c r="AR101" i="1" s="1"/>
  <c r="AP123" i="1"/>
  <c r="AQ21" i="1"/>
  <c r="AR21" i="1" s="1"/>
  <c r="AP76" i="1"/>
  <c r="AQ84" i="1"/>
  <c r="AR84" i="1" s="1"/>
  <c r="AQ96" i="1"/>
  <c r="AR96" i="1" s="1"/>
  <c r="AP116" i="1"/>
  <c r="AR116" i="1" s="1"/>
  <c r="AP131" i="1"/>
  <c r="AR131" i="1" s="1"/>
  <c r="AP134" i="1"/>
  <c r="AP155" i="1"/>
  <c r="AR155" i="1" s="1"/>
  <c r="AQ157" i="1"/>
  <c r="AR157" i="1" s="1"/>
  <c r="AP112" i="1"/>
  <c r="AR112" i="1" s="1"/>
  <c r="AS123" i="1"/>
  <c r="AP138" i="1"/>
  <c r="AP147" i="1"/>
  <c r="AR147" i="1" s="1"/>
  <c r="AP150" i="1"/>
  <c r="AR150" i="1" s="1"/>
  <c r="AP159" i="1"/>
  <c r="AP52" i="1"/>
  <c r="AQ73" i="1"/>
  <c r="AR73" i="1" s="1"/>
  <c r="AP77" i="1"/>
  <c r="AR77" i="1" s="1"/>
  <c r="AP105" i="1"/>
  <c r="AP120" i="1"/>
  <c r="AR120" i="1" s="1"/>
  <c r="AP122" i="1"/>
  <c r="AR122" i="1" s="1"/>
  <c r="AQ30" i="1"/>
  <c r="AR30" i="1" s="1"/>
  <c r="AQ137" i="1"/>
  <c r="AR137" i="1" s="1"/>
  <c r="AP142" i="1"/>
  <c r="AQ154" i="1"/>
  <c r="AR154" i="1" s="1"/>
  <c r="AP34" i="1"/>
  <c r="AR34" i="1" s="1"/>
  <c r="AS13" i="1"/>
  <c r="AP13" i="1"/>
  <c r="AP14" i="1"/>
  <c r="AR14" i="1" s="1"/>
  <c r="AQ49" i="1"/>
  <c r="AR49" i="1" s="1"/>
  <c r="AQ50" i="1"/>
  <c r="AR50" i="1" s="1"/>
  <c r="AQ45" i="1"/>
  <c r="AR45" i="1" s="1"/>
  <c r="AQ46" i="1"/>
  <c r="AR46" i="1" s="1"/>
  <c r="AQ56" i="1"/>
  <c r="AR56" i="1" s="1"/>
  <c r="AR58" i="1"/>
  <c r="AQ81" i="1"/>
  <c r="AR81" i="1" s="1"/>
  <c r="AQ85" i="1"/>
  <c r="AR85" i="1" s="1"/>
  <c r="AQ92" i="1"/>
  <c r="AR92" i="1" s="1"/>
  <c r="AQ93" i="1"/>
  <c r="AR93" i="1" s="1"/>
  <c r="AQ97" i="1"/>
  <c r="AR97" i="1" s="1"/>
  <c r="AQ104" i="1"/>
  <c r="AR104" i="1" s="1"/>
  <c r="AQ109" i="1"/>
  <c r="AR109" i="1" s="1"/>
  <c r="AQ113" i="1"/>
  <c r="AR113" i="1" s="1"/>
  <c r="AQ117" i="1"/>
  <c r="AR117" i="1" s="1"/>
  <c r="AQ126" i="1"/>
  <c r="AR126" i="1" s="1"/>
  <c r="AS127" i="1"/>
  <c r="AT127" i="1" s="1"/>
  <c r="AP139" i="1"/>
  <c r="AR139" i="1" s="1"/>
  <c r="AQ145" i="1"/>
  <c r="AR145" i="1" s="1"/>
  <c r="AQ146" i="1"/>
  <c r="AR146" i="1" s="1"/>
  <c r="AS150" i="1"/>
  <c r="AQ151" i="1"/>
  <c r="AR151" i="1" s="1"/>
  <c r="AQ158" i="1"/>
  <c r="AR158" i="1" s="1"/>
  <c r="AS64" i="1"/>
  <c r="AQ133" i="1"/>
  <c r="AR133" i="1" s="1"/>
  <c r="AP143" i="1"/>
  <c r="AR143" i="1" s="1"/>
  <c r="AQ149" i="1"/>
  <c r="AR149" i="1" s="1"/>
  <c r="AS61" i="1"/>
  <c r="AP61" i="1"/>
  <c r="AS76" i="1"/>
  <c r="AP130" i="1"/>
  <c r="AS52" i="1"/>
  <c r="AQ41" i="1"/>
  <c r="AR41" i="1" s="1"/>
  <c r="AP58" i="1"/>
  <c r="AQ121" i="1"/>
  <c r="AS121" i="1" s="1"/>
  <c r="AP127" i="1"/>
  <c r="AR127" i="1" s="1"/>
  <c r="AQ129" i="1"/>
  <c r="AS129" i="1" s="1"/>
  <c r="AP135" i="1"/>
  <c r="AQ141" i="1"/>
  <c r="AR141" i="1" s="1"/>
  <c r="AQ153" i="1"/>
  <c r="AR153" i="1" s="1"/>
  <c r="AM16" i="1"/>
  <c r="AM20" i="1"/>
  <c r="AS28" i="1"/>
  <c r="AT28" i="1" s="1"/>
  <c r="AS36" i="1"/>
  <c r="AS40" i="1"/>
  <c r="AR40" i="1"/>
  <c r="AR16" i="1"/>
  <c r="AS16" i="1"/>
  <c r="AT16" i="1" s="1"/>
  <c r="AS20" i="1"/>
  <c r="AR20" i="1"/>
  <c r="AS44" i="1"/>
  <c r="AR44" i="1"/>
  <c r="AM35" i="1"/>
  <c r="AM49" i="1"/>
  <c r="AL13" i="1"/>
  <c r="AM13" i="1" s="1"/>
  <c r="AL45" i="1"/>
  <c r="AM45" i="1" s="1"/>
  <c r="AL61" i="1"/>
  <c r="AP16" i="1"/>
  <c r="AP20" i="1"/>
  <c r="AQ23" i="1"/>
  <c r="AQ27" i="1"/>
  <c r="AP28" i="1"/>
  <c r="AR28" i="1" s="1"/>
  <c r="AQ35" i="1"/>
  <c r="AP36" i="1"/>
  <c r="AR36" i="1" s="1"/>
  <c r="AP40" i="1"/>
  <c r="AQ43" i="1"/>
  <c r="AP44" i="1"/>
  <c r="AQ47" i="1"/>
  <c r="AQ53" i="1"/>
  <c r="AR53" i="1" s="1"/>
  <c r="AM70" i="1"/>
  <c r="AS70" i="1"/>
  <c r="AL73" i="1"/>
  <c r="AR76" i="1"/>
  <c r="AK80" i="1"/>
  <c r="AM80" i="1" s="1"/>
  <c r="AM91" i="1"/>
  <c r="AM103" i="1"/>
  <c r="AS14" i="1"/>
  <c r="AT14" i="1" s="1"/>
  <c r="AS34" i="1"/>
  <c r="AQ59" i="1"/>
  <c r="AR59" i="1" s="1"/>
  <c r="AK61" i="1"/>
  <c r="AR61" i="1"/>
  <c r="AP62" i="1"/>
  <c r="AR62" i="1" s="1"/>
  <c r="AL64" i="1"/>
  <c r="AL76" i="1"/>
  <c r="AS91" i="1"/>
  <c r="AR91" i="1"/>
  <c r="AS103" i="1"/>
  <c r="AM111" i="1"/>
  <c r="AR64" i="1"/>
  <c r="AP74" i="1"/>
  <c r="AQ74" i="1"/>
  <c r="AS83" i="1"/>
  <c r="AS95" i="1"/>
  <c r="AS107" i="1"/>
  <c r="AR107" i="1"/>
  <c r="AS111" i="1"/>
  <c r="AR111" i="1"/>
  <c r="AS115" i="1"/>
  <c r="AR115" i="1"/>
  <c r="AQ55" i="1"/>
  <c r="AR55" i="1" s="1"/>
  <c r="AK64" i="1"/>
  <c r="AQ67" i="1"/>
  <c r="AP67" i="1"/>
  <c r="AP70" i="1"/>
  <c r="AQ71" i="1"/>
  <c r="AP71" i="1"/>
  <c r="AK76" i="1"/>
  <c r="AM85" i="1"/>
  <c r="AS87" i="1"/>
  <c r="AT87" i="1" s="1"/>
  <c r="AS99" i="1"/>
  <c r="AT99" i="1" s="1"/>
  <c r="AM109" i="1"/>
  <c r="AM113" i="1"/>
  <c r="AM117" i="1"/>
  <c r="AP79" i="1"/>
  <c r="AR79" i="1" s="1"/>
  <c r="AQ82" i="1"/>
  <c r="AP83" i="1"/>
  <c r="AR83" i="1" s="1"/>
  <c r="AQ86" i="1"/>
  <c r="AP87" i="1"/>
  <c r="AR87" i="1" s="1"/>
  <c r="AQ90" i="1"/>
  <c r="AP91" i="1"/>
  <c r="AP95" i="1"/>
  <c r="AR95" i="1" s="1"/>
  <c r="AQ98" i="1"/>
  <c r="AP99" i="1"/>
  <c r="AR99" i="1" s="1"/>
  <c r="AP103" i="1"/>
  <c r="AR103" i="1" s="1"/>
  <c r="AQ106" i="1"/>
  <c r="AP107" i="1"/>
  <c r="AQ110" i="1"/>
  <c r="AP111" i="1"/>
  <c r="AS112" i="1"/>
  <c r="AT112" i="1" s="1"/>
  <c r="AQ114" i="1"/>
  <c r="AP115" i="1"/>
  <c r="AS116" i="1"/>
  <c r="AT116" i="1" s="1"/>
  <c r="AQ118" i="1"/>
  <c r="AK119" i="1"/>
  <c r="AM119" i="1" s="1"/>
  <c r="AQ119" i="1"/>
  <c r="AR119" i="1" s="1"/>
  <c r="AS136" i="1"/>
  <c r="AR136" i="1"/>
  <c r="AM140" i="1"/>
  <c r="AS143" i="1"/>
  <c r="AM147" i="1"/>
  <c r="AS77" i="1"/>
  <c r="AT77" i="1" s="1"/>
  <c r="AS89" i="1"/>
  <c r="AS101" i="1"/>
  <c r="AS105" i="1"/>
  <c r="AL121" i="1"/>
  <c r="AL125" i="1"/>
  <c r="AL129" i="1"/>
  <c r="AR130" i="1"/>
  <c r="AK134" i="1"/>
  <c r="AM134" i="1" s="1"/>
  <c r="AS134" i="1"/>
  <c r="AT134" i="1" s="1"/>
  <c r="AS135" i="1"/>
  <c r="AR135" i="1"/>
  <c r="AS140" i="1"/>
  <c r="AS147" i="1"/>
  <c r="AQ124" i="1"/>
  <c r="AP124" i="1"/>
  <c r="AQ128" i="1"/>
  <c r="AP128" i="1"/>
  <c r="AQ132" i="1"/>
  <c r="AP132" i="1"/>
  <c r="AS144" i="1"/>
  <c r="AR144" i="1"/>
  <c r="AK121" i="1"/>
  <c r="AS122" i="1"/>
  <c r="AT122" i="1" s="1"/>
  <c r="AK125" i="1"/>
  <c r="AL126" i="1"/>
  <c r="AM126" i="1" s="1"/>
  <c r="AK129" i="1"/>
  <c r="AS130" i="1"/>
  <c r="AS131" i="1"/>
  <c r="AT131" i="1" s="1"/>
  <c r="AS139" i="1"/>
  <c r="AS148" i="1"/>
  <c r="AR148" i="1"/>
  <c r="AP136" i="1"/>
  <c r="AP140" i="1"/>
  <c r="AR140" i="1" s="1"/>
  <c r="AP144" i="1"/>
  <c r="AP148" i="1"/>
  <c r="AP152" i="1"/>
  <c r="AR152" i="1" s="1"/>
  <c r="AS155" i="1"/>
  <c r="AT155" i="1" s="1"/>
  <c r="AL158" i="1"/>
  <c r="AM160" i="1"/>
  <c r="AS138" i="1"/>
  <c r="AT138" i="1" s="1"/>
  <c r="AS142" i="1"/>
  <c r="AT142" i="1" s="1"/>
  <c r="AQ160" i="1"/>
  <c r="AP160" i="1"/>
  <c r="AK146" i="1"/>
  <c r="AM146" i="1" s="1"/>
  <c r="AK150" i="1"/>
  <c r="AK151" i="1"/>
  <c r="AK154" i="1"/>
  <c r="AR159" i="1"/>
  <c r="AS159" i="1"/>
  <c r="AL150" i="1"/>
  <c r="AL151" i="1"/>
  <c r="AL154" i="1"/>
  <c r="AQ156" i="1"/>
  <c r="AP156" i="1"/>
  <c r="AF11" i="4"/>
  <c r="AG11" i="4"/>
  <c r="AI11" i="4"/>
  <c r="AJ11" i="4"/>
  <c r="AO11" i="4"/>
  <c r="AP11" i="4" s="1"/>
  <c r="AF12" i="4"/>
  <c r="AG12" i="4"/>
  <c r="AI12" i="4"/>
  <c r="AJ12" i="4"/>
  <c r="AO12" i="4"/>
  <c r="AP12" i="4" s="1"/>
  <c r="AF13" i="4"/>
  <c r="AG13" i="4"/>
  <c r="AI13" i="4"/>
  <c r="AJ13" i="4"/>
  <c r="AO13" i="4"/>
  <c r="AP13" i="4" s="1"/>
  <c r="AF14" i="4"/>
  <c r="AG14" i="4"/>
  <c r="AI14" i="4"/>
  <c r="AJ14" i="4"/>
  <c r="AO14" i="4"/>
  <c r="AQ14" i="4" s="1"/>
  <c r="AF15" i="4"/>
  <c r="AG15" i="4"/>
  <c r="AI15" i="4"/>
  <c r="AJ15" i="4"/>
  <c r="AO15" i="4"/>
  <c r="AP15" i="4" s="1"/>
  <c r="AF18" i="4"/>
  <c r="AG18" i="4"/>
  <c r="AI18" i="4"/>
  <c r="AJ18" i="4"/>
  <c r="AO18" i="4"/>
  <c r="AQ18" i="4" s="1"/>
  <c r="AF19" i="4"/>
  <c r="AG19" i="4"/>
  <c r="AI19" i="4"/>
  <c r="AJ19" i="4"/>
  <c r="AO19" i="4"/>
  <c r="AP19" i="4" s="1"/>
  <c r="AF20" i="4"/>
  <c r="AG20" i="4"/>
  <c r="AI20" i="4"/>
  <c r="AJ20" i="4"/>
  <c r="AO20" i="4"/>
  <c r="AQ20" i="4" s="1"/>
  <c r="AF21" i="4"/>
  <c r="AG21" i="4"/>
  <c r="AI21" i="4"/>
  <c r="AJ21" i="4"/>
  <c r="AO21" i="4"/>
  <c r="AP21" i="4" s="1"/>
  <c r="AF22" i="4"/>
  <c r="AG22" i="4"/>
  <c r="AI22" i="4"/>
  <c r="AJ22" i="4"/>
  <c r="AO22" i="4"/>
  <c r="AP22" i="4" s="1"/>
  <c r="AF23" i="4"/>
  <c r="AG23" i="4"/>
  <c r="AI23" i="4"/>
  <c r="AJ23" i="4"/>
  <c r="AO23" i="4"/>
  <c r="AP23" i="4" s="1"/>
  <c r="AF24" i="4"/>
  <c r="AG24" i="4"/>
  <c r="AI24" i="4"/>
  <c r="AJ24" i="4"/>
  <c r="AO24" i="4"/>
  <c r="AQ24" i="4" s="1"/>
  <c r="AF25" i="4"/>
  <c r="AG25" i="4"/>
  <c r="AI25" i="4"/>
  <c r="AJ25" i="4"/>
  <c r="AO25" i="4"/>
  <c r="AP25" i="4" s="1"/>
  <c r="AF26" i="4"/>
  <c r="AG26" i="4"/>
  <c r="AI26" i="4"/>
  <c r="AJ26" i="4"/>
  <c r="AO26" i="4"/>
  <c r="AP26" i="4" s="1"/>
  <c r="AF27" i="4"/>
  <c r="AG27" i="4"/>
  <c r="AI27" i="4"/>
  <c r="AJ27" i="4"/>
  <c r="AO27" i="4"/>
  <c r="AP27" i="4" s="1"/>
  <c r="AF28" i="4"/>
  <c r="AG28" i="4"/>
  <c r="AI28" i="4"/>
  <c r="AJ28" i="4"/>
  <c r="AO28" i="4"/>
  <c r="AQ28" i="4" s="1"/>
  <c r="AF29" i="4"/>
  <c r="AG29" i="4"/>
  <c r="AI29" i="4"/>
  <c r="AJ29" i="4"/>
  <c r="AO29" i="4"/>
  <c r="AP29" i="4" s="1"/>
  <c r="AF10" i="1"/>
  <c r="AG10" i="1"/>
  <c r="AI10" i="1"/>
  <c r="AJ10" i="1"/>
  <c r="AO10" i="1"/>
  <c r="AP10" i="1" s="1"/>
  <c r="AT105" i="1" l="1"/>
  <c r="AT219" i="1"/>
  <c r="AT101" i="1"/>
  <c r="AT95" i="1"/>
  <c r="AT103" i="1"/>
  <c r="AT150" i="1"/>
  <c r="AT144" i="1"/>
  <c r="AT147" i="1"/>
  <c r="AT89" i="1"/>
  <c r="AT143" i="1"/>
  <c r="AT44" i="1"/>
  <c r="AT36" i="1"/>
  <c r="AT52" i="1"/>
  <c r="AT79" i="1"/>
  <c r="AT152" i="1"/>
  <c r="AT159" i="1"/>
  <c r="AT148" i="1"/>
  <c r="AT130" i="1"/>
  <c r="AT83" i="1"/>
  <c r="AT34" i="1"/>
  <c r="AK25" i="4"/>
  <c r="AM133" i="1"/>
  <c r="AM135" i="1"/>
  <c r="AM34" i="1"/>
  <c r="AM23" i="1"/>
  <c r="AM101" i="1"/>
  <c r="AM67" i="1"/>
  <c r="AM129" i="1"/>
  <c r="AM132" i="1"/>
  <c r="AM58" i="1"/>
  <c r="AM105" i="1"/>
  <c r="AM145" i="1"/>
  <c r="AM154" i="1"/>
  <c r="AM143" i="1"/>
  <c r="AM95" i="1"/>
  <c r="AM98" i="1"/>
  <c r="AM153" i="1"/>
  <c r="AM152" i="1"/>
  <c r="AM136" i="1"/>
  <c r="AT58" i="1"/>
  <c r="AM149" i="1"/>
  <c r="AM139" i="1"/>
  <c r="AM159" i="1"/>
  <c r="AM123" i="1"/>
  <c r="AM97" i="1"/>
  <c r="AM128" i="1"/>
  <c r="AM115" i="1"/>
  <c r="AM141" i="1"/>
  <c r="AT123" i="1"/>
  <c r="AS108" i="1"/>
  <c r="AT108" i="1" s="1"/>
  <c r="AM114" i="1"/>
  <c r="AM108" i="1"/>
  <c r="AM151" i="1"/>
  <c r="AS141" i="1"/>
  <c r="AT141" i="1" s="1"/>
  <c r="AM125" i="1"/>
  <c r="AM158" i="1"/>
  <c r="AM73" i="1"/>
  <c r="AM83" i="1"/>
  <c r="AM79" i="1"/>
  <c r="AT13" i="1"/>
  <c r="AS157" i="1"/>
  <c r="AT157" i="1" s="1"/>
  <c r="AM82" i="1"/>
  <c r="AS81" i="1"/>
  <c r="AT81" i="1" s="1"/>
  <c r="AT70" i="1"/>
  <c r="AR65" i="1"/>
  <c r="AM44" i="1"/>
  <c r="AM36" i="1"/>
  <c r="AM47" i="1"/>
  <c r="AM46" i="1"/>
  <c r="AS154" i="1"/>
  <c r="AT154" i="1" s="1"/>
  <c r="AS137" i="1"/>
  <c r="AT137" i="1" s="1"/>
  <c r="AS21" i="1"/>
  <c r="AT21" i="1" s="1"/>
  <c r="AS30" i="1"/>
  <c r="AT30" i="1" s="1"/>
  <c r="AR68" i="1"/>
  <c r="AS85" i="1"/>
  <c r="AT85" i="1" s="1"/>
  <c r="AS49" i="1"/>
  <c r="AT49" i="1" s="1"/>
  <c r="AS151" i="1"/>
  <c r="AT151" i="1" s="1"/>
  <c r="AS149" i="1"/>
  <c r="AT149" i="1" s="1"/>
  <c r="AS97" i="1"/>
  <c r="AT97" i="1" s="1"/>
  <c r="AS84" i="1"/>
  <c r="AT84" i="1" s="1"/>
  <c r="AS125" i="1"/>
  <c r="AT125" i="1" s="1"/>
  <c r="AS113" i="1"/>
  <c r="AT113" i="1" s="1"/>
  <c r="AT76" i="1"/>
  <c r="AR80" i="1"/>
  <c r="AT80" i="1" s="1"/>
  <c r="AT40" i="1"/>
  <c r="AM40" i="1"/>
  <c r="AS145" i="1"/>
  <c r="AT145" i="1" s="1"/>
  <c r="AS96" i="1"/>
  <c r="AT96" i="1" s="1"/>
  <c r="AS158" i="1"/>
  <c r="AT158" i="1" s="1"/>
  <c r="AS117" i="1"/>
  <c r="AT117" i="1" s="1"/>
  <c r="AS46" i="1"/>
  <c r="AT46" i="1" s="1"/>
  <c r="AS73" i="1"/>
  <c r="AT73" i="1" s="1"/>
  <c r="AT61" i="1"/>
  <c r="AT135" i="1"/>
  <c r="AS92" i="1"/>
  <c r="AT92" i="1" s="1"/>
  <c r="AS50" i="1"/>
  <c r="AT50" i="1" s="1"/>
  <c r="AS126" i="1"/>
  <c r="AT126" i="1" s="1"/>
  <c r="AR129" i="1"/>
  <c r="AT129" i="1" s="1"/>
  <c r="AT136" i="1"/>
  <c r="AT64" i="1"/>
  <c r="AS146" i="1"/>
  <c r="AT146" i="1" s="1"/>
  <c r="AS104" i="1"/>
  <c r="AT104" i="1" s="1"/>
  <c r="AS45" i="1"/>
  <c r="AT45" i="1" s="1"/>
  <c r="AR121" i="1"/>
  <c r="AT121" i="1" s="1"/>
  <c r="AS109" i="1"/>
  <c r="AT109" i="1" s="1"/>
  <c r="AS93" i="1"/>
  <c r="AT93" i="1" s="1"/>
  <c r="AS153" i="1"/>
  <c r="AT153" i="1" s="1"/>
  <c r="AT140" i="1"/>
  <c r="AS133" i="1"/>
  <c r="AT133" i="1" s="1"/>
  <c r="AT139" i="1"/>
  <c r="AT111" i="1"/>
  <c r="AS41" i="1"/>
  <c r="AT41" i="1" s="1"/>
  <c r="AS56" i="1"/>
  <c r="AT56" i="1" s="1"/>
  <c r="AS156" i="1"/>
  <c r="AR156" i="1"/>
  <c r="AM150" i="1"/>
  <c r="AR128" i="1"/>
  <c r="AS128" i="1"/>
  <c r="AT128" i="1" s="1"/>
  <c r="AM121" i="1"/>
  <c r="AS114" i="1"/>
  <c r="AR114" i="1"/>
  <c r="AS82" i="1"/>
  <c r="AR82" i="1"/>
  <c r="AR74" i="1"/>
  <c r="AS74" i="1"/>
  <c r="AT74" i="1" s="1"/>
  <c r="AT91" i="1"/>
  <c r="AM76" i="1"/>
  <c r="AS27" i="1"/>
  <c r="AR27" i="1"/>
  <c r="AS53" i="1"/>
  <c r="AT53" i="1" s="1"/>
  <c r="AS55" i="1"/>
  <c r="AT55" i="1" s="1"/>
  <c r="AR124" i="1"/>
  <c r="AS124" i="1"/>
  <c r="AT124" i="1" s="1"/>
  <c r="AS110" i="1"/>
  <c r="AR110" i="1"/>
  <c r="AS71" i="1"/>
  <c r="AT71" i="1" s="1"/>
  <c r="AR71" i="1"/>
  <c r="AS43" i="1"/>
  <c r="AR43" i="1"/>
  <c r="AR132" i="1"/>
  <c r="AS132" i="1"/>
  <c r="AT132" i="1" s="1"/>
  <c r="AS118" i="1"/>
  <c r="AR118" i="1"/>
  <c r="AS86" i="1"/>
  <c r="AT86" i="1" s="1"/>
  <c r="AR86" i="1"/>
  <c r="AT115" i="1"/>
  <c r="AT107" i="1"/>
  <c r="AM64" i="1"/>
  <c r="AR47" i="1"/>
  <c r="AS47" i="1"/>
  <c r="AT47" i="1" s="1"/>
  <c r="AR23" i="1"/>
  <c r="AS23" i="1"/>
  <c r="AM61" i="1"/>
  <c r="AS59" i="1"/>
  <c r="AT59" i="1" s="1"/>
  <c r="AT20" i="1"/>
  <c r="AS90" i="1"/>
  <c r="AR90" i="1"/>
  <c r="AS67" i="1"/>
  <c r="AR67" i="1"/>
  <c r="AR160" i="1"/>
  <c r="AS160" i="1"/>
  <c r="AT160" i="1" s="1"/>
  <c r="AS106" i="1"/>
  <c r="AT106" i="1" s="1"/>
  <c r="AR106" i="1"/>
  <c r="AS98" i="1"/>
  <c r="AT98" i="1" s="1"/>
  <c r="AR98" i="1"/>
  <c r="AS119" i="1"/>
  <c r="AT119" i="1" s="1"/>
  <c r="AS35" i="1"/>
  <c r="AR35" i="1"/>
  <c r="AL29" i="4"/>
  <c r="AL25" i="4"/>
  <c r="AL21" i="4"/>
  <c r="AL13" i="4"/>
  <c r="AL26" i="4"/>
  <c r="AL24" i="4"/>
  <c r="AL20" i="4"/>
  <c r="AL12" i="4"/>
  <c r="AL27" i="4"/>
  <c r="AK23" i="4"/>
  <c r="AQ10" i="1"/>
  <c r="AR10" i="1" s="1"/>
  <c r="AL10" i="1"/>
  <c r="AM10" i="1" s="1"/>
  <c r="AK10" i="1"/>
  <c r="AL23" i="4"/>
  <c r="AL19" i="4"/>
  <c r="AL15" i="4"/>
  <c r="AL11" i="4"/>
  <c r="AL22" i="4"/>
  <c r="AL18" i="4"/>
  <c r="AL14" i="4"/>
  <c r="AK11" i="4"/>
  <c r="AK26" i="4"/>
  <c r="AK28" i="4"/>
  <c r="AM25" i="4"/>
  <c r="AK21" i="4"/>
  <c r="AK19" i="4"/>
  <c r="AK15" i="4"/>
  <c r="AM15" i="4" s="1"/>
  <c r="AK13" i="4"/>
  <c r="AM13" i="4" s="1"/>
  <c r="AK29" i="4"/>
  <c r="AL28" i="4"/>
  <c r="AK27" i="4"/>
  <c r="AK24" i="4"/>
  <c r="AK22" i="4"/>
  <c r="AK20" i="4"/>
  <c r="AK18" i="4"/>
  <c r="AM18" i="4" s="1"/>
  <c r="AK14" i="4"/>
  <c r="AK12" i="4"/>
  <c r="AM12" i="4" s="1"/>
  <c r="AQ22" i="4"/>
  <c r="AS22" i="4" s="1"/>
  <c r="AQ26" i="4"/>
  <c r="AR26" i="4" s="1"/>
  <c r="AS24" i="4"/>
  <c r="AS14" i="4"/>
  <c r="AM21" i="4"/>
  <c r="AS28" i="4"/>
  <c r="AR20" i="4"/>
  <c r="AS20" i="4"/>
  <c r="AS18" i="4"/>
  <c r="AP28" i="4"/>
  <c r="AR28" i="4" s="1"/>
  <c r="AQ27" i="4"/>
  <c r="AP24" i="4"/>
  <c r="AR24" i="4" s="1"/>
  <c r="AQ23" i="4"/>
  <c r="AP20" i="4"/>
  <c r="AQ19" i="4"/>
  <c r="AP18" i="4"/>
  <c r="AR18" i="4" s="1"/>
  <c r="AP14" i="4"/>
  <c r="AR14" i="4" s="1"/>
  <c r="AQ13" i="4"/>
  <c r="AQ12" i="4"/>
  <c r="AQ29" i="4"/>
  <c r="AQ25" i="4"/>
  <c r="AQ21" i="4"/>
  <c r="AQ15" i="4"/>
  <c r="AQ11" i="4"/>
  <c r="AT90" i="1" l="1"/>
  <c r="AT23" i="1"/>
  <c r="AT35" i="1"/>
  <c r="AT118" i="1"/>
  <c r="AT43" i="1"/>
  <c r="AT110" i="1"/>
  <c r="AT82" i="1"/>
  <c r="AT156" i="1"/>
  <c r="AM19" i="4"/>
  <c r="AT27" i="1"/>
  <c r="AT114" i="1"/>
  <c r="AT67" i="1"/>
  <c r="AR22" i="4"/>
  <c r="AT22" i="4" s="1"/>
  <c r="AM20" i="4"/>
  <c r="AM23" i="4"/>
  <c r="AM27" i="4"/>
  <c r="AM14" i="4"/>
  <c r="AM29" i="4"/>
  <c r="AM11" i="4"/>
  <c r="AM24" i="4"/>
  <c r="AM26" i="4"/>
  <c r="AS10" i="1"/>
  <c r="AT10" i="1" s="1"/>
  <c r="AM22" i="4"/>
  <c r="AM28" i="4"/>
  <c r="AT28" i="4"/>
  <c r="AT20" i="4"/>
  <c r="AT24" i="4"/>
  <c r="AT18" i="4"/>
  <c r="AT14" i="4"/>
  <c r="AS26" i="4"/>
  <c r="AT26" i="4" s="1"/>
  <c r="AR11" i="4"/>
  <c r="AS11" i="4"/>
  <c r="AR25" i="4"/>
  <c r="AS25" i="4"/>
  <c r="AR29" i="4"/>
  <c r="AS29" i="4"/>
  <c r="AR15" i="4"/>
  <c r="AS15" i="4"/>
  <c r="AR23" i="4"/>
  <c r="AS23" i="4"/>
  <c r="AS12" i="4"/>
  <c r="AR12" i="4"/>
  <c r="AR21" i="4"/>
  <c r="AS21" i="4"/>
  <c r="AR13" i="4"/>
  <c r="AS13" i="4"/>
  <c r="AR19" i="4"/>
  <c r="AS19" i="4"/>
  <c r="AR27" i="4"/>
  <c r="AS27" i="4"/>
  <c r="AV12" i="4"/>
  <c r="AT13" i="4" l="1"/>
  <c r="AT23" i="4"/>
  <c r="AT29" i="4"/>
  <c r="AT27" i="4"/>
  <c r="AT15" i="4"/>
  <c r="AT11" i="4"/>
  <c r="AT19" i="4"/>
  <c r="AT21" i="4"/>
  <c r="AT25" i="4"/>
  <c r="AT12" i="4"/>
  <c r="AV25" i="4"/>
  <c r="AV21" i="4"/>
  <c r="AV15" i="4"/>
  <c r="AV24" i="4"/>
  <c r="AV20" i="4"/>
  <c r="AV18" i="4"/>
  <c r="AV14" i="4"/>
  <c r="AV27" i="4"/>
  <c r="AV23" i="4"/>
  <c r="AV19" i="4"/>
  <c r="AV13" i="4"/>
  <c r="AV26" i="4"/>
  <c r="AV22" i="4"/>
  <c r="AF10" i="4" l="1"/>
  <c r="AG10" i="4"/>
  <c r="AI10" i="4"/>
  <c r="AJ10" i="4"/>
  <c r="AO10" i="4"/>
  <c r="AP10" i="4" s="1"/>
  <c r="AV11" i="4"/>
  <c r="AL10" i="4" l="1"/>
  <c r="AK10" i="4"/>
  <c r="AQ10" i="4"/>
  <c r="AV10" i="4"/>
  <c r="AM10" i="4" l="1"/>
  <c r="AS10" i="4"/>
  <c r="AR10" i="4"/>
  <c r="AT10" i="4" l="1"/>
  <c r="AF6" i="4" l="1"/>
  <c r="AJ2" i="4" l="1"/>
  <c r="AJ2" i="1" l="1"/>
  <c r="AF6" i="1"/>
  <c r="AJ163" i="1" l="1"/>
  <c r="AL163" i="1" s="1"/>
  <c r="AJ171" i="1"/>
  <c r="AL171" i="1" s="1"/>
  <c r="AJ179" i="1"/>
  <c r="AL179" i="1" s="1"/>
  <c r="AJ187" i="1"/>
  <c r="AL187" i="1" s="1"/>
  <c r="AJ195" i="1"/>
  <c r="AL195" i="1" s="1"/>
  <c r="AJ203" i="1"/>
  <c r="AL203" i="1" s="1"/>
  <c r="AJ211" i="1"/>
  <c r="AL211" i="1" s="1"/>
  <c r="AI165" i="1"/>
  <c r="AK165" i="1" s="1"/>
  <c r="AI173" i="1"/>
  <c r="AK173" i="1" s="1"/>
  <c r="AI181" i="1"/>
  <c r="AK181" i="1" s="1"/>
  <c r="AI189" i="1"/>
  <c r="AK189" i="1" s="1"/>
  <c r="AI197" i="1"/>
  <c r="AK197" i="1" s="1"/>
  <c r="AI205" i="1"/>
  <c r="AK205" i="1" s="1"/>
  <c r="AI213" i="1"/>
  <c r="AK213" i="1" s="1"/>
  <c r="AJ165" i="1"/>
  <c r="AL165" i="1" s="1"/>
  <c r="AM165" i="1" s="1"/>
  <c r="AJ173" i="1"/>
  <c r="AL173" i="1" s="1"/>
  <c r="AJ181" i="1"/>
  <c r="AL181" i="1" s="1"/>
  <c r="AM181" i="1" s="1"/>
  <c r="AJ189" i="1"/>
  <c r="AL189" i="1" s="1"/>
  <c r="AJ197" i="1"/>
  <c r="AL197" i="1" s="1"/>
  <c r="AM197" i="1" s="1"/>
  <c r="AJ205" i="1"/>
  <c r="AL205" i="1" s="1"/>
  <c r="AJ213" i="1"/>
  <c r="AL213" i="1" s="1"/>
  <c r="AM213" i="1" s="1"/>
  <c r="AJ221" i="1"/>
  <c r="AL221" i="1" s="1"/>
  <c r="AI167" i="1"/>
  <c r="AK167" i="1" s="1"/>
  <c r="AI175" i="1"/>
  <c r="AK175" i="1" s="1"/>
  <c r="AI183" i="1"/>
  <c r="AK183" i="1" s="1"/>
  <c r="AI191" i="1"/>
  <c r="AK191" i="1" s="1"/>
  <c r="AI199" i="1"/>
  <c r="AK199" i="1" s="1"/>
  <c r="AI207" i="1"/>
  <c r="AK207" i="1" s="1"/>
  <c r="AI215" i="1"/>
  <c r="AK215" i="1" s="1"/>
  <c r="AJ215" i="1"/>
  <c r="AL215" i="1" s="1"/>
  <c r="AJ167" i="1"/>
  <c r="AL167" i="1" s="1"/>
  <c r="AM167" i="1" s="1"/>
  <c r="AJ175" i="1"/>
  <c r="AL175" i="1" s="1"/>
  <c r="AM175" i="1" s="1"/>
  <c r="AJ183" i="1"/>
  <c r="AL183" i="1" s="1"/>
  <c r="AM183" i="1" s="1"/>
  <c r="AJ191" i="1"/>
  <c r="AL191" i="1" s="1"/>
  <c r="AM191" i="1" s="1"/>
  <c r="AJ199" i="1"/>
  <c r="AL199" i="1" s="1"/>
  <c r="AM199" i="1" s="1"/>
  <c r="AJ207" i="1"/>
  <c r="AL207" i="1" s="1"/>
  <c r="AM207" i="1" s="1"/>
  <c r="AI169" i="1"/>
  <c r="AK169" i="1" s="1"/>
  <c r="AI177" i="1"/>
  <c r="AK177" i="1" s="1"/>
  <c r="AI185" i="1"/>
  <c r="AK185" i="1" s="1"/>
  <c r="AI193" i="1"/>
  <c r="AK193" i="1" s="1"/>
  <c r="AI201" i="1"/>
  <c r="AK201" i="1" s="1"/>
  <c r="AI209" i="1"/>
  <c r="AK209" i="1" s="1"/>
  <c r="AI217" i="1"/>
  <c r="AK217" i="1" s="1"/>
  <c r="AJ217" i="1"/>
  <c r="AL217" i="1" s="1"/>
  <c r="AJ169" i="1"/>
  <c r="AL169" i="1" s="1"/>
  <c r="AM169" i="1" s="1"/>
  <c r="AJ177" i="1"/>
  <c r="AL177" i="1" s="1"/>
  <c r="AM177" i="1" s="1"/>
  <c r="AJ185" i="1"/>
  <c r="AL185" i="1" s="1"/>
  <c r="AM185" i="1" s="1"/>
  <c r="AJ193" i="1"/>
  <c r="AL193" i="1" s="1"/>
  <c r="AM193" i="1" s="1"/>
  <c r="AJ201" i="1"/>
  <c r="AL201" i="1" s="1"/>
  <c r="AM201" i="1" s="1"/>
  <c r="AJ209" i="1"/>
  <c r="AL209" i="1" s="1"/>
  <c r="AM209" i="1" s="1"/>
  <c r="AI219" i="1"/>
  <c r="AK219" i="1" s="1"/>
  <c r="AJ219" i="1"/>
  <c r="AL219" i="1" s="1"/>
  <c r="AI221" i="1"/>
  <c r="AK221" i="1" s="1"/>
  <c r="AI163" i="1"/>
  <c r="AK163" i="1" s="1"/>
  <c r="AI171" i="1"/>
  <c r="AK171" i="1" s="1"/>
  <c r="AI179" i="1"/>
  <c r="AK179" i="1" s="1"/>
  <c r="AI187" i="1"/>
  <c r="AK187" i="1" s="1"/>
  <c r="AI195" i="1"/>
  <c r="AK195" i="1" s="1"/>
  <c r="AI203" i="1"/>
  <c r="AK203" i="1" s="1"/>
  <c r="AI211" i="1"/>
  <c r="AK211" i="1" s="1"/>
  <c r="AJ157" i="1"/>
  <c r="AL157" i="1" s="1"/>
  <c r="AI138" i="1"/>
  <c r="AK138" i="1" s="1"/>
  <c r="AI130" i="1"/>
  <c r="AK130" i="1" s="1"/>
  <c r="AJ122" i="1"/>
  <c r="AL122" i="1" s="1"/>
  <c r="AJ106" i="1"/>
  <c r="AL106" i="1" s="1"/>
  <c r="AJ84" i="1"/>
  <c r="AL84" i="1" s="1"/>
  <c r="AJ68" i="1"/>
  <c r="AL68" i="1" s="1"/>
  <c r="AI65" i="1"/>
  <c r="AK65" i="1" s="1"/>
  <c r="AJ41" i="1"/>
  <c r="AL41" i="1" s="1"/>
  <c r="AI14" i="1"/>
  <c r="AK14" i="1" s="1"/>
  <c r="AI157" i="1"/>
  <c r="AK157" i="1" s="1"/>
  <c r="AJ144" i="1"/>
  <c r="AL144" i="1" s="1"/>
  <c r="AI122" i="1"/>
  <c r="AK122" i="1" s="1"/>
  <c r="AI106" i="1"/>
  <c r="AK106" i="1" s="1"/>
  <c r="AJ87" i="1"/>
  <c r="AL87" i="1" s="1"/>
  <c r="AI84" i="1"/>
  <c r="AK84" i="1" s="1"/>
  <c r="AJ71" i="1"/>
  <c r="AL71" i="1" s="1"/>
  <c r="AI68" i="1"/>
  <c r="AK68" i="1" s="1"/>
  <c r="AI41" i="1"/>
  <c r="AK41" i="1" s="1"/>
  <c r="AJ28" i="1"/>
  <c r="AL28" i="1" s="1"/>
  <c r="AJ155" i="1"/>
  <c r="AL155" i="1" s="1"/>
  <c r="AI144" i="1"/>
  <c r="AK144" i="1" s="1"/>
  <c r="AJ131" i="1"/>
  <c r="AL131" i="1" s="1"/>
  <c r="AJ120" i="1"/>
  <c r="AL120" i="1" s="1"/>
  <c r="AJ112" i="1"/>
  <c r="AL112" i="1" s="1"/>
  <c r="AJ90" i="1"/>
  <c r="AL90" i="1" s="1"/>
  <c r="AI87" i="1"/>
  <c r="AK87" i="1" s="1"/>
  <c r="AJ74" i="1"/>
  <c r="AL74" i="1" s="1"/>
  <c r="AI71" i="1"/>
  <c r="AK71" i="1" s="1"/>
  <c r="AJ50" i="1"/>
  <c r="AL50" i="1" s="1"/>
  <c r="AI28" i="1"/>
  <c r="AK28" i="1" s="1"/>
  <c r="AI155" i="1"/>
  <c r="AK155" i="1" s="1"/>
  <c r="AJ142" i="1"/>
  <c r="AL142" i="1" s="1"/>
  <c r="AI131" i="1"/>
  <c r="AK131" i="1" s="1"/>
  <c r="AI120" i="1"/>
  <c r="AK120" i="1" s="1"/>
  <c r="AI112" i="1"/>
  <c r="AK112" i="1" s="1"/>
  <c r="AJ93" i="1"/>
  <c r="AL93" i="1" s="1"/>
  <c r="AI90" i="1"/>
  <c r="AK90" i="1" s="1"/>
  <c r="AJ77" i="1"/>
  <c r="AL77" i="1" s="1"/>
  <c r="AI74" i="1"/>
  <c r="AK74" i="1" s="1"/>
  <c r="AJ53" i="1"/>
  <c r="AL53" i="1" s="1"/>
  <c r="AI50" i="1"/>
  <c r="AK50" i="1" s="1"/>
  <c r="AJ21" i="1"/>
  <c r="AL21" i="1" s="1"/>
  <c r="AI142" i="1"/>
  <c r="AK142" i="1" s="1"/>
  <c r="AJ118" i="1"/>
  <c r="AL118" i="1" s="1"/>
  <c r="AJ110" i="1"/>
  <c r="AL110" i="1" s="1"/>
  <c r="AJ96" i="1"/>
  <c r="AL96" i="1" s="1"/>
  <c r="AI93" i="1"/>
  <c r="AK93" i="1" s="1"/>
  <c r="AI77" i="1"/>
  <c r="AK77" i="1" s="1"/>
  <c r="AJ56" i="1"/>
  <c r="AL56" i="1" s="1"/>
  <c r="AI53" i="1"/>
  <c r="AK53" i="1" s="1"/>
  <c r="AJ148" i="1"/>
  <c r="AL148" i="1" s="1"/>
  <c r="AJ124" i="1"/>
  <c r="AL124" i="1" s="1"/>
  <c r="AI118" i="1"/>
  <c r="AK118" i="1" s="1"/>
  <c r="AI110" i="1"/>
  <c r="AK110" i="1" s="1"/>
  <c r="AJ99" i="1"/>
  <c r="AL99" i="1" s="1"/>
  <c r="AI96" i="1"/>
  <c r="AK96" i="1" s="1"/>
  <c r="AJ59" i="1"/>
  <c r="AL59" i="1" s="1"/>
  <c r="AI56" i="1"/>
  <c r="AK56" i="1" s="1"/>
  <c r="AI21" i="1"/>
  <c r="AK21" i="1" s="1"/>
  <c r="AI148" i="1"/>
  <c r="AK148" i="1" s="1"/>
  <c r="AJ127" i="1"/>
  <c r="AL127" i="1" s="1"/>
  <c r="AI124" i="1"/>
  <c r="AK124" i="1" s="1"/>
  <c r="AJ116" i="1"/>
  <c r="AL116" i="1" s="1"/>
  <c r="AI99" i="1"/>
  <c r="AK99" i="1" s="1"/>
  <c r="AJ62" i="1"/>
  <c r="AL62" i="1" s="1"/>
  <c r="AI59" i="1"/>
  <c r="AK59" i="1" s="1"/>
  <c r="AM59" i="1" s="1"/>
  <c r="AJ138" i="1"/>
  <c r="AL138" i="1" s="1"/>
  <c r="AJ130" i="1"/>
  <c r="AL130" i="1" s="1"/>
  <c r="AI127" i="1"/>
  <c r="AK127" i="1" s="1"/>
  <c r="AI116" i="1"/>
  <c r="AK116" i="1" s="1"/>
  <c r="AJ65" i="1"/>
  <c r="AL65" i="1" s="1"/>
  <c r="AM65" i="1" s="1"/>
  <c r="AI62" i="1"/>
  <c r="AK62" i="1" s="1"/>
  <c r="AJ14" i="1"/>
  <c r="AL14" i="1" s="1"/>
  <c r="AM144" i="1" l="1"/>
  <c r="AM131" i="1"/>
  <c r="AM148" i="1"/>
  <c r="AM142" i="1"/>
  <c r="AM122" i="1"/>
  <c r="AM173" i="1"/>
  <c r="AM211" i="1"/>
  <c r="AM215" i="1"/>
  <c r="AM221" i="1"/>
  <c r="AM203" i="1"/>
  <c r="AM195" i="1"/>
  <c r="AM116" i="1"/>
  <c r="AM99" i="1"/>
  <c r="AM93" i="1"/>
  <c r="AM120" i="1"/>
  <c r="AM219" i="1"/>
  <c r="AM217" i="1"/>
  <c r="AM205" i="1"/>
  <c r="AM187" i="1"/>
  <c r="AM87" i="1"/>
  <c r="AM179" i="1"/>
  <c r="AM77" i="1"/>
  <c r="AM50" i="1"/>
  <c r="AM189" i="1"/>
  <c r="AM171" i="1"/>
  <c r="AM163" i="1"/>
  <c r="AM127" i="1"/>
  <c r="AM110" i="1"/>
  <c r="AM84" i="1"/>
  <c r="AM124" i="1"/>
  <c r="AM118" i="1"/>
  <c r="AM155" i="1"/>
  <c r="AM106" i="1"/>
  <c r="AM74" i="1"/>
  <c r="AM28" i="1"/>
  <c r="AM21" i="1"/>
  <c r="AM130" i="1"/>
  <c r="AM62" i="1"/>
  <c r="AM56" i="1"/>
  <c r="AM90" i="1"/>
  <c r="AM68" i="1"/>
  <c r="AM14" i="1"/>
  <c r="AM138" i="1"/>
  <c r="AM96" i="1"/>
  <c r="AM53" i="1"/>
  <c r="AM112" i="1"/>
  <c r="AM71" i="1"/>
  <c r="AM41" i="1"/>
  <c r="AM157" i="1"/>
</calcChain>
</file>

<file path=xl/sharedStrings.xml><?xml version="1.0" encoding="utf-8"?>
<sst xmlns="http://schemas.openxmlformats.org/spreadsheetml/2006/main" count="3108" uniqueCount="207">
  <si>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</si>
  <si>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</si>
  <si>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</si>
  <si>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</si>
  <si>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</si>
  <si>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</si>
  <si>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</si>
  <si>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</si>
  <si>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</si>
  <si>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</si>
  <si>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</si>
  <si>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</si>
  <si>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</si>
  <si>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</si>
  <si>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</si>
  <si>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</si>
  <si>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</si>
  <si>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</si>
  <si>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</si>
  <si>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</si>
  <si>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</si>
  <si>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</si>
  <si>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</si>
  <si>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</si>
  <si>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</si>
  <si>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</si>
  <si>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</si>
  <si>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</si>
  <si>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</si>
  <si>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</si>
  <si>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</si>
  <si>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</si>
  <si>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</si>
  <si>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</si>
  <si>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</si>
  <si>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</si>
  <si>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</si>
  <si>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</si>
  <si>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</si>
  <si>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</si>
  <si>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</si>
  <si>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</si>
  <si>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</si>
  <si>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</si>
  <si>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</si>
  <si>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</si>
  <si>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</si>
  <si>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LCL</t>
  </si>
  <si>
    <t>BECM</t>
  </si>
  <si>
    <t>NOMURA</t>
  </si>
  <si>
    <t>GS</t>
  </si>
  <si>
    <t>191-D</t>
  </si>
  <si>
    <t>192-D</t>
  </si>
  <si>
    <t>193-D</t>
  </si>
  <si>
    <t>194-D</t>
  </si>
  <si>
    <t>195-D</t>
  </si>
  <si>
    <t xml:space="preserve">Premium </t>
  </si>
  <si>
    <t>Barrier</t>
  </si>
  <si>
    <t>DB</t>
  </si>
  <si>
    <t>New Hedge</t>
  </si>
  <si>
    <t>Binary</t>
  </si>
  <si>
    <t>Buy PUT KO</t>
  </si>
  <si>
    <t>Fwd Synth Buy PUT KI</t>
  </si>
  <si>
    <t>Fwd Synth Sell CALL KI</t>
  </si>
  <si>
    <t>Initial Spot Rate</t>
  </si>
  <si>
    <t>254-D</t>
  </si>
  <si>
    <t>WU</t>
  </si>
  <si>
    <t>257-D</t>
  </si>
  <si>
    <t>256-D</t>
  </si>
  <si>
    <t>EURGBP</t>
  </si>
  <si>
    <t>USDBRL</t>
  </si>
  <si>
    <t>USDMXN</t>
  </si>
  <si>
    <t>259-D</t>
  </si>
  <si>
    <t>263-D</t>
  </si>
  <si>
    <t>260-D</t>
  </si>
  <si>
    <t>269-D</t>
  </si>
  <si>
    <t>266-D</t>
  </si>
  <si>
    <t>267-D</t>
  </si>
  <si>
    <t>261-D</t>
  </si>
  <si>
    <t>264-D</t>
  </si>
  <si>
    <t>268-D</t>
  </si>
  <si>
    <t>262-D</t>
  </si>
  <si>
    <t>265-D</t>
  </si>
  <si>
    <t>270-D</t>
  </si>
  <si>
    <t>272-D</t>
  </si>
  <si>
    <t>271-D</t>
  </si>
  <si>
    <t>305-D</t>
  </si>
  <si>
    <t>306-D</t>
  </si>
  <si>
    <t>307-D</t>
  </si>
  <si>
    <t>308-D</t>
  </si>
  <si>
    <t>309-D</t>
  </si>
  <si>
    <t>310-D</t>
  </si>
  <si>
    <t>BARCLAYS</t>
  </si>
  <si>
    <t>311-D</t>
  </si>
  <si>
    <t>312-D</t>
  </si>
  <si>
    <t>313-D</t>
  </si>
  <si>
    <t>314-D</t>
  </si>
  <si>
    <t>315-D</t>
  </si>
  <si>
    <t>316-D</t>
  </si>
  <si>
    <t>317-D</t>
  </si>
  <si>
    <t>318-D</t>
  </si>
  <si>
    <t>319-D</t>
  </si>
  <si>
    <t>320-D</t>
  </si>
  <si>
    <t>321-D</t>
  </si>
  <si>
    <t>275-D</t>
  </si>
  <si>
    <t>274-D</t>
  </si>
  <si>
    <t>276-D</t>
  </si>
  <si>
    <t>278-D</t>
  </si>
  <si>
    <t>277-D</t>
  </si>
  <si>
    <t>279-D</t>
  </si>
  <si>
    <t>280-D</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</si>
  <si>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</si>
  <si>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</si>
  <si>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</si>
  <si>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</si>
  <si>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</si>
  <si>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</si>
  <si>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</si>
  <si>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</si>
  <si>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</si>
  <si>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</si>
  <si>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</si>
  <si>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</si>
  <si>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</si>
  <si>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</si>
  <si>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</si>
  <si>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</si>
  <si>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</si>
  <si>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</si>
  <si>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</si>
  <si>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</si>
  <si>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</si>
  <si>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</si>
  <si>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CIC</t>
  </si>
  <si>
    <t>324-D</t>
  </si>
  <si>
    <t>Value Date: 29/06/2018</t>
  </si>
  <si>
    <t>Calculation Date: 04/07/2018 09:45:20</t>
  </si>
  <si>
    <t>350-D</t>
  </si>
  <si>
    <t>351-D</t>
  </si>
  <si>
    <t>352-D</t>
  </si>
  <si>
    <t>Restructuration (Trade 812)</t>
  </si>
  <si>
    <t>353-D</t>
  </si>
  <si>
    <t>354-D</t>
  </si>
  <si>
    <t>355-D</t>
  </si>
  <si>
    <t>356-D</t>
  </si>
  <si>
    <t>Restructuration (Trade 839)</t>
  </si>
  <si>
    <t>357-D</t>
  </si>
  <si>
    <t>358-D</t>
  </si>
  <si>
    <t>327-D</t>
  </si>
  <si>
    <t>328-D</t>
  </si>
  <si>
    <t>329-D</t>
  </si>
  <si>
    <t>330-D</t>
  </si>
  <si>
    <t>326-D</t>
  </si>
  <si>
    <t>Terme asymétrique</t>
  </si>
  <si>
    <t>331-D</t>
  </si>
  <si>
    <t>332-D</t>
  </si>
  <si>
    <t>325-D</t>
  </si>
  <si>
    <t>339-D</t>
  </si>
  <si>
    <t>340-D</t>
  </si>
  <si>
    <t>337-D</t>
  </si>
  <si>
    <t>333-D</t>
  </si>
  <si>
    <t>HSBC</t>
  </si>
  <si>
    <t>338-D</t>
  </si>
  <si>
    <t>335-D</t>
  </si>
  <si>
    <t>334-D</t>
  </si>
  <si>
    <t>336-D</t>
  </si>
  <si>
    <t>341-D</t>
  </si>
  <si>
    <t>344-D</t>
  </si>
  <si>
    <t>345-D</t>
  </si>
  <si>
    <t>346-D</t>
  </si>
  <si>
    <t>347-D</t>
  </si>
  <si>
    <t>342-D</t>
  </si>
  <si>
    <t>343-D</t>
  </si>
  <si>
    <t>348-D</t>
  </si>
  <si>
    <t>349-D</t>
  </si>
  <si>
    <t>390-D</t>
  </si>
  <si>
    <t>359-D</t>
  </si>
  <si>
    <t>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</si>
  <si>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</si>
  <si>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</si>
  <si>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</si>
  <si>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</si>
  <si>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</si>
  <si>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</si>
  <si>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</si>
  <si>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</si>
  <si>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</si>
  <si>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</si>
  <si>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</si>
  <si>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</si>
  <si>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</si>
  <si>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</si>
  <si>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</si>
  <si>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</si>
  <si>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</si>
  <si>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</si>
  <si>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</si>
  <si>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</si>
  <si>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</si>
  <si>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</si>
  <si>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</si>
  <si>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</si>
  <si>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</si>
  <si>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</si>
  <si>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</si>
  <si>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</si>
  <si>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388-D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</si>
</sst>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
    <numFmt numFmtId="171" formatCode="[$-40C]d\-mmm\-yy;@"/>
    <numFmt numFmtId="172" formatCode="ddmmyy"/>
    <numFmt numFmtId="173" formatCode="_(* #,##0.00_);_(* \(#,##0.00\);_(* &quot;-&quot;??_);_(@_)"/>
  </numFmts>
  <fonts count="6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
      <b/>
      <sz val="8"/>
      <color rgb="FFFF0000"/>
      <name val="Arial"/>
      <family val="2"/>
    </font>
    <font>
      <b/>
      <sz val="1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0" fontId="1" fillId="0" borderId="0"/>
    <xf numFmtId="165"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0">
    <xf numFmtId="0" fontId="0" fillId="0" borderId="0" xfId="0"/>
    <xf numFmtId="0" fontId="41" fillId="27" borderId="0" xfId="0" applyFont="1" applyFill="1" applyBorder="1"/>
    <xf numFmtId="0" fontId="43" fillId="27" borderId="0" xfId="0" applyFont="1" applyFill="1"/>
    <xf numFmtId="0" fontId="44"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0" fillId="0" borderId="0" xfId="0" applyNumberFormat="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vertical="center"/>
    </xf>
    <xf numFmtId="169" fontId="0" fillId="0" borderId="0" xfId="0" applyNumberFormat="1"/>
    <xf numFmtId="169" fontId="0" fillId="0" borderId="0" xfId="0" applyNumberFormat="1" applyAlignment="1">
      <alignment horizontal="center"/>
    </xf>
    <xf numFmtId="165" fontId="0" fillId="0" borderId="0" xfId="0" applyNumberFormat="1" applyAlignment="1">
      <alignment horizont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2"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5" fontId="40" fillId="29" borderId="0" xfId="0" applyNumberFormat="1" applyFont="1" applyFill="1" applyBorder="1" applyAlignment="1">
      <alignment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1"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6" applyNumberFormat="1" applyFont="1" applyAlignment="1">
      <alignment horizontal="center" vertical="center"/>
    </xf>
    <xf numFmtId="0" fontId="0" fillId="0" borderId="0" xfId="0" applyBorder="1"/>
    <xf numFmtId="165" fontId="0" fillId="0" borderId="0" xfId="0" applyNumberFormat="1" applyBorder="1"/>
    <xf numFmtId="166" fontId="0" fillId="0" borderId="0" xfId="0" applyNumberFormat="1" applyBorder="1"/>
    <xf numFmtId="169" fontId="0" fillId="0" borderId="0" xfId="0" applyNumberFormat="1" applyBorder="1"/>
    <xf numFmtId="0" fontId="0" fillId="0" borderId="0" xfId="0" applyBorder="1" applyAlignment="1">
      <alignment horizontal="center"/>
    </xf>
    <xf numFmtId="169" fontId="0" fillId="0" borderId="0" xfId="0" applyNumberFormat="1" applyBorder="1" applyAlignment="1">
      <alignment horizontal="center"/>
    </xf>
    <xf numFmtId="165" fontId="0" fillId="0" borderId="0" xfId="0" applyNumberFormat="1" applyBorder="1" applyAlignment="1">
      <alignment horizontal="center"/>
    </xf>
    <xf numFmtId="1" fontId="0" fillId="0" borderId="0" xfId="0" applyNumberFormat="1" applyAlignment="1">
      <alignment horizontal="center" vertical="center"/>
    </xf>
    <xf numFmtId="172" fontId="61" fillId="0" borderId="0" xfId="0" applyNumberFormat="1" applyFont="1" applyAlignment="1">
      <alignment horizontal="center" vertical="center"/>
    </xf>
    <xf numFmtId="169" fontId="61" fillId="0" borderId="0" xfId="0" applyNumberFormat="1" applyFont="1"/>
    <xf numFmtId="169" fontId="61" fillId="0" borderId="0" xfId="0" applyNumberFormat="1" applyFont="1" applyAlignment="1">
      <alignment horizontal="center"/>
    </xf>
    <xf numFmtId="169" fontId="61" fillId="0" borderId="0" xfId="0" applyNumberFormat="1" applyFont="1" applyFill="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9" fontId="61" fillId="29" borderId="0" xfId="164" applyNumberFormat="1" applyFont="1" applyFill="1" applyAlignment="1">
      <alignment horizontal="center" vertical="center"/>
    </xf>
    <xf numFmtId="166" fontId="61" fillId="29" borderId="0" xfId="164" applyNumberFormat="1" applyFont="1" applyFill="1" applyAlignment="1">
      <alignment horizontal="center" vertical="center"/>
    </xf>
    <xf numFmtId="0" fontId="61" fillId="29" borderId="0" xfId="164" applyFont="1" applyFill="1" applyAlignment="1">
      <alignment horizontal="center" vertical="center"/>
    </xf>
    <xf numFmtId="0" fontId="1" fillId="0" borderId="0" xfId="164"/>
    <xf numFmtId="0" fontId="41" fillId="27" borderId="0" xfId="164" applyFont="1" applyFill="1" applyBorder="1"/>
    <xf numFmtId="0" fontId="42" fillId="27" borderId="0" xfId="164" applyFont="1" applyFill="1" applyBorder="1"/>
    <xf numFmtId="0" fontId="43" fillId="27" borderId="0" xfId="164" applyFont="1" applyFill="1"/>
    <xf numFmtId="0" fontId="42" fillId="27" borderId="0" xfId="164" applyFont="1" applyFill="1" applyBorder="1" applyAlignment="1">
      <alignment horizontal="center"/>
    </xf>
    <xf numFmtId="0" fontId="43" fillId="27" borderId="0" xfId="164" applyFont="1" applyFill="1" applyBorder="1"/>
    <xf numFmtId="166" fontId="1" fillId="27" borderId="0" xfId="164" applyNumberFormat="1" applyFont="1" applyFill="1" applyBorder="1" applyAlignment="1">
      <alignment horizontal="left"/>
    </xf>
    <xf numFmtId="0" fontId="44" fillId="27" borderId="0" xfId="164" applyFont="1" applyFill="1"/>
    <xf numFmtId="166" fontId="1" fillId="27" borderId="0" xfId="164" applyNumberFormat="1" applyFont="1" applyFill="1" applyBorder="1" applyAlignment="1">
      <alignment horizontal="center"/>
    </xf>
    <xf numFmtId="0" fontId="45" fillId="27" borderId="0" xfId="164" applyFont="1" applyFill="1" applyBorder="1"/>
    <xf numFmtId="0" fontId="46" fillId="27" borderId="0" xfId="164" applyFont="1" applyFill="1" applyBorder="1"/>
    <xf numFmtId="166" fontId="42" fillId="27" borderId="0" xfId="164" applyNumberFormat="1" applyFont="1" applyFill="1" applyBorder="1"/>
    <xf numFmtId="166" fontId="45" fillId="27" borderId="0" xfId="164" applyNumberFormat="1" applyFont="1" applyFill="1" applyBorder="1"/>
    <xf numFmtId="165" fontId="42" fillId="27" borderId="0" xfId="164" applyNumberFormat="1" applyFont="1" applyFill="1" applyBorder="1"/>
    <xf numFmtId="165" fontId="45" fillId="27" borderId="0" xfId="164" applyNumberFormat="1" applyFont="1" applyFill="1" applyBorder="1"/>
    <xf numFmtId="165" fontId="1" fillId="0" borderId="0" xfId="164" applyNumberFormat="1"/>
    <xf numFmtId="165" fontId="43" fillId="27" borderId="0" xfId="164" applyNumberFormat="1" applyFont="1" applyFill="1"/>
    <xf numFmtId="165" fontId="44" fillId="27" borderId="0" xfId="164" applyNumberFormat="1" applyFont="1" applyFill="1"/>
    <xf numFmtId="0" fontId="40" fillId="29" borderId="0" xfId="164" applyFont="1" applyFill="1" applyAlignment="1">
      <alignment horizontal="center"/>
    </xf>
    <xf numFmtId="166" fontId="40" fillId="29" borderId="0" xfId="164" applyNumberFormat="1" applyFont="1" applyFill="1" applyAlignment="1">
      <alignment horizontal="center"/>
    </xf>
    <xf numFmtId="165" fontId="40" fillId="29" borderId="0" xfId="164" applyNumberFormat="1" applyFont="1" applyFill="1" applyAlignment="1">
      <alignment horizontal="center"/>
    </xf>
    <xf numFmtId="169" fontId="43" fillId="27" borderId="0" xfId="164" applyNumberFormat="1" applyFont="1" applyFill="1" applyBorder="1"/>
    <xf numFmtId="169" fontId="44" fillId="27" borderId="0" xfId="164" applyNumberFormat="1" applyFont="1" applyFill="1"/>
    <xf numFmtId="169" fontId="40" fillId="29" borderId="0" xfId="164" applyNumberFormat="1" applyFont="1" applyFill="1" applyAlignment="1">
      <alignment horizontal="center"/>
    </xf>
    <xf numFmtId="169" fontId="1" fillId="0" borderId="0" xfId="164" applyNumberFormat="1"/>
    <xf numFmtId="169" fontId="42" fillId="27" borderId="0" xfId="164" applyNumberFormat="1" applyFont="1" applyFill="1" applyBorder="1" applyAlignment="1">
      <alignment horizontal="center"/>
    </xf>
    <xf numFmtId="169" fontId="45" fillId="27" borderId="0" xfId="164" applyNumberFormat="1" applyFont="1" applyFill="1" applyBorder="1" applyAlignment="1">
      <alignment horizontal="center"/>
    </xf>
    <xf numFmtId="165" fontId="42" fillId="27" borderId="0" xfId="164" applyNumberFormat="1" applyFont="1" applyFill="1" applyBorder="1" applyAlignment="1">
      <alignment horizontal="center"/>
    </xf>
    <xf numFmtId="165" fontId="45" fillId="27" borderId="0" xfId="164" applyNumberFormat="1" applyFont="1" applyFill="1" applyBorder="1" applyAlignment="1">
      <alignment horizontal="center"/>
    </xf>
    <xf numFmtId="0" fontId="1" fillId="0" borderId="0" xfId="165"/>
    <xf numFmtId="165" fontId="1" fillId="0" borderId="0" xfId="165" applyNumberFormat="1"/>
    <xf numFmtId="0" fontId="1" fillId="0" borderId="0" xfId="165" applyAlignment="1">
      <alignment horizontal="center" vertical="center"/>
    </xf>
    <xf numFmtId="0" fontId="40" fillId="29" borderId="25" xfId="165" applyFont="1" applyFill="1" applyBorder="1" applyAlignment="1">
      <alignment horizontal="center" vertical="center"/>
    </xf>
    <xf numFmtId="166" fontId="40" fillId="29" borderId="25" xfId="165" applyNumberFormat="1" applyFont="1" applyFill="1" applyBorder="1" applyAlignment="1">
      <alignment horizontal="center" vertical="center"/>
    </xf>
    <xf numFmtId="165" fontId="40" fillId="29" borderId="25" xfId="165" applyNumberFormat="1" applyFont="1" applyFill="1" applyBorder="1" applyAlignment="1">
      <alignment horizontal="center" vertical="center"/>
    </xf>
    <xf numFmtId="169" fontId="40" fillId="29" borderId="25" xfId="165" applyNumberFormat="1" applyFont="1" applyFill="1" applyBorder="1" applyAlignment="1">
      <alignment horizontal="center" vertical="center"/>
    </xf>
    <xf numFmtId="169" fontId="1" fillId="0" borderId="0" xfId="165" applyNumberFormat="1"/>
    <xf numFmtId="165" fontId="55" fillId="29" borderId="25" xfId="165" applyNumberFormat="1" applyFont="1" applyFill="1" applyBorder="1" applyAlignment="1">
      <alignment horizontal="center" vertical="center"/>
    </xf>
    <xf numFmtId="0" fontId="1" fillId="27" borderId="0" xfId="0" applyFont="1" applyFill="1" applyBorder="1" applyAlignment="1"/>
    <xf numFmtId="166" fontId="45" fillId="27" borderId="0" xfId="0" applyNumberFormat="1" applyFont="1" applyFill="1" applyBorder="1"/>
    <xf numFmtId="0" fontId="45" fillId="27" borderId="0" xfId="0" applyFont="1" applyFill="1" applyBorder="1"/>
    <xf numFmtId="165" fontId="45" fillId="27" borderId="0" xfId="0" applyNumberFormat="1" applyFont="1" applyFill="1" applyBorder="1"/>
    <xf numFmtId="169" fontId="45"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0" fontId="46" fillId="27" borderId="0" xfId="0" applyFont="1" applyFill="1" applyBorder="1"/>
    <xf numFmtId="169" fontId="44" fillId="27" borderId="0" xfId="0" applyNumberFormat="1" applyFont="1" applyFill="1"/>
    <xf numFmtId="165" fontId="44" fillId="27" borderId="0" xfId="0" applyNumberFormat="1" applyFont="1" applyFill="1"/>
    <xf numFmtId="165" fontId="47" fillId="27" borderId="0" xfId="0" applyNumberFormat="1" applyFont="1" applyFill="1"/>
    <xf numFmtId="0" fontId="49" fillId="27" borderId="0" xfId="0" applyFont="1" applyFill="1"/>
    <xf numFmtId="165" fontId="51" fillId="28" borderId="13" xfId="0" applyNumberFormat="1" applyFont="1" applyFill="1" applyBorder="1" applyAlignment="1">
      <alignment horizont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0" fillId="29" borderId="25" xfId="0" applyFont="1" applyFill="1" applyBorder="1" applyAlignment="1">
      <alignment horizontal="center" vertical="center"/>
    </xf>
    <xf numFmtId="166" fontId="40" fillId="29" borderId="25"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40" fillId="29" borderId="25" xfId="0" applyNumberFormat="1" applyFont="1" applyFill="1" applyBorder="1" applyAlignment="1">
      <alignment horizontal="center" vertical="center"/>
    </xf>
    <xf numFmtId="169" fontId="40" fillId="29" borderId="25" xfId="0" applyNumberFormat="1" applyFont="1" applyFill="1" applyBorder="1" applyAlignment="1">
      <alignment horizontal="center" vertical="center"/>
    </xf>
    <xf numFmtId="0" fontId="48" fillId="29" borderId="0" xfId="0" applyFont="1" applyFill="1" applyBorder="1" applyAlignment="1">
      <alignment horizontal="center" vertical="center"/>
    </xf>
    <xf numFmtId="166" fontId="48" fillId="29" borderId="0"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0" fontId="63" fillId="0" borderId="0" xfId="0" applyFont="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55" fillId="29" borderId="0" xfId="0" applyNumberFormat="1" applyFont="1" applyFill="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8"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6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4"/>
    <cellStyle name="Comma 4" xfId="75"/>
    <cellStyle name="Comma 4 2" xfId="145"/>
    <cellStyle name="Comma 5" xfId="76"/>
    <cellStyle name="Comma 6" xfId="77"/>
    <cellStyle name="Comma 6 2" xfId="146"/>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Milliers 2 2" xfId="148"/>
    <cellStyle name="Neutral" xfId="108"/>
    <cellStyle name="Neutre" xfId="109" builtinId="28" customBuiltin="1"/>
    <cellStyle name="Normal" xfId="0" builtinId="0"/>
    <cellStyle name="Normal - Style1" xfId="110"/>
    <cellStyle name="Normal 10" xfId="157"/>
    <cellStyle name="Normal 11" xfId="158"/>
    <cellStyle name="Normal 12" xfId="159"/>
    <cellStyle name="Normal 13" xfId="160"/>
    <cellStyle name="Normal 14" xfId="161"/>
    <cellStyle name="Normal 15" xfId="162"/>
    <cellStyle name="Normal 16" xfId="163"/>
    <cellStyle name="Normal 17" xfId="166"/>
    <cellStyle name="Normal 18" xfId="164"/>
    <cellStyle name="Normal 19" xfId="165"/>
    <cellStyle name="Normal 2" xfId="111"/>
    <cellStyle name="Normal 2 2" xfId="112"/>
    <cellStyle name="Normal 2_portfolio_OR" xfId="113"/>
    <cellStyle name="Normal 3" xfId="114"/>
    <cellStyle name="Normal 3 2" xfId="149"/>
    <cellStyle name="Normal 4" xfId="115"/>
    <cellStyle name="Normal 4 2" xfId="150"/>
    <cellStyle name="Normal 5" xfId="143"/>
    <cellStyle name="Normal 6" xfId="147"/>
    <cellStyle name="Normal 7" xfId="154"/>
    <cellStyle name="Normal 8" xfId="155"/>
    <cellStyle name="Normal 9" xfId="156"/>
    <cellStyle name="Nota" xfId="116"/>
    <cellStyle name="Nota 2" xfId="117"/>
    <cellStyle name="Note 2" xfId="119"/>
    <cellStyle name="Output" xfId="120"/>
    <cellStyle name="Percent 2" xfId="121"/>
    <cellStyle name="Percent 2 2" xfId="122"/>
    <cellStyle name="Percent 3" xfId="123"/>
    <cellStyle name="Percent 3 2" xfId="151"/>
    <cellStyle name="Percent 4" xfId="124"/>
    <cellStyle name="Percent 4 2" xfId="152"/>
    <cellStyle name="Percent 5" xfId="125"/>
    <cellStyle name="Percent 6" xfId="126"/>
    <cellStyle name="Pourcentage" xfId="142" builtinId="5"/>
    <cellStyle name="Pourcentage 2" xfId="127"/>
    <cellStyle name="Pourcentage 2 2" xfId="153"/>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6">
    <dxf>
      <font>
        <condense val="0"/>
        <extend val="0"/>
        <color indexed="1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1064000</xdr:colOff>
      <xdr:row>3</xdr:row>
      <xdr:rowOff>9525</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27</xdr:col>
      <xdr:colOff>100693</xdr:colOff>
      <xdr:row>2</xdr:row>
      <xdr:rowOff>110490</xdr:rowOff>
    </xdr:to>
    <xdr:pic>
      <xdr:nvPicPr>
        <xdr:cNvPr id="3" name="Picture 1" descr="kerius-logo-text">
          <a:extLst>
            <a:ext uri="{FF2B5EF4-FFF2-40B4-BE49-F238E27FC236}">
              <a16:creationId xmlns:a16="http://schemas.microsoft.com/office/drawing/2014/main" xmlns="" id="{243F5877-8649-43D1-9700-346FDFC307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44750" y="133350"/>
          <a:ext cx="2158093"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3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T959"/>
  <sheetViews>
    <sheetView showGridLines="0" tabSelected="1" topLeftCell="AH1" zoomScaleNormal="100" workbookViewId="0">
      <pane ySplit="8" topLeftCell="A216" activePane="bottomLeft" state="frozen"/>
      <selection pane="bottomLeft" activeCell="AM227" sqref="AM227"/>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8" bestFit="1" customWidth="1"/>
    <col min="5" max="5" width="9.44140625" style="25" customWidth="1"/>
    <col min="6" max="6" width="9.5546875" style="25" customWidth="1"/>
    <col min="7" max="7" width="9.33203125" style="25" customWidth="1"/>
    <col min="8" max="8" width="8.33203125" customWidth="1"/>
    <col min="9" max="9" width="10.33203125" customWidth="1"/>
    <col min="10" max="10" width="4.33203125" bestFit="1" customWidth="1"/>
    <col min="11" max="11" width="14.6640625" style="26" bestFit="1" customWidth="1"/>
    <col min="12" max="12" width="8.88671875" customWidth="1"/>
    <col min="13" max="13" width="10.88671875" customWidth="1"/>
    <col min="14" max="14" width="4.33203125" bestFit="1" customWidth="1"/>
    <col min="15" max="15" width="15.44140625" style="26" bestFit="1" customWidth="1"/>
    <col min="16" max="16" width="15.44140625" style="26" customWidth="1"/>
    <col min="17" max="17" width="7.5546875" bestFit="1" customWidth="1"/>
    <col min="18" max="18" width="14.6640625" style="30" bestFit="1" customWidth="1"/>
    <col min="19" max="19" width="10.33203125" style="31" customWidth="1"/>
    <col min="20" max="21" width="10.33203125" style="31" hidden="1" customWidth="1"/>
    <col min="22" max="22" width="2.6640625" customWidth="1"/>
    <col min="23" max="23" width="10" style="29" bestFit="1" customWidth="1"/>
    <col min="24" max="24" width="12.88671875" style="29" bestFit="1" customWidth="1"/>
    <col min="25" max="26" width="13.88671875" style="26" bestFit="1" customWidth="1"/>
    <col min="27" max="27" width="13.44140625" style="26" bestFit="1" customWidth="1"/>
    <col min="28" max="28" width="13" style="26" bestFit="1" customWidth="1"/>
    <col min="29" max="29" width="3.6640625" style="26" customWidth="1"/>
    <col min="30" max="30" width="20.33203125" bestFit="1" customWidth="1"/>
    <col min="31" max="31" width="3.6640625" customWidth="1"/>
    <col min="32" max="32" width="15" bestFit="1" customWidth="1"/>
    <col min="33"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s>
  <sheetData>
    <row r="1" spans="1:46" s="2" customFormat="1" ht="30" x14ac:dyDescent="0.5">
      <c r="A1" s="73" t="s">
        <v>19</v>
      </c>
      <c r="B1" s="74"/>
      <c r="C1" s="74"/>
      <c r="D1" s="76"/>
      <c r="E1" s="83"/>
      <c r="F1" s="83"/>
      <c r="G1" s="83"/>
      <c r="H1" s="74"/>
      <c r="I1" s="74"/>
      <c r="J1" s="74"/>
      <c r="K1" s="85"/>
      <c r="L1" s="74"/>
      <c r="M1" s="74"/>
      <c r="N1" s="74"/>
      <c r="O1" s="85"/>
      <c r="P1" s="85"/>
      <c r="Q1" s="74"/>
      <c r="R1" s="97"/>
      <c r="S1" s="97"/>
      <c r="T1" s="99"/>
      <c r="U1" s="99"/>
      <c r="V1" s="77"/>
      <c r="W1" s="93"/>
      <c r="X1" s="93"/>
      <c r="Y1" s="88"/>
      <c r="Z1" s="88"/>
      <c r="AA1" s="88"/>
      <c r="AB1" s="88"/>
      <c r="AC1" s="75"/>
      <c r="AD1" s="75"/>
    </row>
    <row r="2" spans="1:46" s="3" customFormat="1" ht="15.6" x14ac:dyDescent="0.3">
      <c r="A2" s="78" t="s">
        <v>135</v>
      </c>
      <c r="B2" s="78"/>
      <c r="C2" s="78"/>
      <c r="D2" s="80"/>
      <c r="E2" s="84"/>
      <c r="F2" s="84"/>
      <c r="G2" s="84"/>
      <c r="H2" s="81"/>
      <c r="I2" s="81"/>
      <c r="J2" s="81"/>
      <c r="K2" s="86"/>
      <c r="L2" s="81"/>
      <c r="M2" s="81"/>
      <c r="N2" s="81"/>
      <c r="O2" s="86"/>
      <c r="P2" s="86"/>
      <c r="Q2" s="81"/>
      <c r="R2" s="98"/>
      <c r="S2" s="98"/>
      <c r="T2" s="100"/>
      <c r="U2" s="100"/>
      <c r="V2" s="82"/>
      <c r="W2" s="94"/>
      <c r="X2" s="94"/>
      <c r="Y2" s="89"/>
      <c r="Z2" s="89"/>
      <c r="AA2" s="89"/>
      <c r="AB2" s="89"/>
      <c r="AC2" s="79"/>
      <c r="AD2" s="79"/>
      <c r="AI2" s="35" t="s">
        <v>34</v>
      </c>
      <c r="AJ2" s="44">
        <f>-AJ3</f>
        <v>-0.3</v>
      </c>
    </row>
    <row r="3" spans="1:46" s="3" customFormat="1" ht="15.6" x14ac:dyDescent="0.3">
      <c r="A3" s="67" t="s">
        <v>136</v>
      </c>
      <c r="B3" s="110"/>
      <c r="C3" s="110"/>
      <c r="D3" s="19"/>
      <c r="E3" s="111"/>
      <c r="F3" s="111"/>
      <c r="G3" s="111"/>
      <c r="H3" s="112"/>
      <c r="I3" s="112"/>
      <c r="J3" s="112"/>
      <c r="K3" s="113"/>
      <c r="L3" s="112"/>
      <c r="M3" s="112"/>
      <c r="N3" s="112"/>
      <c r="O3" s="113"/>
      <c r="P3" s="113"/>
      <c r="Q3" s="112"/>
      <c r="R3" s="114"/>
      <c r="S3" s="114"/>
      <c r="T3" s="115"/>
      <c r="U3" s="115"/>
      <c r="V3" s="116"/>
      <c r="W3" s="117"/>
      <c r="X3" s="117"/>
      <c r="Y3" s="118"/>
      <c r="Z3" s="118"/>
      <c r="AA3" s="118"/>
      <c r="AB3" s="118"/>
      <c r="AD3" s="110"/>
      <c r="AI3" s="35" t="s">
        <v>35</v>
      </c>
      <c r="AJ3" s="45">
        <v>0.3</v>
      </c>
    </row>
    <row r="4" spans="1:46" s="3" customFormat="1" ht="7.5" customHeight="1" x14ac:dyDescent="0.3">
      <c r="B4" s="68"/>
      <c r="C4" s="68"/>
      <c r="D4" s="19"/>
      <c r="E4" s="111"/>
      <c r="F4" s="111"/>
      <c r="G4" s="111"/>
      <c r="H4" s="112"/>
      <c r="I4" s="112"/>
      <c r="J4" s="112"/>
      <c r="K4" s="113"/>
      <c r="L4" s="112"/>
      <c r="M4" s="112"/>
      <c r="N4" s="112"/>
      <c r="O4" s="113"/>
      <c r="P4" s="113"/>
      <c r="Q4" s="112"/>
      <c r="R4" s="114"/>
      <c r="S4" s="114"/>
      <c r="T4" s="115"/>
      <c r="U4" s="115"/>
      <c r="V4" s="116"/>
      <c r="W4" s="117"/>
      <c r="X4" s="117"/>
      <c r="Y4" s="118"/>
      <c r="Z4" s="118"/>
      <c r="AA4" s="118"/>
      <c r="AB4" s="118"/>
      <c r="AD4" s="68"/>
    </row>
    <row r="5" spans="1:46" s="3" customFormat="1" ht="6" customHeight="1" x14ac:dyDescent="0.3">
      <c r="B5" s="68"/>
      <c r="C5" s="68"/>
      <c r="D5" s="19"/>
      <c r="E5" s="111"/>
      <c r="F5" s="111"/>
      <c r="G5" s="111"/>
      <c r="H5" s="112"/>
      <c r="I5" s="112"/>
      <c r="J5" s="112"/>
      <c r="K5" s="113"/>
      <c r="L5" s="112"/>
      <c r="M5" s="112"/>
      <c r="N5" s="112"/>
      <c r="O5" s="113"/>
      <c r="P5" s="113"/>
      <c r="Q5" s="112"/>
      <c r="R5" s="114"/>
      <c r="S5" s="114"/>
      <c r="T5" s="115"/>
      <c r="U5" s="115"/>
      <c r="V5" s="116"/>
      <c r="W5" s="117"/>
      <c r="X5" s="117"/>
      <c r="Y5" s="119"/>
      <c r="Z5" s="119"/>
      <c r="AA5" s="118"/>
      <c r="AB5" s="118"/>
      <c r="AD5" s="68"/>
    </row>
    <row r="6" spans="1:46" s="36" customFormat="1" ht="15.75" customHeight="1" x14ac:dyDescent="0.3">
      <c r="A6" s="161" t="s">
        <v>0</v>
      </c>
      <c r="B6" s="142" t="s">
        <v>1</v>
      </c>
      <c r="C6" s="142" t="s">
        <v>2</v>
      </c>
      <c r="D6" s="142" t="s">
        <v>3</v>
      </c>
      <c r="E6" s="164" t="s">
        <v>4</v>
      </c>
      <c r="F6" s="164" t="s">
        <v>5</v>
      </c>
      <c r="G6" s="164" t="s">
        <v>6</v>
      </c>
      <c r="H6" s="143" t="s">
        <v>7</v>
      </c>
      <c r="I6" s="146" t="s">
        <v>8</v>
      </c>
      <c r="J6" s="143" t="s">
        <v>9</v>
      </c>
      <c r="K6" s="174"/>
      <c r="L6" s="143" t="s">
        <v>7</v>
      </c>
      <c r="M6" s="146" t="s">
        <v>8</v>
      </c>
      <c r="N6" s="143" t="s">
        <v>10</v>
      </c>
      <c r="O6" s="174"/>
      <c r="P6" s="146" t="s">
        <v>64</v>
      </c>
      <c r="Q6" s="143" t="s">
        <v>11</v>
      </c>
      <c r="R6" s="174"/>
      <c r="S6" s="146" t="s">
        <v>57</v>
      </c>
      <c r="T6" s="143" t="s">
        <v>56</v>
      </c>
      <c r="U6" s="174"/>
      <c r="V6" s="120"/>
      <c r="W6" s="167" t="s">
        <v>12</v>
      </c>
      <c r="X6" s="168"/>
      <c r="Y6" s="168"/>
      <c r="Z6" s="168"/>
      <c r="AA6" s="168"/>
      <c r="AB6" s="169"/>
      <c r="AC6" s="4"/>
      <c r="AD6" s="142" t="s">
        <v>18</v>
      </c>
      <c r="AF6" s="160">
        <f>B2</f>
        <v>0</v>
      </c>
      <c r="AG6" s="152"/>
      <c r="AH6" s="3"/>
      <c r="AI6" s="150" t="s">
        <v>30</v>
      </c>
      <c r="AJ6" s="151"/>
      <c r="AK6" s="151"/>
      <c r="AL6" s="151"/>
      <c r="AM6" s="152"/>
      <c r="AN6" s="3"/>
      <c r="AO6" s="150" t="s">
        <v>38</v>
      </c>
      <c r="AP6" s="151"/>
      <c r="AQ6" s="151"/>
      <c r="AR6" s="151"/>
      <c r="AS6" s="151"/>
      <c r="AT6" s="152"/>
    </row>
    <row r="7" spans="1:46" s="36" customFormat="1" ht="15.6" x14ac:dyDescent="0.3">
      <c r="A7" s="162"/>
      <c r="B7" s="142"/>
      <c r="C7" s="142"/>
      <c r="D7" s="142"/>
      <c r="E7" s="165"/>
      <c r="F7" s="165"/>
      <c r="G7" s="165"/>
      <c r="H7" s="144"/>
      <c r="I7" s="147"/>
      <c r="J7" s="144"/>
      <c r="K7" s="175"/>
      <c r="L7" s="144"/>
      <c r="M7" s="147"/>
      <c r="N7" s="144"/>
      <c r="O7" s="175"/>
      <c r="P7" s="147"/>
      <c r="Q7" s="144"/>
      <c r="R7" s="175"/>
      <c r="S7" s="147"/>
      <c r="T7" s="144"/>
      <c r="U7" s="175"/>
      <c r="V7" s="120"/>
      <c r="W7" s="170" t="s">
        <v>13</v>
      </c>
      <c r="X7" s="170" t="s">
        <v>14</v>
      </c>
      <c r="Y7" s="167" t="s">
        <v>24</v>
      </c>
      <c r="Z7" s="168"/>
      <c r="AA7" s="168"/>
      <c r="AB7" s="169"/>
      <c r="AC7" s="4"/>
      <c r="AD7" s="142"/>
      <c r="AF7" s="156" t="s">
        <v>39</v>
      </c>
      <c r="AG7" s="156"/>
      <c r="AH7" s="3"/>
      <c r="AI7" s="156" t="s">
        <v>33</v>
      </c>
      <c r="AJ7" s="156"/>
      <c r="AK7" s="156" t="s">
        <v>31</v>
      </c>
      <c r="AL7" s="157"/>
      <c r="AM7" s="158" t="s">
        <v>32</v>
      </c>
      <c r="AN7" s="3"/>
      <c r="AO7" s="153" t="s">
        <v>40</v>
      </c>
      <c r="AP7" s="154"/>
      <c r="AQ7" s="155"/>
      <c r="AR7" s="156" t="s">
        <v>31</v>
      </c>
      <c r="AS7" s="157"/>
      <c r="AT7" s="158" t="s">
        <v>32</v>
      </c>
    </row>
    <row r="8" spans="1:46" s="36" customFormat="1" ht="20.399999999999999" x14ac:dyDescent="0.3">
      <c r="A8" s="163"/>
      <c r="B8" s="142"/>
      <c r="C8" s="142"/>
      <c r="D8" s="142"/>
      <c r="E8" s="166"/>
      <c r="F8" s="166"/>
      <c r="G8" s="166"/>
      <c r="H8" s="145"/>
      <c r="I8" s="148"/>
      <c r="J8" s="145"/>
      <c r="K8" s="176"/>
      <c r="L8" s="145"/>
      <c r="M8" s="148"/>
      <c r="N8" s="145"/>
      <c r="O8" s="176"/>
      <c r="P8" s="148"/>
      <c r="Q8" s="145"/>
      <c r="R8" s="176"/>
      <c r="S8" s="148"/>
      <c r="T8" s="145"/>
      <c r="U8" s="176"/>
      <c r="V8" s="120"/>
      <c r="W8" s="171"/>
      <c r="X8" s="171"/>
      <c r="Y8" s="172" t="s">
        <v>15</v>
      </c>
      <c r="Z8" s="173"/>
      <c r="AA8" s="121" t="s">
        <v>16</v>
      </c>
      <c r="AB8" s="121" t="s">
        <v>17</v>
      </c>
      <c r="AC8" s="4"/>
      <c r="AD8" s="142"/>
      <c r="AF8" s="34" t="s">
        <v>36</v>
      </c>
      <c r="AG8" s="34" t="s">
        <v>37</v>
      </c>
      <c r="AH8" s="3"/>
      <c r="AI8" s="34" t="s">
        <v>36</v>
      </c>
      <c r="AJ8" s="34" t="s">
        <v>37</v>
      </c>
      <c r="AK8" s="34" t="s">
        <v>36</v>
      </c>
      <c r="AL8" s="34" t="s">
        <v>37</v>
      </c>
      <c r="AM8" s="159"/>
      <c r="AN8" s="3"/>
      <c r="AO8" s="34" t="s">
        <v>44</v>
      </c>
      <c r="AP8" s="34" t="s">
        <v>36</v>
      </c>
      <c r="AQ8" s="34" t="s">
        <v>37</v>
      </c>
      <c r="AR8" s="34" t="s">
        <v>36</v>
      </c>
      <c r="AS8" s="34" t="s">
        <v>37</v>
      </c>
      <c r="AT8" s="159"/>
    </row>
    <row r="9" spans="1:46" ht="15.6" x14ac:dyDescent="0.3">
      <c r="A9" s="90"/>
      <c r="B9" s="90"/>
      <c r="C9" s="90"/>
      <c r="D9" s="90"/>
      <c r="E9" s="91"/>
      <c r="F9" s="91"/>
      <c r="G9" s="91"/>
      <c r="H9" s="90"/>
      <c r="I9" s="90"/>
      <c r="J9" s="90"/>
      <c r="K9" s="92"/>
      <c r="L9" s="90"/>
      <c r="M9" s="90"/>
      <c r="N9" s="90"/>
      <c r="O9" s="92"/>
      <c r="P9" s="90"/>
      <c r="Q9" s="90"/>
      <c r="R9" s="95"/>
      <c r="S9" s="95"/>
      <c r="T9" s="92"/>
      <c r="U9" s="92"/>
      <c r="V9" s="90"/>
      <c r="W9" s="95"/>
      <c r="X9" s="95"/>
      <c r="Y9" s="92"/>
      <c r="Z9" s="92"/>
      <c r="AA9" s="92"/>
      <c r="AB9" s="92"/>
      <c r="AC9" s="72"/>
      <c r="AD9" s="90"/>
      <c r="AH9" s="3"/>
      <c r="AN9" s="3"/>
    </row>
    <row r="10" spans="1:46" ht="15.6" x14ac:dyDescent="0.3">
      <c r="A10" s="28">
        <v>2018</v>
      </c>
      <c r="B10" s="28" t="s">
        <v>51</v>
      </c>
      <c r="C10" s="28">
        <v>558</v>
      </c>
      <c r="D10" s="28" t="s">
        <v>50</v>
      </c>
      <c r="E10" s="51">
        <v>42221</v>
      </c>
      <c r="F10" s="51">
        <v>43308</v>
      </c>
      <c r="G10" s="51">
        <v>43312</v>
      </c>
      <c r="H10" s="28" t="s">
        <v>22</v>
      </c>
      <c r="I10" s="28" t="s">
        <v>25</v>
      </c>
      <c r="J10" s="28" t="s">
        <v>24</v>
      </c>
      <c r="K10" s="127">
        <v>4201680.6722689103</v>
      </c>
      <c r="L10" s="28" t="s">
        <v>22</v>
      </c>
      <c r="M10" s="28" t="s">
        <v>23</v>
      </c>
      <c r="N10" s="28" t="s">
        <v>27</v>
      </c>
      <c r="O10" s="126">
        <v>-5000000</v>
      </c>
      <c r="P10" s="28"/>
      <c r="Q10" s="28" t="s">
        <v>28</v>
      </c>
      <c r="R10" s="128">
        <v>1.19</v>
      </c>
      <c r="S10" s="128">
        <v>0.94799999999999995</v>
      </c>
      <c r="T10" s="127"/>
      <c r="U10" s="127">
        <v>0</v>
      </c>
      <c r="V10" s="28"/>
      <c r="W10" s="128">
        <v>1.1657999999999999</v>
      </c>
      <c r="X10" s="128">
        <v>1.1681668497675766</v>
      </c>
      <c r="Y10" s="127">
        <v>15725.581633427189</v>
      </c>
      <c r="Z10" s="140">
        <v>15725.581633426928</v>
      </c>
      <c r="AA10" s="127">
        <v>0</v>
      </c>
      <c r="AB10" s="127">
        <v>15725.581633427189</v>
      </c>
      <c r="AC10" s="27"/>
      <c r="AD10" s="28" t="s">
        <v>61</v>
      </c>
      <c r="AF10" s="39" t="str">
        <f t="shared" ref="AF10" si="0">IF(S10="",ABS(O10/X10),"")</f>
        <v/>
      </c>
      <c r="AG10" s="39" t="str">
        <f t="shared" ref="AG10" si="1">IF(S10="",
IF(H10="BUY",
IF(I10="CALL",MAX(-ABS(O10)/X10+ABS(O10)/R10,0),IF(I10="PUT",MAX(-ABS(O10)/R10+ABS(O10)/X10,0),IF(I10="FORWARD",-ABS(O10)/X10+ABS(O10)/R10,"TRADE NOT VALID"))),
-IF(I10="CALL",MAX(-ABS(O10)/X10+ABS(O10)/R10,0),IF(I10="PUT",MAX(-ABS(O10)/R10+ABS(O10)/X10,0),IF(I10="FORWARD",-ABS(O10)/X10+ABS(O10)/R10,"TRADE NOT VALID")))),"")</f>
        <v/>
      </c>
      <c r="AH10" s="3"/>
      <c r="AI10" s="39" t="str">
        <f t="shared" ref="AI10" si="2">IF(S10="",
IF(I10="CALL",ABS(O10/(X10*(1+$AJ$3))),
IF(I10="PUT",ABS(O10/(X10*(1+$AJ$2))),
IF(I10="FORWARD",ABS(O10/(X10*(1+$AJ$3))),
"TRADE NOT VALID"))),
"")</f>
        <v/>
      </c>
      <c r="AJ10" s="39" t="str">
        <f t="shared" ref="AJ10" si="3">IF(S10="",
IF(H10="BUY",
IF(I10="CALL",MAX(-ABS(O10)/(X10*(1+$AJ$3))+ABS(O10)/R10,0),IF(I10="PUT",MAX(-ABS(O10)/R10+ABS(O10)/(X10*(1+$AJ$2)),0),IF(I10="FORWARD",-ABS(O10)/(X10*(1+$AJ$3))+ABS(O10)/R10,"TRADE NOT VALID"))),
-IF(I10="CALL",MAX(-ABS(O10)/(X10*(1+$AJ$3))+ABS(O10)/R10,0),IF(I10="PUT",MAX(-ABS(O10)/R10+ABS(O10)/(X10*(1+$AJ$2)),0),IF(I10="FORWARD",-ABS(O10)/(X10*(1+$AJ$3))+ABS(O10)/R10,"TRADE NOT VALID")))),"")</f>
        <v/>
      </c>
      <c r="AK10" s="39" t="str">
        <f t="shared" ref="AK10" si="4">IF(S10="",
AI10-IF(AG10=0,ABS(O10/R10),AF10),"")</f>
        <v/>
      </c>
      <c r="AL10" s="39" t="str">
        <f t="shared" ref="AL10" si="5">IF(S10="",AJ10-AG10,"")</f>
        <v/>
      </c>
      <c r="AM10" s="42" t="str">
        <f t="shared" ref="AM10" si="6">IF(S10="",IF(AL10=0,"CHOC INSUFFISANT",ABS(AL10/AK10)),"")</f>
        <v/>
      </c>
      <c r="AN10" s="3"/>
      <c r="AO10" s="32">
        <f>VLOOKUP(EURUSD!C10,'Cours à terme initiaux'!$A$2:$E$1123,5,FALSE)</f>
        <v>1.1405000000000001</v>
      </c>
      <c r="AP10" s="39" t="str">
        <f t="shared" ref="AP10" si="7">IF(S10="",ABS(O10/AO10),"")</f>
        <v/>
      </c>
      <c r="AQ10" s="39" t="str">
        <f t="shared" ref="AQ10" si="8">IF(S10="",
IF(H10="BUY",
IF(I10="CALL",MAX(-ABS(O10)/AO10+ABS(O10)/R10,0),IF(I10="PUT",MAX(-ABS(O10)/R10+ABS(O10)/AO10,0),IF(I10="FORWARD",-ABS(O10)/AO10+ABS(O10)/R10,"TRADE NOT VALID"))),
-IF(I10="CALL",MAX(-ABS(O10)/AO10+ABS(O10)/R10,0),IF(I10="PUT",MAX(-ABS(O10)/R10+ABS(O10)/AO10,0),IF(I10="FORWARD",-ABS(O10)/AO10+ABS(O10)/R10,"TRADE NOT VALID")))),"")</f>
        <v/>
      </c>
      <c r="AR10" s="39" t="str">
        <f t="shared" ref="AR10" si="9">IF(S10="",
IF(AQ10=AG10,AF10-AP10,
IF(AG10=0,IF(H10="BUY",(ABS(O10)/AO10-ABS(O10)/R10),-(ABS(O10)/AO10-ABS(O10)/R10)),
IF(AQ10=0,IF(H10="BUY",(ABS(O10)/X10-ABS(O10)/R10),-(ABS(O10)/X10-ABS(O10)/R10)),AF10-AP10))),"")</f>
        <v/>
      </c>
      <c r="AS10" s="39" t="str">
        <f t="shared" ref="AS10" si="10">IF(S10="",
AG10-AQ10,
"")</f>
        <v/>
      </c>
      <c r="AT10" s="42" t="str">
        <f t="shared" ref="AT10" si="11">IF(S10="",IF(AS10=0,"PAS DE VALEUR INTRINSEQUE",ABS(AS10/AR10)),"")</f>
        <v/>
      </c>
    </row>
    <row r="11" spans="1:46" s="55" customFormat="1" ht="15.6" x14ac:dyDescent="0.3">
      <c r="A11" s="28">
        <v>2018</v>
      </c>
      <c r="B11" s="28" t="s">
        <v>51</v>
      </c>
      <c r="C11" s="28">
        <v>559</v>
      </c>
      <c r="D11" s="28" t="s">
        <v>50</v>
      </c>
      <c r="E11" s="51">
        <v>42221</v>
      </c>
      <c r="F11" s="51">
        <v>43308</v>
      </c>
      <c r="G11" s="51">
        <v>43312</v>
      </c>
      <c r="H11" s="28" t="s">
        <v>22</v>
      </c>
      <c r="I11" s="28" t="s">
        <v>25</v>
      </c>
      <c r="J11" s="28" t="s">
        <v>24</v>
      </c>
      <c r="K11" s="127">
        <v>4395604.3956044</v>
      </c>
      <c r="L11" s="28" t="s">
        <v>22</v>
      </c>
      <c r="M11" s="28" t="s">
        <v>23</v>
      </c>
      <c r="N11" s="28" t="s">
        <v>27</v>
      </c>
      <c r="O11" s="126">
        <v>-5000000</v>
      </c>
      <c r="P11" s="28"/>
      <c r="Q11" s="28" t="s">
        <v>28</v>
      </c>
      <c r="R11" s="128">
        <v>1.1375</v>
      </c>
      <c r="S11" s="128">
        <v>0.94799999999999995</v>
      </c>
      <c r="T11" s="127"/>
      <c r="U11" s="127">
        <v>0</v>
      </c>
      <c r="V11" s="28"/>
      <c r="W11" s="128">
        <v>1.1657999999999999</v>
      </c>
      <c r="X11" s="128">
        <v>1.1681668497675766</v>
      </c>
      <c r="Y11" s="126">
        <v>-2.6239514762674344E-10</v>
      </c>
      <c r="Z11" s="140"/>
      <c r="AA11" s="127">
        <v>0</v>
      </c>
      <c r="AB11" s="126">
        <v>-2.6239514762674344E-10</v>
      </c>
      <c r="AC11" s="27"/>
      <c r="AD11" s="28" t="s">
        <v>62</v>
      </c>
      <c r="AF11" s="39" t="str">
        <f t="shared" ref="AF11:AF74" si="12">IF(S11="",ABS(O11/X11),"")</f>
        <v/>
      </c>
      <c r="AG11" s="39" t="str">
        <f t="shared" ref="AG11:AG74" si="13">IF(S11="",
IF(H11="BUY",
IF(I11="CALL",MAX(-ABS(O11)/X11+ABS(O11)/R11,0),IF(I11="PUT",MAX(-ABS(O11)/R11+ABS(O11)/X11,0),IF(I11="FORWARD",-ABS(O11)/X11+ABS(O11)/R11,"TRADE NOT VALID"))),
-IF(I11="CALL",MAX(-ABS(O11)/X11+ABS(O11)/R11,0),IF(I11="PUT",MAX(-ABS(O11)/R11+ABS(O11)/X11,0),IF(I11="FORWARD",-ABS(O11)/X11+ABS(O11)/R11,"TRADE NOT VALID")))),"")</f>
        <v/>
      </c>
      <c r="AH11" s="3"/>
      <c r="AI11" s="39" t="str">
        <f t="shared" ref="AI11:AI74" si="14">IF(S11="",
IF(I11="CALL",ABS(O11/(X11*(1+$AJ$3))),
IF(I11="PUT",ABS(O11/(X11*(1+$AJ$2))),
IF(I11="FORWARD",ABS(O11/(X11*(1+$AJ$3))),
"TRADE NOT VALID"))),
"")</f>
        <v/>
      </c>
      <c r="AJ11" s="39" t="str">
        <f t="shared" ref="AJ11:AJ74" si="15">IF(S11="",
IF(H11="BUY",
IF(I11="CALL",MAX(-ABS(O11)/(X11*(1+$AJ$3))+ABS(O11)/R11,0),IF(I11="PUT",MAX(-ABS(O11)/R11+ABS(O11)/(X11*(1+$AJ$2)),0),IF(I11="FORWARD",-ABS(O11)/(X11*(1+$AJ$3))+ABS(O11)/R11,"TRADE NOT VALID"))),
-IF(I11="CALL",MAX(-ABS(O11)/(X11*(1+$AJ$3))+ABS(O11)/R11,0),IF(I11="PUT",MAX(-ABS(O11)/R11+ABS(O11)/(X11*(1+$AJ$2)),0),IF(I11="FORWARD",-ABS(O11)/(X11*(1+$AJ$3))+ABS(O11)/R11,"TRADE NOT VALID")))),"")</f>
        <v/>
      </c>
      <c r="AK11" s="39" t="str">
        <f t="shared" ref="AK11:AK74" si="16">IF(S11="",
AI11-IF(AG11=0,ABS(O11/R11),AF11),"")</f>
        <v/>
      </c>
      <c r="AL11" s="39" t="str">
        <f t="shared" ref="AL11:AL74" si="17">IF(S11="",AJ11-AG11,"")</f>
        <v/>
      </c>
      <c r="AM11" s="42" t="str">
        <f t="shared" ref="AM11:AM74" si="18">IF(S11="",IF(AL11=0,"CHOC INSUFFISANT",ABS(AL11/AK11)),"")</f>
        <v/>
      </c>
      <c r="AN11" s="3"/>
      <c r="AO11" s="32">
        <f>VLOOKUP(EURUSD!C11,'Cours à terme initiaux'!$A$2:$E$1123,5,FALSE)</f>
        <v>1.1405000000000001</v>
      </c>
      <c r="AP11" s="39" t="str">
        <f t="shared" ref="AP11:AP74" si="19">IF(S11="",ABS(O11/AO11),"")</f>
        <v/>
      </c>
      <c r="AQ11" s="39" t="str">
        <f t="shared" ref="AQ11:AQ74" si="20">IF(S11="",
IF(H11="BUY",
IF(I11="CALL",MAX(-ABS(O11)/AO11+ABS(O11)/R11,0),IF(I11="PUT",MAX(-ABS(O11)/R11+ABS(O11)/AO11,0),IF(I11="FORWARD",-ABS(O11)/AO11+ABS(O11)/R11,"TRADE NOT VALID"))),
-IF(I11="CALL",MAX(-ABS(O11)/AO11+ABS(O11)/R11,0),IF(I11="PUT",MAX(-ABS(O11)/R11+ABS(O11)/AO11,0),IF(I11="FORWARD",-ABS(O11)/AO11+ABS(O11)/R11,"TRADE NOT VALID")))),"")</f>
        <v/>
      </c>
      <c r="AR11" s="39" t="str">
        <f t="shared" ref="AR11:AR74" si="21">IF(S11="",
IF(AQ11=AG11,AF11-AP11,
IF(AG11=0,IF(H11="BUY",(ABS(O11)/AO11-ABS(O11)/R11),-(ABS(O11)/AO11-ABS(O11)/R11)),
IF(AQ11=0,IF(H11="BUY",(ABS(O11)/X11-ABS(O11)/R11),-(ABS(O11)/X11-ABS(O11)/R11)),AF11-AP11))),"")</f>
        <v/>
      </c>
      <c r="AS11" s="39" t="str">
        <f t="shared" ref="AS11:AS74" si="22">IF(S11="",
AG11-AQ11,
"")</f>
        <v/>
      </c>
      <c r="AT11" s="42" t="str">
        <f t="shared" ref="AT11:AT74" si="23">IF(S11="",IF(AS11=0,"PAS DE VALEUR INTRINSEQUE",ABS(AS11/AR11)),"")</f>
        <v/>
      </c>
    </row>
    <row r="12" spans="1:46" ht="15.6" x14ac:dyDescent="0.3">
      <c r="A12" s="28">
        <v>2018</v>
      </c>
      <c r="B12" s="28" t="s">
        <v>51</v>
      </c>
      <c r="C12" s="28">
        <v>560</v>
      </c>
      <c r="D12" s="28" t="s">
        <v>50</v>
      </c>
      <c r="E12" s="51">
        <v>42221</v>
      </c>
      <c r="F12" s="51">
        <v>43308</v>
      </c>
      <c r="G12" s="51">
        <v>43312</v>
      </c>
      <c r="H12" s="28" t="s">
        <v>26</v>
      </c>
      <c r="I12" s="28" t="s">
        <v>23</v>
      </c>
      <c r="J12" s="28" t="s">
        <v>24</v>
      </c>
      <c r="K12" s="127">
        <v>4395604.3956044</v>
      </c>
      <c r="L12" s="28" t="s">
        <v>26</v>
      </c>
      <c r="M12" s="28" t="s">
        <v>25</v>
      </c>
      <c r="N12" s="28" t="s">
        <v>27</v>
      </c>
      <c r="O12" s="126">
        <v>-5000000</v>
      </c>
      <c r="P12" s="28"/>
      <c r="Q12" s="28" t="s">
        <v>28</v>
      </c>
      <c r="R12" s="128">
        <v>1.1375</v>
      </c>
      <c r="S12" s="128">
        <v>0.94799999999999995</v>
      </c>
      <c r="T12" s="127"/>
      <c r="U12" s="127">
        <v>0</v>
      </c>
      <c r="V12" s="28"/>
      <c r="W12" s="128">
        <v>1.1657999999999999</v>
      </c>
      <c r="X12" s="128">
        <v>1.1681668497675766</v>
      </c>
      <c r="Y12" s="127">
        <v>0</v>
      </c>
      <c r="Z12" s="140"/>
      <c r="AA12" s="127">
        <v>0</v>
      </c>
      <c r="AB12" s="127">
        <v>0</v>
      </c>
      <c r="AC12" s="27"/>
      <c r="AD12" s="28" t="s">
        <v>63</v>
      </c>
      <c r="AF12" s="39" t="str">
        <f t="shared" si="12"/>
        <v/>
      </c>
      <c r="AG12" s="39" t="str">
        <f t="shared" si="13"/>
        <v/>
      </c>
      <c r="AH12" s="3"/>
      <c r="AI12" s="39" t="str">
        <f t="shared" si="14"/>
        <v/>
      </c>
      <c r="AJ12" s="39" t="str">
        <f t="shared" si="15"/>
        <v/>
      </c>
      <c r="AK12" s="39" t="str">
        <f t="shared" si="16"/>
        <v/>
      </c>
      <c r="AL12" s="39" t="str">
        <f t="shared" si="17"/>
        <v/>
      </c>
      <c r="AM12" s="42" t="str">
        <f t="shared" si="18"/>
        <v/>
      </c>
      <c r="AN12" s="3"/>
      <c r="AO12" s="32">
        <f>VLOOKUP(EURUSD!C12,'Cours à terme initiaux'!$A$2:$E$1123,5,FALSE)</f>
        <v>1.1405000000000001</v>
      </c>
      <c r="AP12" s="39" t="str">
        <f t="shared" si="19"/>
        <v/>
      </c>
      <c r="AQ12" s="39" t="str">
        <f t="shared" si="20"/>
        <v/>
      </c>
      <c r="AR12" s="39" t="str">
        <f t="shared" si="21"/>
        <v/>
      </c>
      <c r="AS12" s="39" t="str">
        <f t="shared" si="22"/>
        <v/>
      </c>
      <c r="AT12" s="42" t="str">
        <f t="shared" si="23"/>
        <v/>
      </c>
    </row>
    <row r="13" spans="1:46" ht="15.6" x14ac:dyDescent="0.3">
      <c r="A13" s="28">
        <v>2018</v>
      </c>
      <c r="B13" s="28" t="s">
        <v>68</v>
      </c>
      <c r="C13" s="28">
        <v>817</v>
      </c>
      <c r="D13" s="28" t="s">
        <v>47</v>
      </c>
      <c r="E13" s="51">
        <v>42548</v>
      </c>
      <c r="F13" s="51">
        <v>43308</v>
      </c>
      <c r="G13" s="51">
        <v>43312</v>
      </c>
      <c r="H13" s="28" t="s">
        <v>22</v>
      </c>
      <c r="I13" s="28" t="s">
        <v>25</v>
      </c>
      <c r="J13" s="28" t="s">
        <v>24</v>
      </c>
      <c r="K13" s="127">
        <v>21551724.137931</v>
      </c>
      <c r="L13" s="28" t="s">
        <v>22</v>
      </c>
      <c r="M13" s="28" t="s">
        <v>23</v>
      </c>
      <c r="N13" s="28" t="s">
        <v>27</v>
      </c>
      <c r="O13" s="126">
        <v>-25000000</v>
      </c>
      <c r="P13" s="28"/>
      <c r="Q13" s="28" t="s">
        <v>28</v>
      </c>
      <c r="R13" s="128">
        <v>1.1599999999999999</v>
      </c>
      <c r="S13" s="128"/>
      <c r="T13" s="127"/>
      <c r="U13" s="127">
        <v>0</v>
      </c>
      <c r="V13" s="28"/>
      <c r="W13" s="128">
        <v>1.1657999999999999</v>
      </c>
      <c r="X13" s="128">
        <v>1.1681668497675766</v>
      </c>
      <c r="Y13" s="127">
        <v>259182.70036410738</v>
      </c>
      <c r="Z13" s="140">
        <v>259146.65973417542</v>
      </c>
      <c r="AA13" s="127">
        <v>150671.70695843548</v>
      </c>
      <c r="AB13" s="127">
        <v>108510.99340567191</v>
      </c>
      <c r="AC13" s="27"/>
      <c r="AD13" s="28" t="s">
        <v>46</v>
      </c>
      <c r="AF13" s="39">
        <f t="shared" si="12"/>
        <v>21401052.430972602</v>
      </c>
      <c r="AG13" s="39">
        <f t="shared" si="13"/>
        <v>150671.70695843548</v>
      </c>
      <c r="AH13" s="3"/>
      <c r="AI13" s="39">
        <f t="shared" si="14"/>
        <v>16462348.023825079</v>
      </c>
      <c r="AJ13" s="39">
        <f t="shared" si="15"/>
        <v>5089376.1141059585</v>
      </c>
      <c r="AK13" s="39">
        <f t="shared" si="16"/>
        <v>-4938704.407147523</v>
      </c>
      <c r="AL13" s="39">
        <f t="shared" si="17"/>
        <v>4938704.407147523</v>
      </c>
      <c r="AM13" s="42">
        <f t="shared" si="18"/>
        <v>1</v>
      </c>
      <c r="AN13" s="3"/>
      <c r="AO13" s="32">
        <f>VLOOKUP(EURUSD!C13,'Cours à terme initiaux'!$A$2:$E$1123,5,FALSE)</f>
        <v>1.1373</v>
      </c>
      <c r="AP13" s="39">
        <f t="shared" si="19"/>
        <v>21981886.925173659</v>
      </c>
      <c r="AQ13" s="39">
        <f t="shared" si="20"/>
        <v>0</v>
      </c>
      <c r="AR13" s="39">
        <f t="shared" si="21"/>
        <v>-150671.70695843548</v>
      </c>
      <c r="AS13" s="39">
        <f t="shared" si="22"/>
        <v>150671.70695843548</v>
      </c>
      <c r="AT13" s="42">
        <f t="shared" si="23"/>
        <v>1</v>
      </c>
    </row>
    <row r="14" spans="1:46" ht="15.6" x14ac:dyDescent="0.3">
      <c r="A14" s="28">
        <v>2018</v>
      </c>
      <c r="B14" s="28" t="s">
        <v>68</v>
      </c>
      <c r="C14" s="28">
        <v>818</v>
      </c>
      <c r="D14" s="28" t="s">
        <v>47</v>
      </c>
      <c r="E14" s="51">
        <v>42548</v>
      </c>
      <c r="F14" s="51">
        <v>43308</v>
      </c>
      <c r="G14" s="51">
        <v>43312</v>
      </c>
      <c r="H14" s="28" t="s">
        <v>26</v>
      </c>
      <c r="I14" s="28" t="s">
        <v>23</v>
      </c>
      <c r="J14" s="28" t="s">
        <v>24</v>
      </c>
      <c r="K14" s="127">
        <v>23584905.660377402</v>
      </c>
      <c r="L14" s="28" t="s">
        <v>26</v>
      </c>
      <c r="M14" s="28" t="s">
        <v>25</v>
      </c>
      <c r="N14" s="28" t="s">
        <v>27</v>
      </c>
      <c r="O14" s="126">
        <v>-25000000</v>
      </c>
      <c r="P14" s="28"/>
      <c r="Q14" s="28" t="s">
        <v>28</v>
      </c>
      <c r="R14" s="128">
        <v>1.06</v>
      </c>
      <c r="S14" s="128"/>
      <c r="T14" s="127"/>
      <c r="U14" s="127">
        <v>0</v>
      </c>
      <c r="V14" s="28"/>
      <c r="W14" s="128">
        <v>1.1657999999999999</v>
      </c>
      <c r="X14" s="128">
        <v>1.1681668497675766</v>
      </c>
      <c r="Y14" s="126">
        <v>-1.9688134267858795</v>
      </c>
      <c r="Z14" s="140"/>
      <c r="AA14" s="127">
        <v>0</v>
      </c>
      <c r="AB14" s="126">
        <v>-1.9688134267858795</v>
      </c>
      <c r="AC14" s="27"/>
      <c r="AD14" s="28" t="s">
        <v>46</v>
      </c>
      <c r="AF14" s="39">
        <f t="shared" si="12"/>
        <v>21401052.430972602</v>
      </c>
      <c r="AG14" s="39">
        <f t="shared" si="13"/>
        <v>0</v>
      </c>
      <c r="AH14" s="3"/>
      <c r="AI14" s="39">
        <f t="shared" si="14"/>
        <v>30572932.044246577</v>
      </c>
      <c r="AJ14" s="39">
        <f t="shared" si="15"/>
        <v>-6988026.3838692196</v>
      </c>
      <c r="AK14" s="39">
        <f t="shared" si="16"/>
        <v>6988026.3838692196</v>
      </c>
      <c r="AL14" s="39">
        <f t="shared" si="17"/>
        <v>-6988026.3838692196</v>
      </c>
      <c r="AM14" s="42">
        <f t="shared" si="18"/>
        <v>1</v>
      </c>
      <c r="AN14" s="3"/>
      <c r="AO14" s="32">
        <f>VLOOKUP(EURUSD!C14,'Cours à terme initiaux'!$A$2:$E$1123,5,FALSE)</f>
        <v>1.1373</v>
      </c>
      <c r="AP14" s="39">
        <f t="shared" si="19"/>
        <v>21981886.925173659</v>
      </c>
      <c r="AQ14" s="39">
        <f t="shared" si="20"/>
        <v>0</v>
      </c>
      <c r="AR14" s="39">
        <f t="shared" si="21"/>
        <v>-580834.49420105666</v>
      </c>
      <c r="AS14" s="39">
        <f t="shared" si="22"/>
        <v>0</v>
      </c>
      <c r="AT14" s="42" t="str">
        <f t="shared" si="23"/>
        <v>PAS DE VALEUR INTRINSEQUE</v>
      </c>
    </row>
    <row r="15" spans="1:46" ht="15.6" x14ac:dyDescent="0.3">
      <c r="A15" s="28">
        <v>2018</v>
      </c>
      <c r="B15" s="28" t="s">
        <v>68</v>
      </c>
      <c r="C15" s="28">
        <v>819</v>
      </c>
      <c r="D15" s="28" t="s">
        <v>47</v>
      </c>
      <c r="E15" s="51">
        <v>42548</v>
      </c>
      <c r="F15" s="51">
        <v>43308</v>
      </c>
      <c r="G15" s="51">
        <v>43312</v>
      </c>
      <c r="H15" s="28" t="s">
        <v>26</v>
      </c>
      <c r="I15" s="28" t="s">
        <v>23</v>
      </c>
      <c r="J15" s="28" t="s">
        <v>24</v>
      </c>
      <c r="K15" s="127">
        <v>21551724.137931</v>
      </c>
      <c r="L15" s="28" t="s">
        <v>26</v>
      </c>
      <c r="M15" s="28" t="s">
        <v>25</v>
      </c>
      <c r="N15" s="28" t="s">
        <v>27</v>
      </c>
      <c r="O15" s="126">
        <v>-25000000</v>
      </c>
      <c r="P15" s="28"/>
      <c r="Q15" s="28" t="s">
        <v>28</v>
      </c>
      <c r="R15" s="128">
        <v>1.1599999999999999</v>
      </c>
      <c r="S15" s="128">
        <v>1.06</v>
      </c>
      <c r="T15" s="127"/>
      <c r="U15" s="127">
        <v>0</v>
      </c>
      <c r="V15" s="28"/>
      <c r="W15" s="128">
        <v>1.1657999999999999</v>
      </c>
      <c r="X15" s="128">
        <v>1.1681668497675766</v>
      </c>
      <c r="Y15" s="126">
        <v>-34.071816505171299</v>
      </c>
      <c r="Z15" s="140"/>
      <c r="AA15" s="127">
        <v>0</v>
      </c>
      <c r="AB15" s="126">
        <v>-34.071816505171299</v>
      </c>
      <c r="AC15" s="27"/>
      <c r="AD15" s="28" t="s">
        <v>60</v>
      </c>
      <c r="AF15" s="39" t="str">
        <f t="shared" si="12"/>
        <v/>
      </c>
      <c r="AG15" s="39" t="str">
        <f t="shared" si="13"/>
        <v/>
      </c>
      <c r="AH15" s="3"/>
      <c r="AI15" s="39" t="str">
        <f t="shared" si="14"/>
        <v/>
      </c>
      <c r="AJ15" s="39" t="str">
        <f t="shared" si="15"/>
        <v/>
      </c>
      <c r="AK15" s="39" t="str">
        <f t="shared" si="16"/>
        <v/>
      </c>
      <c r="AL15" s="39" t="str">
        <f t="shared" si="17"/>
        <v/>
      </c>
      <c r="AM15" s="42" t="str">
        <f t="shared" si="18"/>
        <v/>
      </c>
      <c r="AN15" s="3"/>
      <c r="AO15" s="32">
        <f>VLOOKUP(EURUSD!C15,'Cours à terme initiaux'!$A$2:$E$1123,5,FALSE)</f>
        <v>1.1373</v>
      </c>
      <c r="AP15" s="39" t="str">
        <f t="shared" si="19"/>
        <v/>
      </c>
      <c r="AQ15" s="39" t="str">
        <f t="shared" si="20"/>
        <v/>
      </c>
      <c r="AR15" s="39" t="str">
        <f t="shared" si="21"/>
        <v/>
      </c>
      <c r="AS15" s="39" t="str">
        <f t="shared" si="22"/>
        <v/>
      </c>
      <c r="AT15" s="42" t="str">
        <f t="shared" si="23"/>
        <v/>
      </c>
    </row>
    <row r="16" spans="1:46" ht="15.6" x14ac:dyDescent="0.3">
      <c r="A16" s="28">
        <v>2018</v>
      </c>
      <c r="B16" s="28" t="s">
        <v>137</v>
      </c>
      <c r="C16" s="28">
        <v>1060</v>
      </c>
      <c r="D16" s="28" t="s">
        <v>58</v>
      </c>
      <c r="E16" s="51">
        <v>43257</v>
      </c>
      <c r="F16" s="51"/>
      <c r="G16" s="51">
        <v>43312</v>
      </c>
      <c r="H16" s="28" t="s">
        <v>22</v>
      </c>
      <c r="I16" s="28" t="s">
        <v>29</v>
      </c>
      <c r="J16" s="28" t="s">
        <v>24</v>
      </c>
      <c r="K16" s="127">
        <v>8447372.8670383506</v>
      </c>
      <c r="L16" s="28" t="s">
        <v>26</v>
      </c>
      <c r="M16" s="28" t="s">
        <v>29</v>
      </c>
      <c r="N16" s="28" t="s">
        <v>27</v>
      </c>
      <c r="O16" s="126">
        <v>-10000000</v>
      </c>
      <c r="P16" s="28"/>
      <c r="Q16" s="28" t="s">
        <v>28</v>
      </c>
      <c r="R16" s="128">
        <v>1.1838</v>
      </c>
      <c r="S16" s="128"/>
      <c r="T16" s="127"/>
      <c r="U16" s="127">
        <v>0</v>
      </c>
      <c r="V16" s="28"/>
      <c r="W16" s="128">
        <v>1.1657999999999999</v>
      </c>
      <c r="X16" s="128">
        <v>1.1681668497675766</v>
      </c>
      <c r="Y16" s="126">
        <v>-113043.37192905486</v>
      </c>
      <c r="Z16" s="126">
        <v>-113043.37192905486</v>
      </c>
      <c r="AA16" s="126">
        <v>-113043.37192905486</v>
      </c>
      <c r="AB16" s="127">
        <v>0</v>
      </c>
      <c r="AC16" s="27"/>
      <c r="AD16" s="28" t="s">
        <v>59</v>
      </c>
      <c r="AF16" s="39">
        <f t="shared" si="12"/>
        <v>8560420.9723890405</v>
      </c>
      <c r="AG16" s="39">
        <f t="shared" si="13"/>
        <v>-113048.10535068996</v>
      </c>
      <c r="AH16" s="3"/>
      <c r="AI16" s="39">
        <f t="shared" si="14"/>
        <v>6584939.2095300313</v>
      </c>
      <c r="AJ16" s="39">
        <f t="shared" si="15"/>
        <v>1862433.6575083192</v>
      </c>
      <c r="AK16" s="39">
        <f t="shared" si="16"/>
        <v>-1975481.7628590092</v>
      </c>
      <c r="AL16" s="39">
        <f t="shared" si="17"/>
        <v>1975481.7628590092</v>
      </c>
      <c r="AM16" s="42">
        <f t="shared" si="18"/>
        <v>1</v>
      </c>
      <c r="AN16" s="3"/>
      <c r="AO16" s="32">
        <f>VLOOKUP(EURUSD!C16,'Cours à terme initiaux'!$A$2:$E$1123,5,FALSE)</f>
        <v>1.1825270000000001</v>
      </c>
      <c r="AP16" s="39">
        <f t="shared" si="19"/>
        <v>8456466.5331108719</v>
      </c>
      <c r="AQ16" s="39">
        <f t="shared" si="20"/>
        <v>-9093.6660725213587</v>
      </c>
      <c r="AR16" s="39">
        <f t="shared" si="21"/>
        <v>103954.4392781686</v>
      </c>
      <c r="AS16" s="39">
        <f t="shared" si="22"/>
        <v>-103954.4392781686</v>
      </c>
      <c r="AT16" s="42">
        <f t="shared" si="23"/>
        <v>1</v>
      </c>
    </row>
    <row r="17" spans="1:46" ht="15.6" x14ac:dyDescent="0.3">
      <c r="A17" s="28">
        <v>2018</v>
      </c>
      <c r="B17" s="28" t="s">
        <v>52</v>
      </c>
      <c r="C17" s="28">
        <v>561</v>
      </c>
      <c r="D17" s="28" t="s">
        <v>50</v>
      </c>
      <c r="E17" s="51">
        <v>42221</v>
      </c>
      <c r="F17" s="51">
        <v>43341</v>
      </c>
      <c r="G17" s="51">
        <v>43343</v>
      </c>
      <c r="H17" s="28" t="s">
        <v>22</v>
      </c>
      <c r="I17" s="28" t="s">
        <v>25</v>
      </c>
      <c r="J17" s="28" t="s">
        <v>24</v>
      </c>
      <c r="K17" s="127">
        <v>4201680.6722689103</v>
      </c>
      <c r="L17" s="28" t="s">
        <v>22</v>
      </c>
      <c r="M17" s="28" t="s">
        <v>23</v>
      </c>
      <c r="N17" s="28" t="s">
        <v>27</v>
      </c>
      <c r="O17" s="126">
        <v>-5000000</v>
      </c>
      <c r="P17" s="28"/>
      <c r="Q17" s="28" t="s">
        <v>28</v>
      </c>
      <c r="R17" s="128">
        <v>1.19</v>
      </c>
      <c r="S17" s="128">
        <v>0.94799999999999995</v>
      </c>
      <c r="T17" s="127"/>
      <c r="U17" s="127">
        <v>0</v>
      </c>
      <c r="V17" s="28"/>
      <c r="W17" s="128">
        <v>1.1657999999999999</v>
      </c>
      <c r="X17" s="128">
        <v>1.1708550072819366</v>
      </c>
      <c r="Y17" s="127">
        <v>24809.571472633783</v>
      </c>
      <c r="Z17" s="140">
        <v>24809.57147263371</v>
      </c>
      <c r="AA17" s="127">
        <v>0</v>
      </c>
      <c r="AB17" s="127">
        <v>24809.571472633783</v>
      </c>
      <c r="AC17" s="27"/>
      <c r="AD17" s="28" t="s">
        <v>61</v>
      </c>
      <c r="AF17" s="39" t="str">
        <f t="shared" si="12"/>
        <v/>
      </c>
      <c r="AG17" s="39" t="str">
        <f t="shared" si="13"/>
        <v/>
      </c>
      <c r="AH17" s="3"/>
      <c r="AI17" s="39" t="str">
        <f t="shared" si="14"/>
        <v/>
      </c>
      <c r="AJ17" s="39" t="str">
        <f t="shared" si="15"/>
        <v/>
      </c>
      <c r="AK17" s="39" t="str">
        <f t="shared" si="16"/>
        <v/>
      </c>
      <c r="AL17" s="39" t="str">
        <f t="shared" si="17"/>
        <v/>
      </c>
      <c r="AM17" s="42" t="str">
        <f t="shared" si="18"/>
        <v/>
      </c>
      <c r="AN17" s="3"/>
      <c r="AO17" s="32">
        <f>VLOOKUP(EURUSD!C17,'Cours à terme initiaux'!$A$2:$E$1123,5,FALSE)</f>
        <v>1.1426000000000001</v>
      </c>
      <c r="AP17" s="39" t="str">
        <f t="shared" si="19"/>
        <v/>
      </c>
      <c r="AQ17" s="39" t="str">
        <f t="shared" si="20"/>
        <v/>
      </c>
      <c r="AR17" s="39" t="str">
        <f t="shared" si="21"/>
        <v/>
      </c>
      <c r="AS17" s="39" t="str">
        <f t="shared" si="22"/>
        <v/>
      </c>
      <c r="AT17" s="42" t="str">
        <f t="shared" si="23"/>
        <v/>
      </c>
    </row>
    <row r="18" spans="1:46" ht="15.6" x14ac:dyDescent="0.3">
      <c r="A18" s="28">
        <v>2018</v>
      </c>
      <c r="B18" s="28" t="s">
        <v>52</v>
      </c>
      <c r="C18" s="28">
        <v>562</v>
      </c>
      <c r="D18" s="28" t="s">
        <v>50</v>
      </c>
      <c r="E18" s="51">
        <v>42221</v>
      </c>
      <c r="F18" s="51">
        <v>43341</v>
      </c>
      <c r="G18" s="51">
        <v>43343</v>
      </c>
      <c r="H18" s="28" t="s">
        <v>22</v>
      </c>
      <c r="I18" s="28" t="s">
        <v>25</v>
      </c>
      <c r="J18" s="28" t="s">
        <v>24</v>
      </c>
      <c r="K18" s="127">
        <v>4395604.3956044</v>
      </c>
      <c r="L18" s="28" t="s">
        <v>22</v>
      </c>
      <c r="M18" s="28" t="s">
        <v>23</v>
      </c>
      <c r="N18" s="28" t="s">
        <v>27</v>
      </c>
      <c r="O18" s="126">
        <v>-5000000</v>
      </c>
      <c r="P18" s="28"/>
      <c r="Q18" s="28" t="s">
        <v>28</v>
      </c>
      <c r="R18" s="128">
        <v>1.1375</v>
      </c>
      <c r="S18" s="128">
        <v>0.94799999999999995</v>
      </c>
      <c r="T18" s="127"/>
      <c r="U18" s="127">
        <v>0</v>
      </c>
      <c r="V18" s="28"/>
      <c r="W18" s="128">
        <v>1.1657999999999999</v>
      </c>
      <c r="X18" s="128">
        <v>1.1708550072819366</v>
      </c>
      <c r="Y18" s="126">
        <v>-9.1501897633941564E-11</v>
      </c>
      <c r="Z18" s="140"/>
      <c r="AA18" s="127">
        <v>0</v>
      </c>
      <c r="AB18" s="126">
        <v>-9.1501897633941564E-11</v>
      </c>
      <c r="AC18" s="27"/>
      <c r="AD18" s="28" t="s">
        <v>62</v>
      </c>
      <c r="AF18" s="39" t="str">
        <f t="shared" si="12"/>
        <v/>
      </c>
      <c r="AG18" s="39" t="str">
        <f t="shared" si="13"/>
        <v/>
      </c>
      <c r="AH18" s="3"/>
      <c r="AI18" s="39" t="str">
        <f t="shared" si="14"/>
        <v/>
      </c>
      <c r="AJ18" s="39" t="str">
        <f t="shared" si="15"/>
        <v/>
      </c>
      <c r="AK18" s="39" t="str">
        <f t="shared" si="16"/>
        <v/>
      </c>
      <c r="AL18" s="39" t="str">
        <f t="shared" si="17"/>
        <v/>
      </c>
      <c r="AM18" s="42" t="str">
        <f t="shared" si="18"/>
        <v/>
      </c>
      <c r="AN18" s="3"/>
      <c r="AO18" s="32">
        <f>VLOOKUP(EURUSD!C18,'Cours à terme initiaux'!$A$2:$E$1123,5,FALSE)</f>
        <v>1.1426000000000001</v>
      </c>
      <c r="AP18" s="39" t="str">
        <f t="shared" si="19"/>
        <v/>
      </c>
      <c r="AQ18" s="39" t="str">
        <f t="shared" si="20"/>
        <v/>
      </c>
      <c r="AR18" s="39" t="str">
        <f t="shared" si="21"/>
        <v/>
      </c>
      <c r="AS18" s="39" t="str">
        <f t="shared" si="22"/>
        <v/>
      </c>
      <c r="AT18" s="42" t="str">
        <f t="shared" si="23"/>
        <v/>
      </c>
    </row>
    <row r="19" spans="1:46" ht="15.6" x14ac:dyDescent="0.3">
      <c r="A19" s="28">
        <v>2018</v>
      </c>
      <c r="B19" s="28" t="s">
        <v>52</v>
      </c>
      <c r="C19" s="28">
        <v>563</v>
      </c>
      <c r="D19" s="28" t="s">
        <v>50</v>
      </c>
      <c r="E19" s="51">
        <v>42221</v>
      </c>
      <c r="F19" s="51">
        <v>43341</v>
      </c>
      <c r="G19" s="51">
        <v>43343</v>
      </c>
      <c r="H19" s="28" t="s">
        <v>26</v>
      </c>
      <c r="I19" s="28" t="s">
        <v>23</v>
      </c>
      <c r="J19" s="28" t="s">
        <v>24</v>
      </c>
      <c r="K19" s="127">
        <v>4395604.3956044</v>
      </c>
      <c r="L19" s="28" t="s">
        <v>26</v>
      </c>
      <c r="M19" s="28" t="s">
        <v>25</v>
      </c>
      <c r="N19" s="28" t="s">
        <v>27</v>
      </c>
      <c r="O19" s="126">
        <v>-5000000</v>
      </c>
      <c r="P19" s="28"/>
      <c r="Q19" s="28" t="s">
        <v>28</v>
      </c>
      <c r="R19" s="128">
        <v>1.1375</v>
      </c>
      <c r="S19" s="128">
        <v>0.94799999999999995</v>
      </c>
      <c r="T19" s="127"/>
      <c r="U19" s="127">
        <v>0</v>
      </c>
      <c r="V19" s="28"/>
      <c r="W19" s="128">
        <v>1.1657999999999999</v>
      </c>
      <c r="X19" s="128">
        <v>1.1708550072819366</v>
      </c>
      <c r="Y19" s="127">
        <v>1.7156605806364044E-11</v>
      </c>
      <c r="Z19" s="140"/>
      <c r="AA19" s="127">
        <v>0</v>
      </c>
      <c r="AB19" s="127">
        <v>1.7156605806364044E-11</v>
      </c>
      <c r="AC19" s="27"/>
      <c r="AD19" s="28" t="s">
        <v>63</v>
      </c>
      <c r="AF19" s="39" t="str">
        <f t="shared" si="12"/>
        <v/>
      </c>
      <c r="AG19" s="39" t="str">
        <f t="shared" si="13"/>
        <v/>
      </c>
      <c r="AH19" s="3"/>
      <c r="AI19" s="39" t="str">
        <f t="shared" si="14"/>
        <v/>
      </c>
      <c r="AJ19" s="39" t="str">
        <f t="shared" si="15"/>
        <v/>
      </c>
      <c r="AK19" s="39" t="str">
        <f t="shared" si="16"/>
        <v/>
      </c>
      <c r="AL19" s="39" t="str">
        <f t="shared" si="17"/>
        <v/>
      </c>
      <c r="AM19" s="42" t="str">
        <f t="shared" si="18"/>
        <v/>
      </c>
      <c r="AN19" s="3"/>
      <c r="AO19" s="32">
        <f>VLOOKUP(EURUSD!C19,'Cours à terme initiaux'!$A$2:$E$1123,5,FALSE)</f>
        <v>1.1426000000000001</v>
      </c>
      <c r="AP19" s="39" t="str">
        <f t="shared" si="19"/>
        <v/>
      </c>
      <c r="AQ19" s="39" t="str">
        <f t="shared" si="20"/>
        <v/>
      </c>
      <c r="AR19" s="39" t="str">
        <f t="shared" si="21"/>
        <v/>
      </c>
      <c r="AS19" s="39" t="str">
        <f t="shared" si="22"/>
        <v/>
      </c>
      <c r="AT19" s="42" t="str">
        <f t="shared" si="23"/>
        <v/>
      </c>
    </row>
    <row r="20" spans="1:46" ht="15.6" x14ac:dyDescent="0.3">
      <c r="A20" s="28">
        <v>2018</v>
      </c>
      <c r="B20" s="28" t="s">
        <v>73</v>
      </c>
      <c r="C20" s="28">
        <v>861</v>
      </c>
      <c r="D20" s="28" t="s">
        <v>66</v>
      </c>
      <c r="E20" s="51">
        <v>42655</v>
      </c>
      <c r="F20" s="51">
        <v>43341</v>
      </c>
      <c r="G20" s="51">
        <v>43343</v>
      </c>
      <c r="H20" s="28" t="s">
        <v>22</v>
      </c>
      <c r="I20" s="28" t="s">
        <v>25</v>
      </c>
      <c r="J20" s="28" t="s">
        <v>24</v>
      </c>
      <c r="K20" s="127">
        <v>17094017.0940171</v>
      </c>
      <c r="L20" s="28" t="s">
        <v>22</v>
      </c>
      <c r="M20" s="28" t="s">
        <v>23</v>
      </c>
      <c r="N20" s="28" t="s">
        <v>27</v>
      </c>
      <c r="O20" s="126">
        <v>-20000000</v>
      </c>
      <c r="P20" s="28">
        <v>1.1007</v>
      </c>
      <c r="Q20" s="28" t="s">
        <v>28</v>
      </c>
      <c r="R20" s="128">
        <v>1.17</v>
      </c>
      <c r="S20" s="128"/>
      <c r="T20" s="127"/>
      <c r="U20" s="127">
        <v>0</v>
      </c>
      <c r="V20" s="28"/>
      <c r="W20" s="128">
        <v>1.1657999999999999</v>
      </c>
      <c r="X20" s="128">
        <v>1.1708550072819366</v>
      </c>
      <c r="Y20" s="127">
        <v>205818.78340505168</v>
      </c>
      <c r="Z20" s="140">
        <v>203284.03468823701</v>
      </c>
      <c r="AA20" s="127">
        <v>12482.766014609486</v>
      </c>
      <c r="AB20" s="127">
        <v>193336.0173904422</v>
      </c>
      <c r="AC20" s="27"/>
      <c r="AD20" s="28" t="s">
        <v>46</v>
      </c>
      <c r="AF20" s="39">
        <f t="shared" si="12"/>
        <v>17081534.328002486</v>
      </c>
      <c r="AG20" s="39">
        <f t="shared" si="13"/>
        <v>12482.766014609486</v>
      </c>
      <c r="AH20" s="3"/>
      <c r="AI20" s="39">
        <f t="shared" si="14"/>
        <v>13139641.790771142</v>
      </c>
      <c r="AJ20" s="39">
        <f t="shared" si="15"/>
        <v>3954375.3032459542</v>
      </c>
      <c r="AK20" s="39">
        <f t="shared" si="16"/>
        <v>-3941892.5372313447</v>
      </c>
      <c r="AL20" s="39">
        <f t="shared" si="17"/>
        <v>3941892.5372313447</v>
      </c>
      <c r="AM20" s="42">
        <f t="shared" si="18"/>
        <v>1</v>
      </c>
      <c r="AN20" s="3"/>
      <c r="AO20" s="32">
        <f>VLOOKUP(EURUSD!C20,'Cours à terme initiaux'!$A$2:$E$1123,5,FALSE)</f>
        <v>1.1383000000000001</v>
      </c>
      <c r="AP20" s="39">
        <f t="shared" si="19"/>
        <v>17570060.616709128</v>
      </c>
      <c r="AQ20" s="39">
        <f t="shared" si="20"/>
        <v>0</v>
      </c>
      <c r="AR20" s="39">
        <f t="shared" si="21"/>
        <v>-12482.766014609486</v>
      </c>
      <c r="AS20" s="39">
        <f t="shared" si="22"/>
        <v>12482.766014609486</v>
      </c>
      <c r="AT20" s="42">
        <f t="shared" si="23"/>
        <v>1</v>
      </c>
    </row>
    <row r="21" spans="1:46" ht="15.6" x14ac:dyDescent="0.3">
      <c r="A21" s="28">
        <v>2018</v>
      </c>
      <c r="B21" s="28" t="s">
        <v>73</v>
      </c>
      <c r="C21" s="28">
        <v>862</v>
      </c>
      <c r="D21" s="28" t="s">
        <v>66</v>
      </c>
      <c r="E21" s="51">
        <v>42655</v>
      </c>
      <c r="F21" s="51">
        <v>43341</v>
      </c>
      <c r="G21" s="51">
        <v>43343</v>
      </c>
      <c r="H21" s="28" t="s">
        <v>26</v>
      </c>
      <c r="I21" s="28" t="s">
        <v>23</v>
      </c>
      <c r="J21" s="28" t="s">
        <v>24</v>
      </c>
      <c r="K21" s="127">
        <v>19093078.758949898</v>
      </c>
      <c r="L21" s="28" t="s">
        <v>26</v>
      </c>
      <c r="M21" s="28" t="s">
        <v>25</v>
      </c>
      <c r="N21" s="28" t="s">
        <v>27</v>
      </c>
      <c r="O21" s="126">
        <v>-20000000</v>
      </c>
      <c r="P21" s="28">
        <v>1.1007</v>
      </c>
      <c r="Q21" s="28" t="s">
        <v>28</v>
      </c>
      <c r="R21" s="128">
        <v>1.0475000000000001</v>
      </c>
      <c r="S21" s="128"/>
      <c r="T21" s="127"/>
      <c r="U21" s="127">
        <v>0</v>
      </c>
      <c r="V21" s="28"/>
      <c r="W21" s="128">
        <v>1.1657999999999999</v>
      </c>
      <c r="X21" s="128">
        <v>1.1708550072819366</v>
      </c>
      <c r="Y21" s="126">
        <v>-145.15654236565086</v>
      </c>
      <c r="Z21" s="140"/>
      <c r="AA21" s="127">
        <v>0</v>
      </c>
      <c r="AB21" s="126">
        <v>-145.15654236565086</v>
      </c>
      <c r="AC21" s="27"/>
      <c r="AD21" s="28" t="s">
        <v>46</v>
      </c>
      <c r="AF21" s="39">
        <f t="shared" si="12"/>
        <v>17081534.328002486</v>
      </c>
      <c r="AG21" s="39">
        <f t="shared" si="13"/>
        <v>0</v>
      </c>
      <c r="AH21" s="3"/>
      <c r="AI21" s="39">
        <f t="shared" si="14"/>
        <v>24402191.897146411</v>
      </c>
      <c r="AJ21" s="39">
        <f t="shared" si="15"/>
        <v>-5309113.1381965317</v>
      </c>
      <c r="AK21" s="39">
        <f t="shared" si="16"/>
        <v>5309113.1381965317</v>
      </c>
      <c r="AL21" s="39">
        <f t="shared" si="17"/>
        <v>-5309113.1381965317</v>
      </c>
      <c r="AM21" s="42">
        <f t="shared" si="18"/>
        <v>1</v>
      </c>
      <c r="AN21" s="3"/>
      <c r="AO21" s="32">
        <f>VLOOKUP(EURUSD!C21,'Cours à terme initiaux'!$A$2:$E$1123,5,FALSE)</f>
        <v>1.1383000000000001</v>
      </c>
      <c r="AP21" s="39">
        <f t="shared" si="19"/>
        <v>17570060.616709128</v>
      </c>
      <c r="AQ21" s="39">
        <f t="shared" si="20"/>
        <v>0</v>
      </c>
      <c r="AR21" s="39">
        <f t="shared" si="21"/>
        <v>-488526.28870664164</v>
      </c>
      <c r="AS21" s="39">
        <f t="shared" si="22"/>
        <v>0</v>
      </c>
      <c r="AT21" s="42" t="str">
        <f t="shared" si="23"/>
        <v>PAS DE VALEUR INTRINSEQUE</v>
      </c>
    </row>
    <row r="22" spans="1:46" ht="15.6" x14ac:dyDescent="0.3">
      <c r="A22" s="28">
        <v>2018</v>
      </c>
      <c r="B22" s="28" t="s">
        <v>73</v>
      </c>
      <c r="C22" s="28">
        <v>863</v>
      </c>
      <c r="D22" s="28" t="s">
        <v>66</v>
      </c>
      <c r="E22" s="51">
        <v>42655</v>
      </c>
      <c r="F22" s="51">
        <v>43341</v>
      </c>
      <c r="G22" s="51">
        <v>43343</v>
      </c>
      <c r="H22" s="28" t="s">
        <v>26</v>
      </c>
      <c r="I22" s="28" t="s">
        <v>23</v>
      </c>
      <c r="J22" s="28" t="s">
        <v>24</v>
      </c>
      <c r="K22" s="127">
        <v>17241379.3103448</v>
      </c>
      <c r="L22" s="28" t="s">
        <v>26</v>
      </c>
      <c r="M22" s="28" t="s">
        <v>25</v>
      </c>
      <c r="N22" s="28" t="s">
        <v>27</v>
      </c>
      <c r="O22" s="126">
        <v>-20000000</v>
      </c>
      <c r="P22" s="28">
        <v>1.1007</v>
      </c>
      <c r="Q22" s="28" t="s">
        <v>28</v>
      </c>
      <c r="R22" s="128">
        <v>1.1599999999999999</v>
      </c>
      <c r="S22" s="128">
        <v>1.0475000000000001</v>
      </c>
      <c r="T22" s="127"/>
      <c r="U22" s="127">
        <v>0</v>
      </c>
      <c r="V22" s="28"/>
      <c r="W22" s="128">
        <v>1.1657999999999999</v>
      </c>
      <c r="X22" s="128">
        <v>1.1708550072819366</v>
      </c>
      <c r="Y22" s="126">
        <v>-2389.5921744490179</v>
      </c>
      <c r="Z22" s="140"/>
      <c r="AA22" s="127">
        <v>0</v>
      </c>
      <c r="AB22" s="126">
        <v>-2389.5921744490179</v>
      </c>
      <c r="AC22" s="27"/>
      <c r="AD22" s="28" t="s">
        <v>60</v>
      </c>
      <c r="AF22" s="39" t="str">
        <f t="shared" si="12"/>
        <v/>
      </c>
      <c r="AG22" s="39" t="str">
        <f t="shared" si="13"/>
        <v/>
      </c>
      <c r="AH22" s="3"/>
      <c r="AI22" s="39" t="str">
        <f t="shared" si="14"/>
        <v/>
      </c>
      <c r="AJ22" s="39" t="str">
        <f t="shared" si="15"/>
        <v/>
      </c>
      <c r="AK22" s="39" t="str">
        <f t="shared" si="16"/>
        <v/>
      </c>
      <c r="AL22" s="39" t="str">
        <f t="shared" si="17"/>
        <v/>
      </c>
      <c r="AM22" s="42" t="str">
        <f t="shared" si="18"/>
        <v/>
      </c>
      <c r="AN22" s="3"/>
      <c r="AO22" s="32">
        <f>VLOOKUP(EURUSD!C22,'Cours à terme initiaux'!$A$2:$E$1123,5,FALSE)</f>
        <v>1.1383000000000001</v>
      </c>
      <c r="AP22" s="39" t="str">
        <f t="shared" si="19"/>
        <v/>
      </c>
      <c r="AQ22" s="39" t="str">
        <f t="shared" si="20"/>
        <v/>
      </c>
      <c r="AR22" s="39" t="str">
        <f t="shared" si="21"/>
        <v/>
      </c>
      <c r="AS22" s="39" t="str">
        <f t="shared" si="22"/>
        <v/>
      </c>
      <c r="AT22" s="42" t="str">
        <f t="shared" si="23"/>
        <v/>
      </c>
    </row>
    <row r="23" spans="1:46" ht="15.6" x14ac:dyDescent="0.3">
      <c r="A23" s="28">
        <v>2018</v>
      </c>
      <c r="B23" s="28" t="s">
        <v>138</v>
      </c>
      <c r="C23" s="28">
        <v>1061</v>
      </c>
      <c r="D23" s="28" t="s">
        <v>58</v>
      </c>
      <c r="E23" s="51">
        <v>43257</v>
      </c>
      <c r="F23" s="51"/>
      <c r="G23" s="51">
        <v>43343</v>
      </c>
      <c r="H23" s="28" t="s">
        <v>22</v>
      </c>
      <c r="I23" s="28" t="s">
        <v>29</v>
      </c>
      <c r="J23" s="28" t="s">
        <v>24</v>
      </c>
      <c r="K23" s="127">
        <v>1685203.9096730701</v>
      </c>
      <c r="L23" s="28" t="s">
        <v>26</v>
      </c>
      <c r="M23" s="28" t="s">
        <v>29</v>
      </c>
      <c r="N23" s="28" t="s">
        <v>27</v>
      </c>
      <c r="O23" s="126">
        <v>-2000000</v>
      </c>
      <c r="P23" s="28"/>
      <c r="Q23" s="28" t="s">
        <v>28</v>
      </c>
      <c r="R23" s="128">
        <v>1.1868000000000001</v>
      </c>
      <c r="S23" s="128"/>
      <c r="T23" s="127"/>
      <c r="U23" s="127">
        <v>0</v>
      </c>
      <c r="V23" s="28"/>
      <c r="W23" s="128">
        <v>1.1657999999999999</v>
      </c>
      <c r="X23" s="128">
        <v>1.1708550072819366</v>
      </c>
      <c r="Y23" s="126">
        <v>-22955.291056313705</v>
      </c>
      <c r="Z23" s="126">
        <v>-22955.291056313705</v>
      </c>
      <c r="AA23" s="126">
        <v>-22955.291056313705</v>
      </c>
      <c r="AB23" s="127">
        <v>0</v>
      </c>
      <c r="AC23" s="27"/>
      <c r="AD23" s="28" t="s">
        <v>59</v>
      </c>
      <c r="AF23" s="39">
        <f t="shared" si="12"/>
        <v>1708153.4328002485</v>
      </c>
      <c r="AG23" s="39">
        <f t="shared" si="13"/>
        <v>-22949.523127178196</v>
      </c>
      <c r="AH23" s="3"/>
      <c r="AI23" s="39">
        <f t="shared" si="14"/>
        <v>1313964.1790771142</v>
      </c>
      <c r="AJ23" s="39">
        <f t="shared" si="15"/>
        <v>371239.73059595609</v>
      </c>
      <c r="AK23" s="39">
        <f t="shared" si="16"/>
        <v>-394189.25372313429</v>
      </c>
      <c r="AL23" s="39">
        <f t="shared" si="17"/>
        <v>394189.25372313429</v>
      </c>
      <c r="AM23" s="42">
        <f t="shared" si="18"/>
        <v>1</v>
      </c>
      <c r="AN23" s="3"/>
      <c r="AO23" s="32">
        <f>VLOOKUP(EURUSD!C23,'Cours à terme initiaux'!$A$2:$E$1123,5,FALSE)</f>
        <v>1.185289</v>
      </c>
      <c r="AP23" s="39">
        <f t="shared" si="19"/>
        <v>1687352.1984933631</v>
      </c>
      <c r="AQ23" s="39">
        <f t="shared" si="20"/>
        <v>-2148.2888202928007</v>
      </c>
      <c r="AR23" s="39">
        <f t="shared" si="21"/>
        <v>20801.234306885395</v>
      </c>
      <c r="AS23" s="39">
        <f t="shared" si="22"/>
        <v>-20801.234306885395</v>
      </c>
      <c r="AT23" s="42">
        <f t="shared" si="23"/>
        <v>1</v>
      </c>
    </row>
    <row r="24" spans="1:46" ht="15.6" x14ac:dyDescent="0.3">
      <c r="A24" s="28">
        <v>2018</v>
      </c>
      <c r="B24" s="28" t="s">
        <v>53</v>
      </c>
      <c r="C24" s="28">
        <v>564</v>
      </c>
      <c r="D24" s="28" t="s">
        <v>50</v>
      </c>
      <c r="E24" s="51">
        <v>42221</v>
      </c>
      <c r="F24" s="51">
        <v>43369</v>
      </c>
      <c r="G24" s="51">
        <v>43371</v>
      </c>
      <c r="H24" s="28" t="s">
        <v>22</v>
      </c>
      <c r="I24" s="28" t="s">
        <v>25</v>
      </c>
      <c r="J24" s="28" t="s">
        <v>24</v>
      </c>
      <c r="K24" s="127">
        <v>4201680.6722689103</v>
      </c>
      <c r="L24" s="28" t="s">
        <v>22</v>
      </c>
      <c r="M24" s="28" t="s">
        <v>23</v>
      </c>
      <c r="N24" s="28" t="s">
        <v>27</v>
      </c>
      <c r="O24" s="126">
        <v>-5000000</v>
      </c>
      <c r="P24" s="28"/>
      <c r="Q24" s="28" t="s">
        <v>28</v>
      </c>
      <c r="R24" s="128">
        <v>1.19</v>
      </c>
      <c r="S24" s="128">
        <v>0.94799999999999995</v>
      </c>
      <c r="T24" s="127"/>
      <c r="U24" s="127">
        <v>0</v>
      </c>
      <c r="V24" s="28"/>
      <c r="W24" s="128">
        <v>1.1657999999999999</v>
      </c>
      <c r="X24" s="128">
        <v>1.1734354757853678</v>
      </c>
      <c r="Y24" s="127">
        <v>38183.021903863752</v>
      </c>
      <c r="Z24" s="140">
        <v>38168.166432723934</v>
      </c>
      <c r="AA24" s="127">
        <v>0</v>
      </c>
      <c r="AB24" s="127">
        <v>38183.021903863752</v>
      </c>
      <c r="AC24" s="27"/>
      <c r="AD24" s="28" t="s">
        <v>61</v>
      </c>
      <c r="AF24" s="39" t="str">
        <f t="shared" si="12"/>
        <v/>
      </c>
      <c r="AG24" s="39" t="str">
        <f t="shared" si="13"/>
        <v/>
      </c>
      <c r="AH24" s="3"/>
      <c r="AI24" s="39" t="str">
        <f t="shared" si="14"/>
        <v/>
      </c>
      <c r="AJ24" s="39" t="str">
        <f t="shared" si="15"/>
        <v/>
      </c>
      <c r="AK24" s="39" t="str">
        <f t="shared" si="16"/>
        <v/>
      </c>
      <c r="AL24" s="39" t="str">
        <f t="shared" si="17"/>
        <v/>
      </c>
      <c r="AM24" s="42" t="str">
        <f t="shared" si="18"/>
        <v/>
      </c>
      <c r="AN24" s="3"/>
      <c r="AO24" s="32">
        <f>VLOOKUP(EURUSD!C24,'Cours à terme initiaux'!$A$2:$E$1123,5,FALSE)</f>
        <v>1.1443000000000001</v>
      </c>
      <c r="AP24" s="39" t="str">
        <f t="shared" si="19"/>
        <v/>
      </c>
      <c r="AQ24" s="39" t="str">
        <f t="shared" si="20"/>
        <v/>
      </c>
      <c r="AR24" s="39" t="str">
        <f t="shared" si="21"/>
        <v/>
      </c>
      <c r="AS24" s="39" t="str">
        <f t="shared" si="22"/>
        <v/>
      </c>
      <c r="AT24" s="42" t="str">
        <f t="shared" si="23"/>
        <v/>
      </c>
    </row>
    <row r="25" spans="1:46" ht="15.6" x14ac:dyDescent="0.3">
      <c r="A25" s="28">
        <v>2018</v>
      </c>
      <c r="B25" s="28" t="s">
        <v>53</v>
      </c>
      <c r="C25" s="28">
        <v>565</v>
      </c>
      <c r="D25" s="28" t="s">
        <v>50</v>
      </c>
      <c r="E25" s="51">
        <v>42221</v>
      </c>
      <c r="F25" s="51">
        <v>43369</v>
      </c>
      <c r="G25" s="51">
        <v>43371</v>
      </c>
      <c r="H25" s="28" t="s">
        <v>22</v>
      </c>
      <c r="I25" s="28" t="s">
        <v>25</v>
      </c>
      <c r="J25" s="28" t="s">
        <v>24</v>
      </c>
      <c r="K25" s="127">
        <v>4395604.3956044</v>
      </c>
      <c r="L25" s="28" t="s">
        <v>22</v>
      </c>
      <c r="M25" s="28" t="s">
        <v>23</v>
      </c>
      <c r="N25" s="28" t="s">
        <v>27</v>
      </c>
      <c r="O25" s="126">
        <v>-5000000</v>
      </c>
      <c r="P25" s="28"/>
      <c r="Q25" s="28" t="s">
        <v>28</v>
      </c>
      <c r="R25" s="128">
        <v>1.1375</v>
      </c>
      <c r="S25" s="128">
        <v>0.94799999999999995</v>
      </c>
      <c r="T25" s="127"/>
      <c r="U25" s="127">
        <v>0</v>
      </c>
      <c r="V25" s="28"/>
      <c r="W25" s="128">
        <v>1.1657999999999999</v>
      </c>
      <c r="X25" s="128">
        <v>1.1734354757853678</v>
      </c>
      <c r="Y25" s="127">
        <v>6.1001265089294376E-11</v>
      </c>
      <c r="Z25" s="140"/>
      <c r="AA25" s="127">
        <v>0</v>
      </c>
      <c r="AB25" s="127">
        <v>6.1001265089294376E-11</v>
      </c>
      <c r="AC25" s="27"/>
      <c r="AD25" s="28" t="s">
        <v>62</v>
      </c>
      <c r="AF25" s="39" t="str">
        <f t="shared" si="12"/>
        <v/>
      </c>
      <c r="AG25" s="39" t="str">
        <f t="shared" si="13"/>
        <v/>
      </c>
      <c r="AH25" s="3"/>
      <c r="AI25" s="39" t="str">
        <f t="shared" si="14"/>
        <v/>
      </c>
      <c r="AJ25" s="39" t="str">
        <f t="shared" si="15"/>
        <v/>
      </c>
      <c r="AK25" s="39" t="str">
        <f t="shared" si="16"/>
        <v/>
      </c>
      <c r="AL25" s="39" t="str">
        <f t="shared" si="17"/>
        <v/>
      </c>
      <c r="AM25" s="42" t="str">
        <f t="shared" si="18"/>
        <v/>
      </c>
      <c r="AN25" s="3"/>
      <c r="AO25" s="32">
        <f>VLOOKUP(EURUSD!C25,'Cours à terme initiaux'!$A$2:$E$1123,5,FALSE)</f>
        <v>1.1443000000000001</v>
      </c>
      <c r="AP25" s="39" t="str">
        <f t="shared" si="19"/>
        <v/>
      </c>
      <c r="AQ25" s="39" t="str">
        <f t="shared" si="20"/>
        <v/>
      </c>
      <c r="AR25" s="39" t="str">
        <f t="shared" si="21"/>
        <v/>
      </c>
      <c r="AS25" s="39" t="str">
        <f t="shared" si="22"/>
        <v/>
      </c>
      <c r="AT25" s="42" t="str">
        <f t="shared" si="23"/>
        <v/>
      </c>
    </row>
    <row r="26" spans="1:46" ht="15.6" x14ac:dyDescent="0.3">
      <c r="A26" s="28">
        <v>2018</v>
      </c>
      <c r="B26" s="28" t="s">
        <v>53</v>
      </c>
      <c r="C26" s="28">
        <v>566</v>
      </c>
      <c r="D26" s="28" t="s">
        <v>50</v>
      </c>
      <c r="E26" s="51">
        <v>42221</v>
      </c>
      <c r="F26" s="51">
        <v>43369</v>
      </c>
      <c r="G26" s="51">
        <v>43371</v>
      </c>
      <c r="H26" s="28" t="s">
        <v>26</v>
      </c>
      <c r="I26" s="28" t="s">
        <v>23</v>
      </c>
      <c r="J26" s="28" t="s">
        <v>24</v>
      </c>
      <c r="K26" s="127">
        <v>4395604.3956044</v>
      </c>
      <c r="L26" s="28" t="s">
        <v>26</v>
      </c>
      <c r="M26" s="28" t="s">
        <v>25</v>
      </c>
      <c r="N26" s="28" t="s">
        <v>27</v>
      </c>
      <c r="O26" s="126">
        <v>-5000000</v>
      </c>
      <c r="P26" s="28"/>
      <c r="Q26" s="28" t="s">
        <v>28</v>
      </c>
      <c r="R26" s="128">
        <v>1.1375</v>
      </c>
      <c r="S26" s="128">
        <v>0.94799999999999995</v>
      </c>
      <c r="T26" s="127"/>
      <c r="U26" s="127">
        <v>0</v>
      </c>
      <c r="V26" s="28"/>
      <c r="W26" s="128">
        <v>1.1657999999999999</v>
      </c>
      <c r="X26" s="128">
        <v>1.1734354757853678</v>
      </c>
      <c r="Y26" s="126">
        <v>-14.855471139875272</v>
      </c>
      <c r="Z26" s="140"/>
      <c r="AA26" s="127">
        <v>0</v>
      </c>
      <c r="AB26" s="126">
        <v>-14.855471139875272</v>
      </c>
      <c r="AC26" s="27"/>
      <c r="AD26" s="28" t="s">
        <v>63</v>
      </c>
      <c r="AF26" s="39" t="str">
        <f t="shared" si="12"/>
        <v/>
      </c>
      <c r="AG26" s="39" t="str">
        <f t="shared" si="13"/>
        <v/>
      </c>
      <c r="AH26" s="3"/>
      <c r="AI26" s="39" t="str">
        <f t="shared" si="14"/>
        <v/>
      </c>
      <c r="AJ26" s="39" t="str">
        <f t="shared" si="15"/>
        <v/>
      </c>
      <c r="AK26" s="39" t="str">
        <f t="shared" si="16"/>
        <v/>
      </c>
      <c r="AL26" s="39" t="str">
        <f t="shared" si="17"/>
        <v/>
      </c>
      <c r="AM26" s="42" t="str">
        <f t="shared" si="18"/>
        <v/>
      </c>
      <c r="AN26" s="3"/>
      <c r="AO26" s="32">
        <f>VLOOKUP(EURUSD!C26,'Cours à terme initiaux'!$A$2:$E$1123,5,FALSE)</f>
        <v>1.1443000000000001</v>
      </c>
      <c r="AP26" s="39" t="str">
        <f t="shared" si="19"/>
        <v/>
      </c>
      <c r="AQ26" s="39" t="str">
        <f t="shared" si="20"/>
        <v/>
      </c>
      <c r="AR26" s="39" t="str">
        <f t="shared" si="21"/>
        <v/>
      </c>
      <c r="AS26" s="39" t="str">
        <f t="shared" si="22"/>
        <v/>
      </c>
      <c r="AT26" s="42" t="str">
        <f t="shared" si="23"/>
        <v/>
      </c>
    </row>
    <row r="27" spans="1:46" ht="15.6" x14ac:dyDescent="0.3">
      <c r="A27" s="28">
        <v>2018</v>
      </c>
      <c r="B27" s="28" t="s">
        <v>67</v>
      </c>
      <c r="C27" s="28">
        <v>833</v>
      </c>
      <c r="D27" s="28" t="s">
        <v>21</v>
      </c>
      <c r="E27" s="51">
        <v>42655</v>
      </c>
      <c r="F27" s="51">
        <v>43369</v>
      </c>
      <c r="G27" s="51">
        <v>43371</v>
      </c>
      <c r="H27" s="28" t="s">
        <v>22</v>
      </c>
      <c r="I27" s="28" t="s">
        <v>25</v>
      </c>
      <c r="J27" s="28" t="s">
        <v>24</v>
      </c>
      <c r="K27" s="127">
        <v>21459227.467811201</v>
      </c>
      <c r="L27" s="28" t="s">
        <v>22</v>
      </c>
      <c r="M27" s="28" t="s">
        <v>23</v>
      </c>
      <c r="N27" s="28" t="s">
        <v>27</v>
      </c>
      <c r="O27" s="126">
        <v>-25000000</v>
      </c>
      <c r="P27" s="28">
        <v>1.1024</v>
      </c>
      <c r="Q27" s="28" t="s">
        <v>28</v>
      </c>
      <c r="R27" s="128">
        <v>1.165</v>
      </c>
      <c r="S27" s="128"/>
      <c r="T27" s="127"/>
      <c r="U27" s="127">
        <v>0</v>
      </c>
      <c r="V27" s="28"/>
      <c r="W27" s="128">
        <v>1.1657999999999999</v>
      </c>
      <c r="X27" s="128">
        <v>1.1734354757853678</v>
      </c>
      <c r="Y27" s="127">
        <v>394942.53044765862</v>
      </c>
      <c r="Z27" s="140">
        <v>380009.50434196385</v>
      </c>
      <c r="AA27" s="127">
        <v>154263.95180039108</v>
      </c>
      <c r="AB27" s="127">
        <v>240678.57864726754</v>
      </c>
      <c r="AC27" s="27"/>
      <c r="AD27" s="28" t="s">
        <v>46</v>
      </c>
      <c r="AF27" s="39">
        <f t="shared" si="12"/>
        <v>21304963.516010769</v>
      </c>
      <c r="AG27" s="39">
        <f t="shared" si="13"/>
        <v>154263.95180039108</v>
      </c>
      <c r="AH27" s="3"/>
      <c r="AI27" s="39">
        <f t="shared" si="14"/>
        <v>16388433.473854437</v>
      </c>
      <c r="AJ27" s="39">
        <f t="shared" si="15"/>
        <v>5070793.9939567223</v>
      </c>
      <c r="AK27" s="39">
        <f t="shared" si="16"/>
        <v>-4916530.0421563312</v>
      </c>
      <c r="AL27" s="39">
        <f t="shared" si="17"/>
        <v>4916530.0421563312</v>
      </c>
      <c r="AM27" s="42">
        <f t="shared" si="18"/>
        <v>1</v>
      </c>
      <c r="AN27" s="3"/>
      <c r="AO27" s="32">
        <f>VLOOKUP(EURUSD!C27,'Cours à terme initiaux'!$A$2:$E$1123,5,FALSE)</f>
        <v>1.4</v>
      </c>
      <c r="AP27" s="39">
        <f t="shared" si="19"/>
        <v>17857142.857142858</v>
      </c>
      <c r="AQ27" s="39">
        <f t="shared" si="20"/>
        <v>3602084.6106683016</v>
      </c>
      <c r="AR27" s="39">
        <f t="shared" si="21"/>
        <v>3447820.6588679105</v>
      </c>
      <c r="AS27" s="39">
        <f t="shared" si="22"/>
        <v>-3447820.6588679105</v>
      </c>
      <c r="AT27" s="42">
        <f t="shared" si="23"/>
        <v>1</v>
      </c>
    </row>
    <row r="28" spans="1:46" ht="15.6" x14ac:dyDescent="0.3">
      <c r="A28" s="28">
        <v>2018</v>
      </c>
      <c r="B28" s="28" t="s">
        <v>67</v>
      </c>
      <c r="C28" s="28">
        <v>834</v>
      </c>
      <c r="D28" s="28" t="s">
        <v>21</v>
      </c>
      <c r="E28" s="51">
        <v>42655</v>
      </c>
      <c r="F28" s="51">
        <v>43369</v>
      </c>
      <c r="G28" s="51">
        <v>43371</v>
      </c>
      <c r="H28" s="28" t="s">
        <v>26</v>
      </c>
      <c r="I28" s="28" t="s">
        <v>23</v>
      </c>
      <c r="J28" s="28" t="s">
        <v>24</v>
      </c>
      <c r="K28" s="127">
        <v>23923444.976076599</v>
      </c>
      <c r="L28" s="28" t="s">
        <v>26</v>
      </c>
      <c r="M28" s="28" t="s">
        <v>25</v>
      </c>
      <c r="N28" s="28" t="s">
        <v>27</v>
      </c>
      <c r="O28" s="126">
        <v>-25000000</v>
      </c>
      <c r="P28" s="28">
        <v>1.1024</v>
      </c>
      <c r="Q28" s="28" t="s">
        <v>28</v>
      </c>
      <c r="R28" s="128">
        <v>1.0449999999999999</v>
      </c>
      <c r="S28" s="128"/>
      <c r="T28" s="127"/>
      <c r="U28" s="127">
        <v>0</v>
      </c>
      <c r="V28" s="28"/>
      <c r="W28" s="128">
        <v>1.1657999999999999</v>
      </c>
      <c r="X28" s="128">
        <v>1.1734354757853678</v>
      </c>
      <c r="Y28" s="126">
        <v>-1394.2587209502444</v>
      </c>
      <c r="Z28" s="140"/>
      <c r="AA28" s="127">
        <v>0</v>
      </c>
      <c r="AB28" s="126">
        <v>-1394.2587209502444</v>
      </c>
      <c r="AC28" s="27"/>
      <c r="AD28" s="28" t="s">
        <v>46</v>
      </c>
      <c r="AF28" s="39">
        <f t="shared" si="12"/>
        <v>21304963.516010769</v>
      </c>
      <c r="AG28" s="39">
        <f t="shared" si="13"/>
        <v>0</v>
      </c>
      <c r="AH28" s="3"/>
      <c r="AI28" s="39">
        <f t="shared" si="14"/>
        <v>30435662.165729672</v>
      </c>
      <c r="AJ28" s="39">
        <f t="shared" si="15"/>
        <v>-6512217.1896531135</v>
      </c>
      <c r="AK28" s="39">
        <f t="shared" si="16"/>
        <v>6512217.1896531135</v>
      </c>
      <c r="AL28" s="39">
        <f t="shared" si="17"/>
        <v>-6512217.1896531135</v>
      </c>
      <c r="AM28" s="42">
        <f t="shared" si="18"/>
        <v>1</v>
      </c>
      <c r="AN28" s="3"/>
      <c r="AO28" s="32">
        <f>VLOOKUP(EURUSD!C28,'Cours à terme initiaux'!$A$2:$E$1123,5,FALSE)</f>
        <v>1.4</v>
      </c>
      <c r="AP28" s="39">
        <f t="shared" si="19"/>
        <v>17857142.857142858</v>
      </c>
      <c r="AQ28" s="39">
        <f t="shared" si="20"/>
        <v>0</v>
      </c>
      <c r="AR28" s="39">
        <f t="shared" si="21"/>
        <v>3447820.6588679105</v>
      </c>
      <c r="AS28" s="39">
        <f t="shared" si="22"/>
        <v>0</v>
      </c>
      <c r="AT28" s="42" t="str">
        <f t="shared" si="23"/>
        <v>PAS DE VALEUR INTRINSEQUE</v>
      </c>
    </row>
    <row r="29" spans="1:46" ht="15.6" x14ac:dyDescent="0.3">
      <c r="A29" s="28">
        <v>2018</v>
      </c>
      <c r="B29" s="28" t="s">
        <v>67</v>
      </c>
      <c r="C29" s="28">
        <v>835</v>
      </c>
      <c r="D29" s="28" t="s">
        <v>21</v>
      </c>
      <c r="E29" s="51">
        <v>42655</v>
      </c>
      <c r="F29" s="51">
        <v>43369</v>
      </c>
      <c r="G29" s="51">
        <v>43371</v>
      </c>
      <c r="H29" s="28" t="s">
        <v>26</v>
      </c>
      <c r="I29" s="28" t="s">
        <v>23</v>
      </c>
      <c r="J29" s="28" t="s">
        <v>24</v>
      </c>
      <c r="K29" s="127">
        <v>21459227.467811201</v>
      </c>
      <c r="L29" s="28" t="s">
        <v>26</v>
      </c>
      <c r="M29" s="28" t="s">
        <v>25</v>
      </c>
      <c r="N29" s="28" t="s">
        <v>27</v>
      </c>
      <c r="O29" s="126">
        <v>-25000000</v>
      </c>
      <c r="P29" s="28">
        <v>1.1024</v>
      </c>
      <c r="Q29" s="28" t="s">
        <v>28</v>
      </c>
      <c r="R29" s="128">
        <v>1.165</v>
      </c>
      <c r="S29" s="128">
        <v>1.0449999999999999</v>
      </c>
      <c r="T29" s="127"/>
      <c r="U29" s="127">
        <v>0</v>
      </c>
      <c r="V29" s="28"/>
      <c r="W29" s="128">
        <v>1.1657999999999999</v>
      </c>
      <c r="X29" s="128">
        <v>1.1734354757853678</v>
      </c>
      <c r="Y29" s="126">
        <v>-13538.767384744535</v>
      </c>
      <c r="Z29" s="140"/>
      <c r="AA29" s="127">
        <v>0</v>
      </c>
      <c r="AB29" s="126">
        <v>-13538.767384744535</v>
      </c>
      <c r="AC29" s="27"/>
      <c r="AD29" s="28" t="s">
        <v>60</v>
      </c>
      <c r="AF29" s="39" t="str">
        <f t="shared" si="12"/>
        <v/>
      </c>
      <c r="AG29" s="39" t="str">
        <f t="shared" si="13"/>
        <v/>
      </c>
      <c r="AH29" s="3"/>
      <c r="AI29" s="39" t="str">
        <f t="shared" si="14"/>
        <v/>
      </c>
      <c r="AJ29" s="39" t="str">
        <f t="shared" si="15"/>
        <v/>
      </c>
      <c r="AK29" s="39" t="str">
        <f t="shared" si="16"/>
        <v/>
      </c>
      <c r="AL29" s="39" t="str">
        <f t="shared" si="17"/>
        <v/>
      </c>
      <c r="AM29" s="42" t="str">
        <f t="shared" si="18"/>
        <v/>
      </c>
      <c r="AN29" s="3"/>
      <c r="AO29" s="32">
        <f>VLOOKUP(EURUSD!C29,'Cours à terme initiaux'!$A$2:$E$1123,5,FALSE)</f>
        <v>1.4</v>
      </c>
      <c r="AP29" s="39" t="str">
        <f t="shared" si="19"/>
        <v/>
      </c>
      <c r="AQ29" s="39" t="str">
        <f t="shared" si="20"/>
        <v/>
      </c>
      <c r="AR29" s="39" t="str">
        <f t="shared" si="21"/>
        <v/>
      </c>
      <c r="AS29" s="39" t="str">
        <f t="shared" si="22"/>
        <v/>
      </c>
      <c r="AT29" s="42" t="str">
        <f t="shared" si="23"/>
        <v/>
      </c>
    </row>
    <row r="30" spans="1:46" ht="15.6" x14ac:dyDescent="0.3">
      <c r="A30" s="28">
        <v>2018</v>
      </c>
      <c r="B30" s="28" t="s">
        <v>139</v>
      </c>
      <c r="C30" s="28">
        <v>1062</v>
      </c>
      <c r="D30" s="28" t="s">
        <v>58</v>
      </c>
      <c r="E30" s="51">
        <v>43257</v>
      </c>
      <c r="F30" s="51"/>
      <c r="G30" s="51">
        <v>43371</v>
      </c>
      <c r="H30" s="28" t="s">
        <v>22</v>
      </c>
      <c r="I30" s="28" t="s">
        <v>29</v>
      </c>
      <c r="J30" s="28" t="s">
        <v>24</v>
      </c>
      <c r="K30" s="127">
        <v>5878401.0749076298</v>
      </c>
      <c r="L30" s="28" t="s">
        <v>26</v>
      </c>
      <c r="M30" s="28" t="s">
        <v>29</v>
      </c>
      <c r="N30" s="28" t="s">
        <v>27</v>
      </c>
      <c r="O30" s="126">
        <v>-7000000</v>
      </c>
      <c r="P30" s="28"/>
      <c r="Q30" s="28" t="s">
        <v>28</v>
      </c>
      <c r="R30" s="128">
        <v>1.1908000000000001</v>
      </c>
      <c r="S30" s="128"/>
      <c r="T30" s="127"/>
      <c r="U30" s="127">
        <v>0</v>
      </c>
      <c r="V30" s="28"/>
      <c r="W30" s="128">
        <v>1.1657999999999999</v>
      </c>
      <c r="X30" s="128">
        <v>1.1734354757853678</v>
      </c>
      <c r="Y30" s="126">
        <v>-87044.53061862044</v>
      </c>
      <c r="Z30" s="126">
        <v>-87044.53061862044</v>
      </c>
      <c r="AA30" s="126">
        <v>-87044.53061862044</v>
      </c>
      <c r="AB30" s="127">
        <v>0</v>
      </c>
      <c r="AC30" s="27"/>
      <c r="AD30" s="28" t="s">
        <v>59</v>
      </c>
      <c r="AF30" s="39">
        <f t="shared" si="12"/>
        <v>5965389.7844830155</v>
      </c>
      <c r="AG30" s="39">
        <f t="shared" si="13"/>
        <v>-86988.709575390443</v>
      </c>
      <c r="AH30" s="3"/>
      <c r="AI30" s="39">
        <f t="shared" si="14"/>
        <v>4588761.3726792429</v>
      </c>
      <c r="AJ30" s="39">
        <f t="shared" si="15"/>
        <v>1289639.7022283822</v>
      </c>
      <c r="AK30" s="39">
        <f t="shared" si="16"/>
        <v>-1376628.4118037727</v>
      </c>
      <c r="AL30" s="39">
        <f t="shared" si="17"/>
        <v>1376628.4118037727</v>
      </c>
      <c r="AM30" s="42">
        <f t="shared" si="18"/>
        <v>1</v>
      </c>
      <c r="AN30" s="3"/>
      <c r="AO30" s="32">
        <f>VLOOKUP(EURUSD!C30,'Cours à terme initiaux'!$A$2:$E$1123,5,FALSE)</f>
        <v>1.18798</v>
      </c>
      <c r="AP30" s="39">
        <f t="shared" si="19"/>
        <v>5892355.0901530329</v>
      </c>
      <c r="AQ30" s="39">
        <f t="shared" si="20"/>
        <v>-13954.01524540782</v>
      </c>
      <c r="AR30" s="39">
        <f t="shared" si="21"/>
        <v>73034.694329982623</v>
      </c>
      <c r="AS30" s="39">
        <f t="shared" si="22"/>
        <v>-73034.694329982623</v>
      </c>
      <c r="AT30" s="42">
        <f t="shared" si="23"/>
        <v>1</v>
      </c>
    </row>
    <row r="31" spans="1:46" ht="15.6" x14ac:dyDescent="0.3">
      <c r="A31" s="28">
        <v>2018</v>
      </c>
      <c r="B31" s="28" t="s">
        <v>54</v>
      </c>
      <c r="C31" s="28">
        <v>567</v>
      </c>
      <c r="D31" s="28" t="s">
        <v>50</v>
      </c>
      <c r="E31" s="51">
        <v>42221</v>
      </c>
      <c r="F31" s="51">
        <v>43402</v>
      </c>
      <c r="G31" s="51">
        <v>43404</v>
      </c>
      <c r="H31" s="28" t="s">
        <v>22</v>
      </c>
      <c r="I31" s="28" t="s">
        <v>25</v>
      </c>
      <c r="J31" s="28" t="s">
        <v>24</v>
      </c>
      <c r="K31" s="127">
        <v>4201680.6722689103</v>
      </c>
      <c r="L31" s="28" t="s">
        <v>22</v>
      </c>
      <c r="M31" s="28" t="s">
        <v>23</v>
      </c>
      <c r="N31" s="28" t="s">
        <v>27</v>
      </c>
      <c r="O31" s="126">
        <v>-5000000</v>
      </c>
      <c r="P31" s="28"/>
      <c r="Q31" s="28" t="s">
        <v>28</v>
      </c>
      <c r="R31" s="128">
        <v>1.19</v>
      </c>
      <c r="S31" s="128">
        <v>0.94799999999999995</v>
      </c>
      <c r="T31" s="127"/>
      <c r="U31" s="127">
        <v>0</v>
      </c>
      <c r="V31" s="28"/>
      <c r="W31" s="128">
        <v>1.1657999999999999</v>
      </c>
      <c r="X31" s="128">
        <v>1.1765388702792934</v>
      </c>
      <c r="Y31" s="127">
        <v>55373.456562575673</v>
      </c>
      <c r="Z31" s="140">
        <v>55097.504120881742</v>
      </c>
      <c r="AA31" s="127">
        <v>0</v>
      </c>
      <c r="AB31" s="127">
        <v>55373.456562575673</v>
      </c>
      <c r="AC31" s="27"/>
      <c r="AD31" s="28" t="s">
        <v>61</v>
      </c>
      <c r="AF31" s="39" t="str">
        <f t="shared" si="12"/>
        <v/>
      </c>
      <c r="AG31" s="39" t="str">
        <f t="shared" si="13"/>
        <v/>
      </c>
      <c r="AH31" s="3"/>
      <c r="AI31" s="39" t="str">
        <f t="shared" si="14"/>
        <v/>
      </c>
      <c r="AJ31" s="39" t="str">
        <f t="shared" si="15"/>
        <v/>
      </c>
      <c r="AK31" s="39" t="str">
        <f t="shared" si="16"/>
        <v/>
      </c>
      <c r="AL31" s="39" t="str">
        <f t="shared" si="17"/>
        <v/>
      </c>
      <c r="AM31" s="42" t="str">
        <f t="shared" si="18"/>
        <v/>
      </c>
      <c r="AN31" s="3"/>
      <c r="AO31" s="32">
        <f>VLOOKUP(EURUSD!C31,'Cours à terme initiaux'!$A$2:$E$1123,5,FALSE)</f>
        <v>1.1465000000000001</v>
      </c>
      <c r="AP31" s="39" t="str">
        <f t="shared" si="19"/>
        <v/>
      </c>
      <c r="AQ31" s="39" t="str">
        <f t="shared" si="20"/>
        <v/>
      </c>
      <c r="AR31" s="39" t="str">
        <f t="shared" si="21"/>
        <v/>
      </c>
      <c r="AS31" s="39" t="str">
        <f t="shared" si="22"/>
        <v/>
      </c>
      <c r="AT31" s="42" t="str">
        <f t="shared" si="23"/>
        <v/>
      </c>
    </row>
    <row r="32" spans="1:46" ht="15.6" x14ac:dyDescent="0.3">
      <c r="A32" s="28">
        <v>2018</v>
      </c>
      <c r="B32" s="28" t="s">
        <v>54</v>
      </c>
      <c r="C32" s="28">
        <v>568</v>
      </c>
      <c r="D32" s="28" t="s">
        <v>50</v>
      </c>
      <c r="E32" s="51">
        <v>42221</v>
      </c>
      <c r="F32" s="51">
        <v>43402</v>
      </c>
      <c r="G32" s="51">
        <v>43404</v>
      </c>
      <c r="H32" s="28" t="s">
        <v>22</v>
      </c>
      <c r="I32" s="28" t="s">
        <v>25</v>
      </c>
      <c r="J32" s="28" t="s">
        <v>24</v>
      </c>
      <c r="K32" s="127">
        <v>4395604.3956044</v>
      </c>
      <c r="L32" s="28" t="s">
        <v>22</v>
      </c>
      <c r="M32" s="28" t="s">
        <v>23</v>
      </c>
      <c r="N32" s="28" t="s">
        <v>27</v>
      </c>
      <c r="O32" s="126">
        <v>-5000000</v>
      </c>
      <c r="P32" s="28"/>
      <c r="Q32" s="28" t="s">
        <v>28</v>
      </c>
      <c r="R32" s="128">
        <v>1.1375</v>
      </c>
      <c r="S32" s="128">
        <v>0.94799999999999995</v>
      </c>
      <c r="T32" s="127"/>
      <c r="U32" s="127">
        <v>0</v>
      </c>
      <c r="V32" s="28"/>
      <c r="W32" s="128">
        <v>1.1657999999999999</v>
      </c>
      <c r="X32" s="128">
        <v>1.1765388702792934</v>
      </c>
      <c r="Y32" s="127">
        <v>3.4985750560337559E-6</v>
      </c>
      <c r="Z32" s="140"/>
      <c r="AA32" s="127">
        <v>0</v>
      </c>
      <c r="AB32" s="127">
        <v>3.4985750560337559E-6</v>
      </c>
      <c r="AC32" s="27"/>
      <c r="AD32" s="28" t="s">
        <v>62</v>
      </c>
      <c r="AF32" s="39" t="str">
        <f t="shared" si="12"/>
        <v/>
      </c>
      <c r="AG32" s="39" t="str">
        <f t="shared" si="13"/>
        <v/>
      </c>
      <c r="AH32" s="3"/>
      <c r="AI32" s="39" t="str">
        <f t="shared" si="14"/>
        <v/>
      </c>
      <c r="AJ32" s="39" t="str">
        <f t="shared" si="15"/>
        <v/>
      </c>
      <c r="AK32" s="39" t="str">
        <f t="shared" si="16"/>
        <v/>
      </c>
      <c r="AL32" s="39" t="str">
        <f t="shared" si="17"/>
        <v/>
      </c>
      <c r="AM32" s="42" t="str">
        <f t="shared" si="18"/>
        <v/>
      </c>
      <c r="AN32" s="3"/>
      <c r="AO32" s="32">
        <f>VLOOKUP(EURUSD!C32,'Cours à terme initiaux'!$A$2:$E$1123,5,FALSE)</f>
        <v>1.1465000000000001</v>
      </c>
      <c r="AP32" s="39" t="str">
        <f t="shared" si="19"/>
        <v/>
      </c>
      <c r="AQ32" s="39" t="str">
        <f t="shared" si="20"/>
        <v/>
      </c>
      <c r="AR32" s="39" t="str">
        <f t="shared" si="21"/>
        <v/>
      </c>
      <c r="AS32" s="39" t="str">
        <f t="shared" si="22"/>
        <v/>
      </c>
      <c r="AT32" s="42" t="str">
        <f t="shared" si="23"/>
        <v/>
      </c>
    </row>
    <row r="33" spans="1:46" ht="15.6" x14ac:dyDescent="0.3">
      <c r="A33" s="28">
        <v>2018</v>
      </c>
      <c r="B33" s="28" t="s">
        <v>54</v>
      </c>
      <c r="C33" s="28">
        <v>569</v>
      </c>
      <c r="D33" s="28" t="s">
        <v>50</v>
      </c>
      <c r="E33" s="51">
        <v>42221</v>
      </c>
      <c r="F33" s="51">
        <v>43402</v>
      </c>
      <c r="G33" s="51">
        <v>43404</v>
      </c>
      <c r="H33" s="28" t="s">
        <v>26</v>
      </c>
      <c r="I33" s="28" t="s">
        <v>23</v>
      </c>
      <c r="J33" s="28" t="s">
        <v>24</v>
      </c>
      <c r="K33" s="127">
        <v>4395604.3956044</v>
      </c>
      <c r="L33" s="28" t="s">
        <v>26</v>
      </c>
      <c r="M33" s="28" t="s">
        <v>25</v>
      </c>
      <c r="N33" s="28" t="s">
        <v>27</v>
      </c>
      <c r="O33" s="126">
        <v>-5000000</v>
      </c>
      <c r="P33" s="28"/>
      <c r="Q33" s="28" t="s">
        <v>28</v>
      </c>
      <c r="R33" s="128">
        <v>1.1375</v>
      </c>
      <c r="S33" s="128">
        <v>0.94799999999999995</v>
      </c>
      <c r="T33" s="127"/>
      <c r="U33" s="127">
        <v>0</v>
      </c>
      <c r="V33" s="28"/>
      <c r="W33" s="128">
        <v>1.1657999999999999</v>
      </c>
      <c r="X33" s="128">
        <v>1.1765388702792934</v>
      </c>
      <c r="Y33" s="126">
        <v>-275.95244519250718</v>
      </c>
      <c r="Z33" s="140"/>
      <c r="AA33" s="127">
        <v>0</v>
      </c>
      <c r="AB33" s="126">
        <v>-275.95244519250718</v>
      </c>
      <c r="AC33" s="27"/>
      <c r="AD33" s="28" t="s">
        <v>63</v>
      </c>
      <c r="AF33" s="39" t="str">
        <f t="shared" si="12"/>
        <v/>
      </c>
      <c r="AG33" s="39" t="str">
        <f t="shared" si="13"/>
        <v/>
      </c>
      <c r="AH33" s="3"/>
      <c r="AI33" s="39" t="str">
        <f t="shared" si="14"/>
        <v/>
      </c>
      <c r="AJ33" s="39" t="str">
        <f t="shared" si="15"/>
        <v/>
      </c>
      <c r="AK33" s="39" t="str">
        <f t="shared" si="16"/>
        <v/>
      </c>
      <c r="AL33" s="39" t="str">
        <f t="shared" si="17"/>
        <v/>
      </c>
      <c r="AM33" s="42" t="str">
        <f t="shared" si="18"/>
        <v/>
      </c>
      <c r="AN33" s="3"/>
      <c r="AO33" s="32">
        <f>VLOOKUP(EURUSD!C33,'Cours à terme initiaux'!$A$2:$E$1123,5,FALSE)</f>
        <v>1.1465000000000001</v>
      </c>
      <c r="AP33" s="39" t="str">
        <f t="shared" si="19"/>
        <v/>
      </c>
      <c r="AQ33" s="39" t="str">
        <f t="shared" si="20"/>
        <v/>
      </c>
      <c r="AR33" s="39" t="str">
        <f t="shared" si="21"/>
        <v/>
      </c>
      <c r="AS33" s="39" t="str">
        <f t="shared" si="22"/>
        <v/>
      </c>
      <c r="AT33" s="42" t="str">
        <f t="shared" si="23"/>
        <v/>
      </c>
    </row>
    <row r="34" spans="1:46" ht="15.6" x14ac:dyDescent="0.3">
      <c r="A34" s="28">
        <v>2018</v>
      </c>
      <c r="B34" s="28" t="s">
        <v>65</v>
      </c>
      <c r="C34" s="28">
        <v>1069</v>
      </c>
      <c r="D34" s="28" t="s">
        <v>66</v>
      </c>
      <c r="E34" s="51">
        <v>43265</v>
      </c>
      <c r="F34" s="51"/>
      <c r="G34" s="51">
        <v>43404</v>
      </c>
      <c r="H34" s="28" t="s">
        <v>22</v>
      </c>
      <c r="I34" s="28" t="s">
        <v>29</v>
      </c>
      <c r="J34" s="28" t="s">
        <v>24</v>
      </c>
      <c r="K34" s="127">
        <v>21405942.2895796</v>
      </c>
      <c r="L34" s="28" t="s">
        <v>26</v>
      </c>
      <c r="M34" s="28" t="s">
        <v>29</v>
      </c>
      <c r="N34" s="28" t="s">
        <v>27</v>
      </c>
      <c r="O34" s="126">
        <v>-25000000</v>
      </c>
      <c r="P34" s="28"/>
      <c r="Q34" s="28" t="s">
        <v>28</v>
      </c>
      <c r="R34" s="128">
        <v>1.1678999999999999</v>
      </c>
      <c r="S34" s="128"/>
      <c r="T34" s="127"/>
      <c r="U34" s="127">
        <v>0</v>
      </c>
      <c r="V34" s="28"/>
      <c r="W34" s="128">
        <v>1.1657999999999999</v>
      </c>
      <c r="X34" s="128">
        <v>1.1765388702792934</v>
      </c>
      <c r="Y34" s="127">
        <v>157339.00835011894</v>
      </c>
      <c r="Z34" s="127">
        <v>157339.00835011894</v>
      </c>
      <c r="AA34" s="127">
        <v>157339.00835011894</v>
      </c>
      <c r="AB34" s="127">
        <v>0</v>
      </c>
      <c r="AC34" s="27"/>
      <c r="AD34" s="28" t="s">
        <v>140</v>
      </c>
      <c r="AF34" s="39">
        <f t="shared" si="12"/>
        <v>21248766.727159094</v>
      </c>
      <c r="AG34" s="39">
        <f t="shared" si="13"/>
        <v>157175.56242049485</v>
      </c>
      <c r="AH34" s="3"/>
      <c r="AI34" s="39">
        <f t="shared" si="14"/>
        <v>16345205.174737766</v>
      </c>
      <c r="AJ34" s="39">
        <f t="shared" si="15"/>
        <v>5060737.1148418225</v>
      </c>
      <c r="AK34" s="39">
        <f t="shared" si="16"/>
        <v>-4903561.5524213277</v>
      </c>
      <c r="AL34" s="39">
        <f t="shared" si="17"/>
        <v>4903561.5524213277</v>
      </c>
      <c r="AM34" s="42">
        <f t="shared" si="18"/>
        <v>1</v>
      </c>
      <c r="AN34" s="3"/>
      <c r="AO34" s="32">
        <f>VLOOKUP(EURUSD!C34,'Cours à terme initiaux'!$A$2:$E$1123,5,FALSE)</f>
        <v>1.175549</v>
      </c>
      <c r="AP34" s="39">
        <f t="shared" si="19"/>
        <v>21266659.237513706</v>
      </c>
      <c r="AQ34" s="39">
        <f t="shared" si="20"/>
        <v>139283.05206588283</v>
      </c>
      <c r="AR34" s="39">
        <f t="shared" si="21"/>
        <v>-17892.510354612023</v>
      </c>
      <c r="AS34" s="39">
        <f t="shared" si="22"/>
        <v>17892.510354612023</v>
      </c>
      <c r="AT34" s="42">
        <f t="shared" si="23"/>
        <v>1</v>
      </c>
    </row>
    <row r="35" spans="1:46" ht="15.6" x14ac:dyDescent="0.3">
      <c r="A35" s="28">
        <v>2018</v>
      </c>
      <c r="B35" s="28" t="s">
        <v>141</v>
      </c>
      <c r="C35" s="28">
        <v>1063</v>
      </c>
      <c r="D35" s="28" t="s">
        <v>112</v>
      </c>
      <c r="E35" s="51">
        <v>43257</v>
      </c>
      <c r="F35" s="51"/>
      <c r="G35" s="51">
        <v>43404</v>
      </c>
      <c r="H35" s="28" t="s">
        <v>22</v>
      </c>
      <c r="I35" s="28" t="s">
        <v>29</v>
      </c>
      <c r="J35" s="28" t="s">
        <v>24</v>
      </c>
      <c r="K35" s="127">
        <v>4927511.9416743498</v>
      </c>
      <c r="L35" s="28" t="s">
        <v>26</v>
      </c>
      <c r="M35" s="28" t="s">
        <v>29</v>
      </c>
      <c r="N35" s="28" t="s">
        <v>27</v>
      </c>
      <c r="O35" s="126">
        <v>-5880000</v>
      </c>
      <c r="P35" s="28"/>
      <c r="Q35" s="28" t="s">
        <v>28</v>
      </c>
      <c r="R35" s="128">
        <v>1.1933</v>
      </c>
      <c r="S35" s="128"/>
      <c r="T35" s="127"/>
      <c r="U35" s="127">
        <v>0</v>
      </c>
      <c r="V35" s="28"/>
      <c r="W35" s="128">
        <v>1.1657999999999999</v>
      </c>
      <c r="X35" s="128">
        <v>1.1765388702792934</v>
      </c>
      <c r="Y35" s="126">
        <v>-70270.991027114738</v>
      </c>
      <c r="Z35" s="126">
        <v>-70270.991027114738</v>
      </c>
      <c r="AA35" s="126">
        <v>-70270.991027114738</v>
      </c>
      <c r="AB35" s="127">
        <v>0</v>
      </c>
      <c r="AC35" s="27"/>
      <c r="AD35" s="28" t="s">
        <v>59</v>
      </c>
      <c r="AF35" s="39">
        <f t="shared" si="12"/>
        <v>4997709.9342278196</v>
      </c>
      <c r="AG35" s="39">
        <f t="shared" si="13"/>
        <v>-70197.992553471588</v>
      </c>
      <c r="AH35" s="3"/>
      <c r="AI35" s="39">
        <f t="shared" si="14"/>
        <v>3844392.2570983223</v>
      </c>
      <c r="AJ35" s="39">
        <f t="shared" si="15"/>
        <v>1083119.6845760257</v>
      </c>
      <c r="AK35" s="39">
        <f t="shared" si="16"/>
        <v>-1153317.6771294973</v>
      </c>
      <c r="AL35" s="39">
        <f t="shared" si="17"/>
        <v>1153317.6771294973</v>
      </c>
      <c r="AM35" s="42">
        <f t="shared" si="18"/>
        <v>1</v>
      </c>
      <c r="AN35" s="3"/>
      <c r="AO35" s="32">
        <f>VLOOKUP(EURUSD!C35,'Cours à terme initiaux'!$A$2:$E$1123,5,FALSE)</f>
        <v>1.191165</v>
      </c>
      <c r="AP35" s="39">
        <f t="shared" si="19"/>
        <v>4936343.8314591181</v>
      </c>
      <c r="AQ35" s="39">
        <f t="shared" si="20"/>
        <v>-8831.8897847700864</v>
      </c>
      <c r="AR35" s="39">
        <f t="shared" si="21"/>
        <v>61366.102768701501</v>
      </c>
      <c r="AS35" s="39">
        <f t="shared" si="22"/>
        <v>-61366.102768701501</v>
      </c>
      <c r="AT35" s="42">
        <f t="shared" si="23"/>
        <v>1</v>
      </c>
    </row>
    <row r="36" spans="1:46" ht="15.6" x14ac:dyDescent="0.3">
      <c r="A36" s="28">
        <v>2018</v>
      </c>
      <c r="B36" s="28" t="s">
        <v>142</v>
      </c>
      <c r="C36" s="28">
        <v>1064</v>
      </c>
      <c r="D36" s="28" t="s">
        <v>112</v>
      </c>
      <c r="E36" s="51">
        <v>43257</v>
      </c>
      <c r="F36" s="51"/>
      <c r="G36" s="51">
        <v>43404</v>
      </c>
      <c r="H36" s="28" t="s">
        <v>22</v>
      </c>
      <c r="I36" s="28" t="s">
        <v>29</v>
      </c>
      <c r="J36" s="28" t="s">
        <v>24</v>
      </c>
      <c r="K36" s="127">
        <v>938573.70317606605</v>
      </c>
      <c r="L36" s="28" t="s">
        <v>26</v>
      </c>
      <c r="M36" s="28" t="s">
        <v>29</v>
      </c>
      <c r="N36" s="28" t="s">
        <v>27</v>
      </c>
      <c r="O36" s="126">
        <v>-1120000</v>
      </c>
      <c r="P36" s="28"/>
      <c r="Q36" s="28" t="s">
        <v>28</v>
      </c>
      <c r="R36" s="128">
        <v>1.1933</v>
      </c>
      <c r="S36" s="128"/>
      <c r="T36" s="127"/>
      <c r="U36" s="127">
        <v>0</v>
      </c>
      <c r="V36" s="28"/>
      <c r="W36" s="128">
        <v>1.1657999999999999</v>
      </c>
      <c r="X36" s="128">
        <v>1.1765388702792934</v>
      </c>
      <c r="Y36" s="126">
        <v>-13384.950671831388</v>
      </c>
      <c r="Z36" s="126">
        <v>-13384.950671831388</v>
      </c>
      <c r="AA36" s="126">
        <v>-13384.950671831388</v>
      </c>
      <c r="AB36" s="127">
        <v>0</v>
      </c>
      <c r="AC36" s="27"/>
      <c r="AD36" s="28" t="s">
        <v>59</v>
      </c>
      <c r="AF36" s="39">
        <f t="shared" si="12"/>
        <v>951944.7493767275</v>
      </c>
      <c r="AG36" s="39">
        <f t="shared" si="13"/>
        <v>-13371.046200661105</v>
      </c>
      <c r="AH36" s="3"/>
      <c r="AI36" s="39">
        <f t="shared" si="14"/>
        <v>732265.19182825193</v>
      </c>
      <c r="AJ36" s="39">
        <f t="shared" si="15"/>
        <v>206308.51134781446</v>
      </c>
      <c r="AK36" s="39">
        <f t="shared" si="16"/>
        <v>-219679.55754847557</v>
      </c>
      <c r="AL36" s="39">
        <f t="shared" si="17"/>
        <v>219679.55754847557</v>
      </c>
      <c r="AM36" s="42">
        <f t="shared" si="18"/>
        <v>1</v>
      </c>
      <c r="AN36" s="3"/>
      <c r="AO36" s="32">
        <f>VLOOKUP(EURUSD!C36,'Cours à terme initiaux'!$A$2:$E$1123,5,FALSE)</f>
        <v>1.191165</v>
      </c>
      <c r="AP36" s="39">
        <f t="shared" si="19"/>
        <v>940255.96789697476</v>
      </c>
      <c r="AQ36" s="39">
        <f t="shared" si="20"/>
        <v>-1682.2647209083661</v>
      </c>
      <c r="AR36" s="39">
        <f t="shared" si="21"/>
        <v>11688.781479752739</v>
      </c>
      <c r="AS36" s="39">
        <f t="shared" si="22"/>
        <v>-11688.781479752739</v>
      </c>
      <c r="AT36" s="42">
        <f t="shared" si="23"/>
        <v>1</v>
      </c>
    </row>
    <row r="37" spans="1:46" ht="15.6" x14ac:dyDescent="0.3">
      <c r="A37" s="28">
        <v>2018</v>
      </c>
      <c r="B37" s="28" t="s">
        <v>55</v>
      </c>
      <c r="C37" s="28">
        <v>570</v>
      </c>
      <c r="D37" s="28" t="s">
        <v>50</v>
      </c>
      <c r="E37" s="51">
        <v>42221</v>
      </c>
      <c r="F37" s="51">
        <v>43432</v>
      </c>
      <c r="G37" s="51">
        <v>43434</v>
      </c>
      <c r="H37" s="28" t="s">
        <v>22</v>
      </c>
      <c r="I37" s="28" t="s">
        <v>25</v>
      </c>
      <c r="J37" s="28" t="s">
        <v>24</v>
      </c>
      <c r="K37" s="127">
        <v>4201680.6722689103</v>
      </c>
      <c r="L37" s="28" t="s">
        <v>22</v>
      </c>
      <c r="M37" s="28" t="s">
        <v>23</v>
      </c>
      <c r="N37" s="28" t="s">
        <v>27</v>
      </c>
      <c r="O37" s="126">
        <v>-5000000</v>
      </c>
      <c r="P37" s="28"/>
      <c r="Q37" s="28" t="s">
        <v>28</v>
      </c>
      <c r="R37" s="128">
        <v>1.19</v>
      </c>
      <c r="S37" s="128">
        <v>0.94799999999999995</v>
      </c>
      <c r="T37" s="127"/>
      <c r="U37" s="127">
        <v>0</v>
      </c>
      <c r="V37" s="28"/>
      <c r="W37" s="128">
        <v>1.1657999999999999</v>
      </c>
      <c r="X37" s="128">
        <v>1.1793314825984988</v>
      </c>
      <c r="Y37" s="127">
        <v>69881.288640313825</v>
      </c>
      <c r="Z37" s="140">
        <v>67635.950591647692</v>
      </c>
      <c r="AA37" s="127">
        <v>0</v>
      </c>
      <c r="AB37" s="127">
        <v>69881.288640313825</v>
      </c>
      <c r="AC37" s="27"/>
      <c r="AD37" s="28" t="s">
        <v>61</v>
      </c>
      <c r="AF37" s="39" t="str">
        <f t="shared" si="12"/>
        <v/>
      </c>
      <c r="AG37" s="39" t="str">
        <f t="shared" si="13"/>
        <v/>
      </c>
      <c r="AH37" s="3"/>
      <c r="AI37" s="39" t="str">
        <f t="shared" si="14"/>
        <v/>
      </c>
      <c r="AJ37" s="39" t="str">
        <f t="shared" si="15"/>
        <v/>
      </c>
      <c r="AK37" s="39" t="str">
        <f t="shared" si="16"/>
        <v/>
      </c>
      <c r="AL37" s="39" t="str">
        <f t="shared" si="17"/>
        <v/>
      </c>
      <c r="AM37" s="42" t="str">
        <f t="shared" si="18"/>
        <v/>
      </c>
      <c r="AN37" s="3"/>
      <c r="AO37" s="32">
        <f>VLOOKUP(EURUSD!C37,'Cours à terme initiaux'!$A$2:$E$1123,5,FALSE)</f>
        <v>1.1487000000000001</v>
      </c>
      <c r="AP37" s="39" t="str">
        <f t="shared" si="19"/>
        <v/>
      </c>
      <c r="AQ37" s="39" t="str">
        <f t="shared" si="20"/>
        <v/>
      </c>
      <c r="AR37" s="39" t="str">
        <f t="shared" si="21"/>
        <v/>
      </c>
      <c r="AS37" s="39" t="str">
        <f t="shared" si="22"/>
        <v/>
      </c>
      <c r="AT37" s="42" t="str">
        <f t="shared" si="23"/>
        <v/>
      </c>
    </row>
    <row r="38" spans="1:46" ht="15.6" x14ac:dyDescent="0.3">
      <c r="A38" s="28">
        <v>2018</v>
      </c>
      <c r="B38" s="28" t="s">
        <v>55</v>
      </c>
      <c r="C38" s="28">
        <v>571</v>
      </c>
      <c r="D38" s="28" t="s">
        <v>50</v>
      </c>
      <c r="E38" s="51">
        <v>42221</v>
      </c>
      <c r="F38" s="51">
        <v>43432</v>
      </c>
      <c r="G38" s="51">
        <v>43434</v>
      </c>
      <c r="H38" s="28" t="s">
        <v>22</v>
      </c>
      <c r="I38" s="28" t="s">
        <v>25</v>
      </c>
      <c r="J38" s="28" t="s">
        <v>24</v>
      </c>
      <c r="K38" s="127">
        <v>4395604.3956044</v>
      </c>
      <c r="L38" s="28" t="s">
        <v>22</v>
      </c>
      <c r="M38" s="28" t="s">
        <v>23</v>
      </c>
      <c r="N38" s="28" t="s">
        <v>27</v>
      </c>
      <c r="O38" s="126">
        <v>-5000000</v>
      </c>
      <c r="P38" s="28"/>
      <c r="Q38" s="28" t="s">
        <v>28</v>
      </c>
      <c r="R38" s="128">
        <v>1.1375</v>
      </c>
      <c r="S38" s="128">
        <v>0.94799999999999995</v>
      </c>
      <c r="T38" s="127"/>
      <c r="U38" s="127">
        <v>0</v>
      </c>
      <c r="V38" s="28"/>
      <c r="W38" s="128">
        <v>1.1657999999999999</v>
      </c>
      <c r="X38" s="128">
        <v>1.1793314825984988</v>
      </c>
      <c r="Y38" s="127">
        <v>4.1385140125605309E-4</v>
      </c>
      <c r="Z38" s="140"/>
      <c r="AA38" s="127">
        <v>0</v>
      </c>
      <c r="AB38" s="127">
        <v>4.1385140125605309E-4</v>
      </c>
      <c r="AC38" s="27"/>
      <c r="AD38" s="28" t="s">
        <v>62</v>
      </c>
      <c r="AF38" s="39" t="str">
        <f t="shared" si="12"/>
        <v/>
      </c>
      <c r="AG38" s="39" t="str">
        <f t="shared" si="13"/>
        <v/>
      </c>
      <c r="AH38" s="3"/>
      <c r="AI38" s="39" t="str">
        <f t="shared" si="14"/>
        <v/>
      </c>
      <c r="AJ38" s="39" t="str">
        <f t="shared" si="15"/>
        <v/>
      </c>
      <c r="AK38" s="39" t="str">
        <f t="shared" si="16"/>
        <v/>
      </c>
      <c r="AL38" s="39" t="str">
        <f t="shared" si="17"/>
        <v/>
      </c>
      <c r="AM38" s="42" t="str">
        <f t="shared" si="18"/>
        <v/>
      </c>
      <c r="AN38" s="3"/>
      <c r="AO38" s="32">
        <f>VLOOKUP(EURUSD!C38,'Cours à terme initiaux'!$A$2:$E$1123,5,FALSE)</f>
        <v>1.1487000000000001</v>
      </c>
      <c r="AP38" s="39" t="str">
        <f t="shared" si="19"/>
        <v/>
      </c>
      <c r="AQ38" s="39" t="str">
        <f t="shared" si="20"/>
        <v/>
      </c>
      <c r="AR38" s="39" t="str">
        <f t="shared" si="21"/>
        <v/>
      </c>
      <c r="AS38" s="39" t="str">
        <f t="shared" si="22"/>
        <v/>
      </c>
      <c r="AT38" s="42" t="str">
        <f t="shared" si="23"/>
        <v/>
      </c>
    </row>
    <row r="39" spans="1:46" ht="15.6" x14ac:dyDescent="0.3">
      <c r="A39" s="28">
        <v>2018</v>
      </c>
      <c r="B39" s="28" t="s">
        <v>55</v>
      </c>
      <c r="C39" s="28">
        <v>572</v>
      </c>
      <c r="D39" s="28" t="s">
        <v>50</v>
      </c>
      <c r="E39" s="51">
        <v>42221</v>
      </c>
      <c r="F39" s="51">
        <v>43432</v>
      </c>
      <c r="G39" s="51">
        <v>43434</v>
      </c>
      <c r="H39" s="28" t="s">
        <v>26</v>
      </c>
      <c r="I39" s="28" t="s">
        <v>23</v>
      </c>
      <c r="J39" s="28" t="s">
        <v>24</v>
      </c>
      <c r="K39" s="127">
        <v>4395604.3956044</v>
      </c>
      <c r="L39" s="28" t="s">
        <v>26</v>
      </c>
      <c r="M39" s="28" t="s">
        <v>25</v>
      </c>
      <c r="N39" s="28" t="s">
        <v>27</v>
      </c>
      <c r="O39" s="126">
        <v>-5000000</v>
      </c>
      <c r="P39" s="28"/>
      <c r="Q39" s="28" t="s">
        <v>28</v>
      </c>
      <c r="R39" s="128">
        <v>1.1375</v>
      </c>
      <c r="S39" s="128">
        <v>0.94799999999999995</v>
      </c>
      <c r="T39" s="127"/>
      <c r="U39" s="127">
        <v>0</v>
      </c>
      <c r="V39" s="28"/>
      <c r="W39" s="128">
        <v>1.1657999999999999</v>
      </c>
      <c r="X39" s="128">
        <v>1.1793314825984988</v>
      </c>
      <c r="Y39" s="126">
        <v>-2245.3384625175395</v>
      </c>
      <c r="Z39" s="140"/>
      <c r="AA39" s="127">
        <v>0</v>
      </c>
      <c r="AB39" s="126">
        <v>-2245.3384625175395</v>
      </c>
      <c r="AC39" s="27"/>
      <c r="AD39" s="28" t="s">
        <v>63</v>
      </c>
      <c r="AF39" s="39" t="str">
        <f t="shared" si="12"/>
        <v/>
      </c>
      <c r="AG39" s="39" t="str">
        <f t="shared" si="13"/>
        <v/>
      </c>
      <c r="AH39" s="3"/>
      <c r="AI39" s="39" t="str">
        <f t="shared" si="14"/>
        <v/>
      </c>
      <c r="AJ39" s="39" t="str">
        <f t="shared" si="15"/>
        <v/>
      </c>
      <c r="AK39" s="39" t="str">
        <f t="shared" si="16"/>
        <v/>
      </c>
      <c r="AL39" s="39" t="str">
        <f t="shared" si="17"/>
        <v/>
      </c>
      <c r="AM39" s="42" t="str">
        <f t="shared" si="18"/>
        <v/>
      </c>
      <c r="AN39" s="3"/>
      <c r="AO39" s="32">
        <f>VLOOKUP(EURUSD!C39,'Cours à terme initiaux'!$A$2:$E$1123,5,FALSE)</f>
        <v>1.1487000000000001</v>
      </c>
      <c r="AP39" s="39" t="str">
        <f t="shared" si="19"/>
        <v/>
      </c>
      <c r="AQ39" s="39" t="str">
        <f t="shared" si="20"/>
        <v/>
      </c>
      <c r="AR39" s="39" t="str">
        <f t="shared" si="21"/>
        <v/>
      </c>
      <c r="AS39" s="39" t="str">
        <f t="shared" si="22"/>
        <v/>
      </c>
      <c r="AT39" s="42" t="str">
        <f t="shared" si="23"/>
        <v/>
      </c>
    </row>
    <row r="40" spans="1:46" ht="15.6" x14ac:dyDescent="0.3">
      <c r="A40" s="28">
        <v>2018</v>
      </c>
      <c r="B40" s="28" t="s">
        <v>74</v>
      </c>
      <c r="C40" s="28">
        <v>850</v>
      </c>
      <c r="D40" s="28" t="s">
        <v>47</v>
      </c>
      <c r="E40" s="51">
        <v>42664</v>
      </c>
      <c r="F40" s="51">
        <v>43432</v>
      </c>
      <c r="G40" s="51">
        <v>43434</v>
      </c>
      <c r="H40" s="28" t="s">
        <v>22</v>
      </c>
      <c r="I40" s="28" t="s">
        <v>25</v>
      </c>
      <c r="J40" s="28" t="s">
        <v>24</v>
      </c>
      <c r="K40" s="127">
        <v>21758050.478677101</v>
      </c>
      <c r="L40" s="28" t="s">
        <v>22</v>
      </c>
      <c r="M40" s="28" t="s">
        <v>23</v>
      </c>
      <c r="N40" s="28" t="s">
        <v>27</v>
      </c>
      <c r="O40" s="126">
        <v>-25000000</v>
      </c>
      <c r="P40" s="28">
        <v>1.0884</v>
      </c>
      <c r="Q40" s="28" t="s">
        <v>28</v>
      </c>
      <c r="R40" s="128">
        <v>1.149</v>
      </c>
      <c r="S40" s="128"/>
      <c r="T40" s="127"/>
      <c r="U40" s="127">
        <v>0</v>
      </c>
      <c r="V40" s="28"/>
      <c r="W40" s="128">
        <v>1.1657999999999999</v>
      </c>
      <c r="X40" s="128">
        <v>1.1793314825984988</v>
      </c>
      <c r="Y40" s="127">
        <v>771873.15379208303</v>
      </c>
      <c r="Z40" s="140">
        <v>704885.68272187561</v>
      </c>
      <c r="AA40" s="127">
        <v>559600.02697217092</v>
      </c>
      <c r="AB40" s="127">
        <v>212273.12681991211</v>
      </c>
      <c r="AC40" s="27"/>
      <c r="AD40" s="28" t="s">
        <v>46</v>
      </c>
      <c r="AF40" s="39">
        <f t="shared" si="12"/>
        <v>21198450.451704938</v>
      </c>
      <c r="AG40" s="39">
        <f t="shared" si="13"/>
        <v>559600.02697217092</v>
      </c>
      <c r="AH40" s="3"/>
      <c r="AI40" s="39">
        <f t="shared" si="14"/>
        <v>16306500.347465336</v>
      </c>
      <c r="AJ40" s="39">
        <f t="shared" si="15"/>
        <v>5451550.1312117726</v>
      </c>
      <c r="AK40" s="39">
        <f t="shared" si="16"/>
        <v>-4891950.1042396016</v>
      </c>
      <c r="AL40" s="39">
        <f t="shared" si="17"/>
        <v>4891950.1042396016</v>
      </c>
      <c r="AM40" s="42">
        <f t="shared" si="18"/>
        <v>1</v>
      </c>
      <c r="AN40" s="3"/>
      <c r="AO40" s="32">
        <f>VLOOKUP(EURUSD!C40,'Cours à terme initiaux'!$A$2:$E$1123,5,FALSE)</f>
        <v>1.1308</v>
      </c>
      <c r="AP40" s="39">
        <f t="shared" si="19"/>
        <v>22108241.952599928</v>
      </c>
      <c r="AQ40" s="39">
        <f t="shared" si="20"/>
        <v>0</v>
      </c>
      <c r="AR40" s="39">
        <f t="shared" si="21"/>
        <v>-559600.02697217092</v>
      </c>
      <c r="AS40" s="39">
        <f t="shared" si="22"/>
        <v>559600.02697217092</v>
      </c>
      <c r="AT40" s="42">
        <f t="shared" si="23"/>
        <v>1</v>
      </c>
    </row>
    <row r="41" spans="1:46" ht="15.6" x14ac:dyDescent="0.3">
      <c r="A41" s="28">
        <v>2018</v>
      </c>
      <c r="B41" s="28" t="s">
        <v>74</v>
      </c>
      <c r="C41" s="28">
        <v>851</v>
      </c>
      <c r="D41" s="28" t="s">
        <v>47</v>
      </c>
      <c r="E41" s="51">
        <v>42664</v>
      </c>
      <c r="F41" s="51">
        <v>43432</v>
      </c>
      <c r="G41" s="51">
        <v>43434</v>
      </c>
      <c r="H41" s="28" t="s">
        <v>26</v>
      </c>
      <c r="I41" s="28" t="s">
        <v>23</v>
      </c>
      <c r="J41" s="28" t="s">
        <v>24</v>
      </c>
      <c r="K41" s="127">
        <v>23809523.809523799</v>
      </c>
      <c r="L41" s="28" t="s">
        <v>26</v>
      </c>
      <c r="M41" s="28" t="s">
        <v>25</v>
      </c>
      <c r="N41" s="28" t="s">
        <v>27</v>
      </c>
      <c r="O41" s="126">
        <v>-25000000</v>
      </c>
      <c r="P41" s="28">
        <v>1.0884</v>
      </c>
      <c r="Q41" s="28" t="s">
        <v>28</v>
      </c>
      <c r="R41" s="128">
        <v>1.05</v>
      </c>
      <c r="S41" s="128"/>
      <c r="T41" s="127"/>
      <c r="U41" s="127">
        <v>0</v>
      </c>
      <c r="V41" s="28"/>
      <c r="W41" s="128">
        <v>1.1657999999999999</v>
      </c>
      <c r="X41" s="128">
        <v>1.1793314825984988</v>
      </c>
      <c r="Y41" s="126">
        <v>-14764.323064289336</v>
      </c>
      <c r="Z41" s="140"/>
      <c r="AA41" s="127">
        <v>0</v>
      </c>
      <c r="AB41" s="126">
        <v>-14764.323064289336</v>
      </c>
      <c r="AC41" s="27"/>
      <c r="AD41" s="28" t="s">
        <v>46</v>
      </c>
      <c r="AF41" s="39">
        <f t="shared" si="12"/>
        <v>21198450.451704938</v>
      </c>
      <c r="AG41" s="39">
        <f t="shared" si="13"/>
        <v>0</v>
      </c>
      <c r="AH41" s="3"/>
      <c r="AI41" s="39">
        <f t="shared" si="14"/>
        <v>30283500.64529277</v>
      </c>
      <c r="AJ41" s="39">
        <f t="shared" si="15"/>
        <v>-6473976.8357689604</v>
      </c>
      <c r="AK41" s="39">
        <f t="shared" si="16"/>
        <v>6473976.8357689604</v>
      </c>
      <c r="AL41" s="39">
        <f t="shared" si="17"/>
        <v>-6473976.8357689604</v>
      </c>
      <c r="AM41" s="42">
        <f t="shared" si="18"/>
        <v>1</v>
      </c>
      <c r="AN41" s="3"/>
      <c r="AO41" s="32">
        <f>VLOOKUP(EURUSD!C41,'Cours à terme initiaux'!$A$2:$E$1123,5,FALSE)</f>
        <v>1.1308</v>
      </c>
      <c r="AP41" s="39">
        <f t="shared" si="19"/>
        <v>22108241.952599928</v>
      </c>
      <c r="AQ41" s="39">
        <f t="shared" si="20"/>
        <v>0</v>
      </c>
      <c r="AR41" s="39">
        <f t="shared" si="21"/>
        <v>-909791.50089498982</v>
      </c>
      <c r="AS41" s="39">
        <f t="shared" si="22"/>
        <v>0</v>
      </c>
      <c r="AT41" s="42" t="str">
        <f t="shared" si="23"/>
        <v>PAS DE VALEUR INTRINSEQUE</v>
      </c>
    </row>
    <row r="42" spans="1:46" ht="15.6" x14ac:dyDescent="0.3">
      <c r="A42" s="28">
        <v>2018</v>
      </c>
      <c r="B42" s="28" t="s">
        <v>74</v>
      </c>
      <c r="C42" s="28">
        <v>852</v>
      </c>
      <c r="D42" s="28" t="s">
        <v>47</v>
      </c>
      <c r="E42" s="51">
        <v>42664</v>
      </c>
      <c r="F42" s="51">
        <v>43432</v>
      </c>
      <c r="G42" s="51">
        <v>43434</v>
      </c>
      <c r="H42" s="28" t="s">
        <v>26</v>
      </c>
      <c r="I42" s="28" t="s">
        <v>23</v>
      </c>
      <c r="J42" s="28" t="s">
        <v>24</v>
      </c>
      <c r="K42" s="127">
        <v>21758050.478677101</v>
      </c>
      <c r="L42" s="28" t="s">
        <v>26</v>
      </c>
      <c r="M42" s="28" t="s">
        <v>25</v>
      </c>
      <c r="N42" s="28" t="s">
        <v>27</v>
      </c>
      <c r="O42" s="126">
        <v>-25000000</v>
      </c>
      <c r="P42" s="28">
        <v>1.0884</v>
      </c>
      <c r="Q42" s="28" t="s">
        <v>28</v>
      </c>
      <c r="R42" s="128">
        <v>1.149</v>
      </c>
      <c r="S42" s="128">
        <v>1.05</v>
      </c>
      <c r="T42" s="127"/>
      <c r="U42" s="127">
        <v>0</v>
      </c>
      <c r="V42" s="28"/>
      <c r="W42" s="128">
        <v>1.1657999999999999</v>
      </c>
      <c r="X42" s="128">
        <v>1.1793314825984988</v>
      </c>
      <c r="Y42" s="126">
        <v>-52223.148005918098</v>
      </c>
      <c r="Z42" s="140"/>
      <c r="AA42" s="127">
        <v>0</v>
      </c>
      <c r="AB42" s="126">
        <v>-52223.148005918098</v>
      </c>
      <c r="AC42" s="27"/>
      <c r="AD42" s="28" t="s">
        <v>60</v>
      </c>
      <c r="AF42" s="39" t="str">
        <f t="shared" si="12"/>
        <v/>
      </c>
      <c r="AG42" s="39" t="str">
        <f t="shared" si="13"/>
        <v/>
      </c>
      <c r="AH42" s="3"/>
      <c r="AI42" s="39" t="str">
        <f t="shared" si="14"/>
        <v/>
      </c>
      <c r="AJ42" s="39" t="str">
        <f t="shared" si="15"/>
        <v/>
      </c>
      <c r="AK42" s="39" t="str">
        <f t="shared" si="16"/>
        <v/>
      </c>
      <c r="AL42" s="39" t="str">
        <f t="shared" si="17"/>
        <v/>
      </c>
      <c r="AM42" s="42" t="str">
        <f t="shared" si="18"/>
        <v/>
      </c>
      <c r="AN42" s="3"/>
      <c r="AO42" s="32">
        <f>VLOOKUP(EURUSD!C42,'Cours à terme initiaux'!$A$2:$E$1123,5,FALSE)</f>
        <v>1.1308</v>
      </c>
      <c r="AP42" s="39" t="str">
        <f t="shared" si="19"/>
        <v/>
      </c>
      <c r="AQ42" s="39" t="str">
        <f t="shared" si="20"/>
        <v/>
      </c>
      <c r="AR42" s="39" t="str">
        <f t="shared" si="21"/>
        <v/>
      </c>
      <c r="AS42" s="39" t="str">
        <f t="shared" si="22"/>
        <v/>
      </c>
      <c r="AT42" s="42" t="str">
        <f t="shared" si="23"/>
        <v/>
      </c>
    </row>
    <row r="43" spans="1:46" ht="15.6" x14ac:dyDescent="0.3">
      <c r="A43" s="28">
        <v>2018</v>
      </c>
      <c r="B43" s="28" t="s">
        <v>143</v>
      </c>
      <c r="C43" s="28">
        <v>1065</v>
      </c>
      <c r="D43" s="28" t="s">
        <v>112</v>
      </c>
      <c r="E43" s="51">
        <v>43257</v>
      </c>
      <c r="F43" s="51"/>
      <c r="G43" s="51">
        <v>43434</v>
      </c>
      <c r="H43" s="28" t="s">
        <v>22</v>
      </c>
      <c r="I43" s="28" t="s">
        <v>29</v>
      </c>
      <c r="J43" s="28" t="s">
        <v>24</v>
      </c>
      <c r="K43" s="127">
        <v>4915155.0614394397</v>
      </c>
      <c r="L43" s="28" t="s">
        <v>26</v>
      </c>
      <c r="M43" s="28" t="s">
        <v>29</v>
      </c>
      <c r="N43" s="28" t="s">
        <v>27</v>
      </c>
      <c r="O43" s="126">
        <v>-5880000</v>
      </c>
      <c r="P43" s="28"/>
      <c r="Q43" s="28" t="s">
        <v>28</v>
      </c>
      <c r="R43" s="128">
        <v>1.1962999999999999</v>
      </c>
      <c r="S43" s="128"/>
      <c r="T43" s="127"/>
      <c r="U43" s="127">
        <v>0</v>
      </c>
      <c r="V43" s="28"/>
      <c r="W43" s="128">
        <v>1.1657999999999999</v>
      </c>
      <c r="X43" s="128">
        <v>1.1793314825984988</v>
      </c>
      <c r="Y43" s="126">
        <v>-70816.239351554497</v>
      </c>
      <c r="Z43" s="126">
        <v>-70816.239351554497</v>
      </c>
      <c r="AA43" s="126">
        <v>-70816.239351554483</v>
      </c>
      <c r="AB43" s="126">
        <v>-1.4551915228366852E-11</v>
      </c>
      <c r="AC43" s="27"/>
      <c r="AD43" s="28" t="s">
        <v>59</v>
      </c>
      <c r="AF43" s="39">
        <f t="shared" si="12"/>
        <v>4985875.5462410012</v>
      </c>
      <c r="AG43" s="39">
        <f t="shared" si="13"/>
        <v>-70720.484801562503</v>
      </c>
      <c r="AH43" s="3"/>
      <c r="AI43" s="39">
        <f t="shared" si="14"/>
        <v>3835288.8817238472</v>
      </c>
      <c r="AJ43" s="39">
        <f t="shared" si="15"/>
        <v>1079866.1797155915</v>
      </c>
      <c r="AK43" s="39">
        <f t="shared" si="16"/>
        <v>-1150586.664517154</v>
      </c>
      <c r="AL43" s="39">
        <f t="shared" si="17"/>
        <v>1150586.664517154</v>
      </c>
      <c r="AM43" s="42">
        <f t="shared" si="18"/>
        <v>1</v>
      </c>
      <c r="AN43" s="3"/>
      <c r="AO43" s="32">
        <f>VLOOKUP(EURUSD!C43,'Cours à terme initiaux'!$A$2:$E$1123,5,FALSE)</f>
        <v>1.1940379999999999</v>
      </c>
      <c r="AP43" s="39">
        <f t="shared" si="19"/>
        <v>4924466.3905168846</v>
      </c>
      <c r="AQ43" s="39">
        <f t="shared" si="20"/>
        <v>-9311.3290774459019</v>
      </c>
      <c r="AR43" s="39">
        <f t="shared" si="21"/>
        <v>61409.155724116601</v>
      </c>
      <c r="AS43" s="39">
        <f t="shared" si="22"/>
        <v>-61409.155724116601</v>
      </c>
      <c r="AT43" s="42">
        <f t="shared" si="23"/>
        <v>1</v>
      </c>
    </row>
    <row r="44" spans="1:46" ht="15.6" x14ac:dyDescent="0.3">
      <c r="A44" s="28">
        <v>2018</v>
      </c>
      <c r="B44" s="28" t="s">
        <v>144</v>
      </c>
      <c r="C44" s="28">
        <v>1066</v>
      </c>
      <c r="D44" s="28" t="s">
        <v>112</v>
      </c>
      <c r="E44" s="51">
        <v>43257</v>
      </c>
      <c r="F44" s="51"/>
      <c r="G44" s="51">
        <v>43434</v>
      </c>
      <c r="H44" s="28" t="s">
        <v>22</v>
      </c>
      <c r="I44" s="28" t="s">
        <v>29</v>
      </c>
      <c r="J44" s="28" t="s">
        <v>24</v>
      </c>
      <c r="K44" s="127">
        <v>936220.01170274999</v>
      </c>
      <c r="L44" s="28" t="s">
        <v>26</v>
      </c>
      <c r="M44" s="28" t="s">
        <v>29</v>
      </c>
      <c r="N44" s="28" t="s">
        <v>27</v>
      </c>
      <c r="O44" s="126">
        <v>-1120000</v>
      </c>
      <c r="P44" s="28"/>
      <c r="Q44" s="28" t="s">
        <v>28</v>
      </c>
      <c r="R44" s="128">
        <v>1.1962999999999999</v>
      </c>
      <c r="S44" s="128"/>
      <c r="T44" s="127"/>
      <c r="U44" s="127">
        <v>0</v>
      </c>
      <c r="V44" s="28"/>
      <c r="W44" s="128">
        <v>1.1657999999999999</v>
      </c>
      <c r="X44" s="128">
        <v>1.1793314825984988</v>
      </c>
      <c r="Y44" s="126">
        <v>-13488.807495534284</v>
      </c>
      <c r="Z44" s="126">
        <v>-13488.807495534284</v>
      </c>
      <c r="AA44" s="126">
        <v>-13488.807495534284</v>
      </c>
      <c r="AB44" s="127">
        <v>0</v>
      </c>
      <c r="AC44" s="27"/>
      <c r="AD44" s="28" t="s">
        <v>59</v>
      </c>
      <c r="AF44" s="39">
        <f t="shared" si="12"/>
        <v>949690.58023638115</v>
      </c>
      <c r="AG44" s="39">
        <f t="shared" si="13"/>
        <v>-13470.568533630925</v>
      </c>
      <c r="AH44" s="3"/>
      <c r="AI44" s="39">
        <f t="shared" si="14"/>
        <v>730531.215566447</v>
      </c>
      <c r="AJ44" s="39">
        <f t="shared" si="15"/>
        <v>205688.79613630322</v>
      </c>
      <c r="AK44" s="39">
        <f t="shared" si="16"/>
        <v>-219159.36466993415</v>
      </c>
      <c r="AL44" s="39">
        <f t="shared" si="17"/>
        <v>219159.36466993415</v>
      </c>
      <c r="AM44" s="42">
        <f t="shared" si="18"/>
        <v>1</v>
      </c>
      <c r="AN44" s="3"/>
      <c r="AO44" s="32">
        <f>VLOOKUP(EURUSD!C44,'Cours à terme initiaux'!$A$2:$E$1123,5,FALSE)</f>
        <v>1.1940379999999999</v>
      </c>
      <c r="AP44" s="39">
        <f t="shared" si="19"/>
        <v>937993.59819369239</v>
      </c>
      <c r="AQ44" s="39">
        <f t="shared" si="20"/>
        <v>-1773.5864909421653</v>
      </c>
      <c r="AR44" s="39">
        <f t="shared" si="21"/>
        <v>11696.98204268876</v>
      </c>
      <c r="AS44" s="39">
        <f t="shared" si="22"/>
        <v>-11696.98204268876</v>
      </c>
      <c r="AT44" s="42">
        <f t="shared" si="23"/>
        <v>1</v>
      </c>
    </row>
    <row r="45" spans="1:46" ht="15.6" x14ac:dyDescent="0.3">
      <c r="A45" s="28">
        <v>2018</v>
      </c>
      <c r="B45" s="28" t="s">
        <v>72</v>
      </c>
      <c r="C45" s="28">
        <v>1058</v>
      </c>
      <c r="D45" s="28" t="s">
        <v>58</v>
      </c>
      <c r="E45" s="51">
        <v>43241</v>
      </c>
      <c r="F45" s="51"/>
      <c r="G45" s="51">
        <v>43462</v>
      </c>
      <c r="H45" s="28" t="s">
        <v>22</v>
      </c>
      <c r="I45" s="28" t="s">
        <v>29</v>
      </c>
      <c r="J45" s="28" t="s">
        <v>24</v>
      </c>
      <c r="K45" s="127">
        <v>25799793.601651199</v>
      </c>
      <c r="L45" s="28" t="s">
        <v>26</v>
      </c>
      <c r="M45" s="28" t="s">
        <v>29</v>
      </c>
      <c r="N45" s="28" t="s">
        <v>27</v>
      </c>
      <c r="O45" s="126">
        <v>-30000000</v>
      </c>
      <c r="P45" s="28"/>
      <c r="Q45" s="28" t="s">
        <v>28</v>
      </c>
      <c r="R45" s="128">
        <v>1.1628000000000001</v>
      </c>
      <c r="S45" s="128"/>
      <c r="T45" s="127"/>
      <c r="U45" s="127">
        <v>0</v>
      </c>
      <c r="V45" s="28"/>
      <c r="W45" s="128">
        <v>1.1657999999999999</v>
      </c>
      <c r="X45" s="128">
        <v>1.1823239937799273</v>
      </c>
      <c r="Y45" s="127">
        <v>426859.8196368622</v>
      </c>
      <c r="Z45" s="127">
        <v>426859.8196368622</v>
      </c>
      <c r="AA45" s="127">
        <v>426859.8196368622</v>
      </c>
      <c r="AB45" s="127">
        <v>0</v>
      </c>
      <c r="AC45" s="27"/>
      <c r="AD45" s="28" t="s">
        <v>145</v>
      </c>
      <c r="AF45" s="39">
        <f t="shared" si="12"/>
        <v>25373755.550785236</v>
      </c>
      <c r="AG45" s="39">
        <f t="shared" si="13"/>
        <v>426038.0508659482</v>
      </c>
      <c r="AH45" s="3"/>
      <c r="AI45" s="39">
        <f t="shared" si="14"/>
        <v>19518273.50060403</v>
      </c>
      <c r="AJ45" s="39">
        <f t="shared" si="15"/>
        <v>6281520.1010471545</v>
      </c>
      <c r="AK45" s="39">
        <f t="shared" si="16"/>
        <v>-5855482.0501812063</v>
      </c>
      <c r="AL45" s="39">
        <f t="shared" si="17"/>
        <v>5855482.0501812063</v>
      </c>
      <c r="AM45" s="42">
        <f t="shared" si="18"/>
        <v>1</v>
      </c>
      <c r="AN45" s="3"/>
      <c r="AO45" s="32">
        <f>VLOOKUP(EURUSD!C45,'Cours à terme initiaux'!$A$2:$E$1123,5,FALSE)</f>
        <v>1.198053</v>
      </c>
      <c r="AP45" s="39">
        <f t="shared" si="19"/>
        <v>25040628.419610817</v>
      </c>
      <c r="AQ45" s="39">
        <f t="shared" si="20"/>
        <v>759165.18204036728</v>
      </c>
      <c r="AR45" s="39">
        <f t="shared" si="21"/>
        <v>333127.13117441908</v>
      </c>
      <c r="AS45" s="39">
        <f t="shared" si="22"/>
        <v>-333127.13117441908</v>
      </c>
      <c r="AT45" s="42">
        <f t="shared" si="23"/>
        <v>1</v>
      </c>
    </row>
    <row r="46" spans="1:46" ht="15.6" x14ac:dyDescent="0.3">
      <c r="A46" s="28">
        <v>2018</v>
      </c>
      <c r="B46" s="28" t="s">
        <v>146</v>
      </c>
      <c r="C46" s="28">
        <v>1067</v>
      </c>
      <c r="D46" s="28" t="s">
        <v>112</v>
      </c>
      <c r="E46" s="51">
        <v>43257</v>
      </c>
      <c r="F46" s="51"/>
      <c r="G46" s="51">
        <v>43462</v>
      </c>
      <c r="H46" s="28" t="s">
        <v>22</v>
      </c>
      <c r="I46" s="28" t="s">
        <v>29</v>
      </c>
      <c r="J46" s="28" t="s">
        <v>24</v>
      </c>
      <c r="K46" s="127">
        <v>4904904.9049049001</v>
      </c>
      <c r="L46" s="28" t="s">
        <v>26</v>
      </c>
      <c r="M46" s="28" t="s">
        <v>29</v>
      </c>
      <c r="N46" s="28" t="s">
        <v>27</v>
      </c>
      <c r="O46" s="126">
        <v>-5880000</v>
      </c>
      <c r="P46" s="28"/>
      <c r="Q46" s="28" t="s">
        <v>28</v>
      </c>
      <c r="R46" s="128">
        <v>1.1988000000000001</v>
      </c>
      <c r="S46" s="128"/>
      <c r="T46" s="127"/>
      <c r="U46" s="127">
        <v>0</v>
      </c>
      <c r="V46" s="28"/>
      <c r="W46" s="128">
        <v>1.1657999999999999</v>
      </c>
      <c r="X46" s="128">
        <v>1.1823239937799273</v>
      </c>
      <c r="Y46" s="126">
        <v>-68483.023074957891</v>
      </c>
      <c r="Z46" s="126">
        <v>-68483.023074957891</v>
      </c>
      <c r="AA46" s="126">
        <v>-68483.023074957891</v>
      </c>
      <c r="AB46" s="127">
        <v>0</v>
      </c>
      <c r="AC46" s="27"/>
      <c r="AD46" s="28" t="s">
        <v>59</v>
      </c>
      <c r="AF46" s="39">
        <f t="shared" si="12"/>
        <v>4973256.0879539065</v>
      </c>
      <c r="AG46" s="39">
        <f t="shared" si="13"/>
        <v>-68351.183049001731</v>
      </c>
      <c r="AH46" s="3"/>
      <c r="AI46" s="39">
        <f t="shared" si="14"/>
        <v>3825581.6061183899</v>
      </c>
      <c r="AJ46" s="39">
        <f t="shared" si="15"/>
        <v>1079323.2987865149</v>
      </c>
      <c r="AK46" s="39">
        <f t="shared" si="16"/>
        <v>-1147674.4818355166</v>
      </c>
      <c r="AL46" s="39">
        <f t="shared" si="17"/>
        <v>1147674.4818355166</v>
      </c>
      <c r="AM46" s="42">
        <f t="shared" si="18"/>
        <v>1</v>
      </c>
      <c r="AN46" s="3"/>
      <c r="AO46" s="32">
        <f>VLOOKUP(EURUSD!C46,'Cours à terme initiaux'!$A$2:$E$1123,5,FALSE)</f>
        <v>1.196982</v>
      </c>
      <c r="AP46" s="39">
        <f t="shared" si="19"/>
        <v>4912354.5717479466</v>
      </c>
      <c r="AQ46" s="39">
        <f t="shared" si="20"/>
        <v>-7449.6668430417776</v>
      </c>
      <c r="AR46" s="39">
        <f t="shared" si="21"/>
        <v>60901.516205959953</v>
      </c>
      <c r="AS46" s="39">
        <f t="shared" si="22"/>
        <v>-60901.516205959953</v>
      </c>
      <c r="AT46" s="42">
        <f t="shared" si="23"/>
        <v>1</v>
      </c>
    </row>
    <row r="47" spans="1:46" ht="15.6" x14ac:dyDescent="0.3">
      <c r="A47" s="129">
        <v>2018</v>
      </c>
      <c r="B47" s="129" t="s">
        <v>147</v>
      </c>
      <c r="C47" s="129">
        <v>1068</v>
      </c>
      <c r="D47" s="129" t="s">
        <v>112</v>
      </c>
      <c r="E47" s="130">
        <v>43257</v>
      </c>
      <c r="F47" s="130"/>
      <c r="G47" s="130">
        <v>43462</v>
      </c>
      <c r="H47" s="129" t="s">
        <v>22</v>
      </c>
      <c r="I47" s="129" t="s">
        <v>29</v>
      </c>
      <c r="J47" s="129" t="s">
        <v>24</v>
      </c>
      <c r="K47" s="132">
        <v>934267.60093426798</v>
      </c>
      <c r="L47" s="129" t="s">
        <v>26</v>
      </c>
      <c r="M47" s="129" t="s">
        <v>29</v>
      </c>
      <c r="N47" s="129" t="s">
        <v>27</v>
      </c>
      <c r="O47" s="131">
        <v>-1120000</v>
      </c>
      <c r="P47" s="129"/>
      <c r="Q47" s="129" t="s">
        <v>28</v>
      </c>
      <c r="R47" s="133">
        <v>1.1988000000000001</v>
      </c>
      <c r="S47" s="133"/>
      <c r="T47" s="132"/>
      <c r="U47" s="132">
        <v>0</v>
      </c>
      <c r="V47" s="129"/>
      <c r="W47" s="133">
        <v>1.1657999999999999</v>
      </c>
      <c r="X47" s="133">
        <v>1.1823239937799273</v>
      </c>
      <c r="Y47" s="131">
        <v>-13044.385347610971</v>
      </c>
      <c r="Z47" s="131">
        <v>-13044.385347610971</v>
      </c>
      <c r="AA47" s="131">
        <v>-13044.385347610971</v>
      </c>
      <c r="AB47" s="132">
        <v>0</v>
      </c>
      <c r="AC47" s="27"/>
      <c r="AD47" s="129" t="s">
        <v>59</v>
      </c>
      <c r="AF47" s="39">
        <f t="shared" si="12"/>
        <v>947286.87389598216</v>
      </c>
      <c r="AG47" s="39">
        <f t="shared" si="13"/>
        <v>-13019.272961714654</v>
      </c>
      <c r="AH47" s="3"/>
      <c r="AI47" s="39">
        <f t="shared" si="14"/>
        <v>728682.21068921709</v>
      </c>
      <c r="AJ47" s="39">
        <f t="shared" si="15"/>
        <v>205585.39024505042</v>
      </c>
      <c r="AK47" s="39">
        <f t="shared" si="16"/>
        <v>-218604.66320676508</v>
      </c>
      <c r="AL47" s="39">
        <f t="shared" si="17"/>
        <v>218604.66320676508</v>
      </c>
      <c r="AM47" s="42">
        <f t="shared" si="18"/>
        <v>1</v>
      </c>
      <c r="AN47" s="3"/>
      <c r="AO47" s="32">
        <f>VLOOKUP(EURUSD!C47,'Cours à terme initiaux'!$A$2:$E$1123,5,FALSE)</f>
        <v>1.196982</v>
      </c>
      <c r="AP47" s="39">
        <f t="shared" si="19"/>
        <v>935686.5850948469</v>
      </c>
      <c r="AQ47" s="39">
        <f t="shared" si="20"/>
        <v>-1418.9841605793918</v>
      </c>
      <c r="AR47" s="39">
        <f t="shared" si="21"/>
        <v>11600.288801135262</v>
      </c>
      <c r="AS47" s="39">
        <f t="shared" si="22"/>
        <v>-11600.288801135262</v>
      </c>
      <c r="AT47" s="42">
        <f t="shared" si="23"/>
        <v>1</v>
      </c>
    </row>
    <row r="48" spans="1:46" ht="15.6" x14ac:dyDescent="0.3">
      <c r="A48" s="134"/>
      <c r="B48" s="134"/>
      <c r="C48" s="134"/>
      <c r="D48" s="134"/>
      <c r="E48" s="135"/>
      <c r="F48" s="135"/>
      <c r="G48" s="135"/>
      <c r="H48" s="134"/>
      <c r="I48" s="134"/>
      <c r="J48" s="134"/>
      <c r="K48" s="137"/>
      <c r="L48" s="134"/>
      <c r="M48" s="134"/>
      <c r="N48" s="134"/>
      <c r="O48" s="137"/>
      <c r="P48" s="134"/>
      <c r="Q48" s="134"/>
      <c r="R48" s="138"/>
      <c r="S48" s="138"/>
      <c r="T48" s="137"/>
      <c r="U48" s="137"/>
      <c r="V48" s="134"/>
      <c r="W48" s="138"/>
      <c r="X48" s="138"/>
      <c r="Y48" s="137"/>
      <c r="Z48" s="137"/>
      <c r="AA48" s="137"/>
      <c r="AB48" s="137"/>
      <c r="AC48" s="139"/>
      <c r="AD48" s="134"/>
      <c r="AF48" s="39"/>
      <c r="AG48" s="39"/>
      <c r="AH48" s="3"/>
      <c r="AI48" s="39"/>
      <c r="AJ48" s="39"/>
      <c r="AK48" s="39"/>
      <c r="AL48" s="39"/>
      <c r="AM48" s="42"/>
      <c r="AN48" s="3"/>
      <c r="AO48" s="32"/>
      <c r="AP48" s="39"/>
      <c r="AQ48" s="39"/>
      <c r="AR48" s="39"/>
      <c r="AS48" s="39"/>
      <c r="AT48" s="42"/>
    </row>
    <row r="49" spans="1:46" ht="15.6" x14ac:dyDescent="0.3">
      <c r="A49" s="28">
        <v>2019</v>
      </c>
      <c r="B49" s="28" t="s">
        <v>75</v>
      </c>
      <c r="C49" s="28">
        <v>879</v>
      </c>
      <c r="D49" s="28" t="s">
        <v>47</v>
      </c>
      <c r="E49" s="51">
        <v>42692</v>
      </c>
      <c r="F49" s="51">
        <v>43451</v>
      </c>
      <c r="G49" s="51">
        <v>43453</v>
      </c>
      <c r="H49" s="28" t="s">
        <v>22</v>
      </c>
      <c r="I49" s="28" t="s">
        <v>25</v>
      </c>
      <c r="J49" s="28" t="s">
        <v>24</v>
      </c>
      <c r="K49" s="127">
        <v>22341376.228775699</v>
      </c>
      <c r="L49" s="28" t="s">
        <v>22</v>
      </c>
      <c r="M49" s="28" t="s">
        <v>23</v>
      </c>
      <c r="N49" s="28" t="s">
        <v>27</v>
      </c>
      <c r="O49" s="126">
        <v>-25000000</v>
      </c>
      <c r="P49" s="28">
        <v>1.0588</v>
      </c>
      <c r="Q49" s="28" t="s">
        <v>28</v>
      </c>
      <c r="R49" s="128">
        <v>1.119</v>
      </c>
      <c r="S49" s="128"/>
      <c r="T49" s="127"/>
      <c r="U49" s="127">
        <v>0</v>
      </c>
      <c r="V49" s="28"/>
      <c r="W49" s="128">
        <v>1.1657999999999999</v>
      </c>
      <c r="X49" s="128">
        <v>1.1813053899373018</v>
      </c>
      <c r="Y49" s="127">
        <v>1299749.503897351</v>
      </c>
      <c r="Z49" s="140">
        <v>1256156.6168444583</v>
      </c>
      <c r="AA49" s="127">
        <v>1178347.4193271175</v>
      </c>
      <c r="AB49" s="127">
        <v>121402.08457023348</v>
      </c>
      <c r="AC49" s="27"/>
      <c r="AD49" s="28" t="s">
        <v>46</v>
      </c>
      <c r="AF49" s="39">
        <f t="shared" si="12"/>
        <v>21163028.809448574</v>
      </c>
      <c r="AG49" s="39">
        <f t="shared" si="13"/>
        <v>1178347.4193271175</v>
      </c>
      <c r="AH49" s="3"/>
      <c r="AI49" s="39">
        <f t="shared" si="14"/>
        <v>16279252.930345055</v>
      </c>
      <c r="AJ49" s="39">
        <f t="shared" si="15"/>
        <v>6062123.2984306365</v>
      </c>
      <c r="AK49" s="39">
        <f t="shared" si="16"/>
        <v>-4883775.879103519</v>
      </c>
      <c r="AL49" s="39">
        <f t="shared" si="17"/>
        <v>4883775.879103519</v>
      </c>
      <c r="AM49" s="42">
        <f t="shared" si="18"/>
        <v>1</v>
      </c>
      <c r="AN49" s="3"/>
      <c r="AO49" s="32">
        <f>VLOOKUP(EURUSD!C49,'Cours à terme initiaux'!$A$2:$E$1123,5,FALSE)</f>
        <v>1.1046</v>
      </c>
      <c r="AP49" s="39">
        <f t="shared" si="19"/>
        <v>22632627.195364837</v>
      </c>
      <c r="AQ49" s="39">
        <f t="shared" si="20"/>
        <v>0</v>
      </c>
      <c r="AR49" s="39">
        <f t="shared" si="21"/>
        <v>-1178347.4193271175</v>
      </c>
      <c r="AS49" s="39">
        <f t="shared" si="22"/>
        <v>1178347.4193271175</v>
      </c>
      <c r="AT49" s="42">
        <f t="shared" si="23"/>
        <v>1</v>
      </c>
    </row>
    <row r="50" spans="1:46" ht="15.6" x14ac:dyDescent="0.3">
      <c r="A50" s="28">
        <v>2019</v>
      </c>
      <c r="B50" s="28" t="s">
        <v>75</v>
      </c>
      <c r="C50" s="28">
        <v>880</v>
      </c>
      <c r="D50" s="28" t="s">
        <v>47</v>
      </c>
      <c r="E50" s="51">
        <v>42692</v>
      </c>
      <c r="F50" s="51">
        <v>43451</v>
      </c>
      <c r="G50" s="51">
        <v>43453</v>
      </c>
      <c r="H50" s="28" t="s">
        <v>26</v>
      </c>
      <c r="I50" s="28" t="s">
        <v>23</v>
      </c>
      <c r="J50" s="28" t="s">
        <v>24</v>
      </c>
      <c r="K50" s="127">
        <v>24271844.6601942</v>
      </c>
      <c r="L50" s="28" t="s">
        <v>26</v>
      </c>
      <c r="M50" s="28" t="s">
        <v>25</v>
      </c>
      <c r="N50" s="28" t="s">
        <v>27</v>
      </c>
      <c r="O50" s="126">
        <v>-25000000</v>
      </c>
      <c r="P50" s="28">
        <v>1.0588</v>
      </c>
      <c r="Q50" s="28" t="s">
        <v>28</v>
      </c>
      <c r="R50" s="128">
        <v>1.03</v>
      </c>
      <c r="S50" s="128"/>
      <c r="T50" s="127"/>
      <c r="U50" s="127">
        <v>0</v>
      </c>
      <c r="V50" s="28"/>
      <c r="W50" s="128">
        <v>1.1657999999999999</v>
      </c>
      <c r="X50" s="128">
        <v>1.1813053899373018</v>
      </c>
      <c r="Y50" s="126">
        <v>-9447.8239898340908</v>
      </c>
      <c r="Z50" s="140"/>
      <c r="AA50" s="127">
        <v>0</v>
      </c>
      <c r="AB50" s="126">
        <v>-9447.8239898340908</v>
      </c>
      <c r="AC50" s="27"/>
      <c r="AD50" s="28" t="s">
        <v>46</v>
      </c>
      <c r="AF50" s="39">
        <f t="shared" si="12"/>
        <v>21163028.809448574</v>
      </c>
      <c r="AG50" s="39">
        <f t="shared" si="13"/>
        <v>0</v>
      </c>
      <c r="AH50" s="3"/>
      <c r="AI50" s="39">
        <f t="shared" si="14"/>
        <v>30232898.299212251</v>
      </c>
      <c r="AJ50" s="39">
        <f t="shared" si="15"/>
        <v>-5961053.6390180774</v>
      </c>
      <c r="AK50" s="39">
        <f t="shared" si="16"/>
        <v>5961053.6390180774</v>
      </c>
      <c r="AL50" s="39">
        <f t="shared" si="17"/>
        <v>-5961053.6390180774</v>
      </c>
      <c r="AM50" s="42">
        <f t="shared" si="18"/>
        <v>1</v>
      </c>
      <c r="AN50" s="3"/>
      <c r="AO50" s="32">
        <f>VLOOKUP(EURUSD!C50,'Cours à terme initiaux'!$A$2:$E$1123,5,FALSE)</f>
        <v>1.1046</v>
      </c>
      <c r="AP50" s="39">
        <f t="shared" si="19"/>
        <v>22632627.195364837</v>
      </c>
      <c r="AQ50" s="39">
        <f t="shared" si="20"/>
        <v>0</v>
      </c>
      <c r="AR50" s="39">
        <f t="shared" si="21"/>
        <v>-1469598.3859162629</v>
      </c>
      <c r="AS50" s="39">
        <f t="shared" si="22"/>
        <v>0</v>
      </c>
      <c r="AT50" s="42" t="str">
        <f t="shared" si="23"/>
        <v>PAS DE VALEUR INTRINSEQUE</v>
      </c>
    </row>
    <row r="51" spans="1:46" ht="15.6" x14ac:dyDescent="0.3">
      <c r="A51" s="28">
        <v>2019</v>
      </c>
      <c r="B51" s="28" t="s">
        <v>75</v>
      </c>
      <c r="C51" s="28">
        <v>881</v>
      </c>
      <c r="D51" s="28" t="s">
        <v>47</v>
      </c>
      <c r="E51" s="51">
        <v>42692</v>
      </c>
      <c r="F51" s="51">
        <v>43451</v>
      </c>
      <c r="G51" s="51">
        <v>43453</v>
      </c>
      <c r="H51" s="28" t="s">
        <v>26</v>
      </c>
      <c r="I51" s="28" t="s">
        <v>23</v>
      </c>
      <c r="J51" s="28" t="s">
        <v>24</v>
      </c>
      <c r="K51" s="127">
        <v>22341376.228775699</v>
      </c>
      <c r="L51" s="28" t="s">
        <v>26</v>
      </c>
      <c r="M51" s="28" t="s">
        <v>25</v>
      </c>
      <c r="N51" s="28" t="s">
        <v>27</v>
      </c>
      <c r="O51" s="126">
        <v>-25000000</v>
      </c>
      <c r="P51" s="28">
        <v>1.0588</v>
      </c>
      <c r="Q51" s="28" t="s">
        <v>28</v>
      </c>
      <c r="R51" s="128">
        <v>1.119</v>
      </c>
      <c r="S51" s="128">
        <v>1.03</v>
      </c>
      <c r="T51" s="127"/>
      <c r="U51" s="127">
        <v>0</v>
      </c>
      <c r="V51" s="28"/>
      <c r="W51" s="128">
        <v>1.1657999999999999</v>
      </c>
      <c r="X51" s="128">
        <v>1.1813053899373018</v>
      </c>
      <c r="Y51" s="126">
        <v>-34145.063063058536</v>
      </c>
      <c r="Z51" s="140"/>
      <c r="AA51" s="127">
        <v>0</v>
      </c>
      <c r="AB51" s="126">
        <v>-34145.063063058536</v>
      </c>
      <c r="AC51" s="27"/>
      <c r="AD51" s="28" t="s">
        <v>60</v>
      </c>
      <c r="AF51" s="39" t="str">
        <f t="shared" si="12"/>
        <v/>
      </c>
      <c r="AG51" s="39" t="str">
        <f t="shared" si="13"/>
        <v/>
      </c>
      <c r="AH51" s="3"/>
      <c r="AI51" s="39" t="str">
        <f t="shared" si="14"/>
        <v/>
      </c>
      <c r="AJ51" s="39" t="str">
        <f t="shared" si="15"/>
        <v/>
      </c>
      <c r="AK51" s="39" t="str">
        <f t="shared" si="16"/>
        <v/>
      </c>
      <c r="AL51" s="39" t="str">
        <f t="shared" si="17"/>
        <v/>
      </c>
      <c r="AM51" s="42" t="str">
        <f t="shared" si="18"/>
        <v/>
      </c>
      <c r="AN51" s="3"/>
      <c r="AO51" s="32">
        <f>VLOOKUP(EURUSD!C51,'Cours à terme initiaux'!$A$2:$E$1123,5,FALSE)</f>
        <v>1.1046</v>
      </c>
      <c r="AP51" s="39" t="str">
        <f t="shared" si="19"/>
        <v/>
      </c>
      <c r="AQ51" s="39" t="str">
        <f t="shared" si="20"/>
        <v/>
      </c>
      <c r="AR51" s="39" t="str">
        <f t="shared" si="21"/>
        <v/>
      </c>
      <c r="AS51" s="39" t="str">
        <f t="shared" si="22"/>
        <v/>
      </c>
      <c r="AT51" s="42" t="str">
        <f t="shared" si="23"/>
        <v/>
      </c>
    </row>
    <row r="52" spans="1:46" ht="15.6" x14ac:dyDescent="0.3">
      <c r="A52" s="28">
        <v>2019</v>
      </c>
      <c r="B52" s="28" t="s">
        <v>76</v>
      </c>
      <c r="C52" s="28">
        <v>870</v>
      </c>
      <c r="D52" s="28" t="s">
        <v>21</v>
      </c>
      <c r="E52" s="51">
        <v>42692</v>
      </c>
      <c r="F52" s="51">
        <v>43461</v>
      </c>
      <c r="G52" s="51">
        <v>43465</v>
      </c>
      <c r="H52" s="28" t="s">
        <v>22</v>
      </c>
      <c r="I52" s="28" t="s">
        <v>25</v>
      </c>
      <c r="J52" s="28" t="s">
        <v>24</v>
      </c>
      <c r="K52" s="127">
        <v>21257750.221434899</v>
      </c>
      <c r="L52" s="28" t="s">
        <v>22</v>
      </c>
      <c r="M52" s="28" t="s">
        <v>23</v>
      </c>
      <c r="N52" s="28" t="s">
        <v>27</v>
      </c>
      <c r="O52" s="126">
        <v>-24000000</v>
      </c>
      <c r="P52" s="28">
        <v>1.0588</v>
      </c>
      <c r="Q52" s="28" t="s">
        <v>28</v>
      </c>
      <c r="R52" s="128">
        <v>1.129</v>
      </c>
      <c r="S52" s="128"/>
      <c r="T52" s="127"/>
      <c r="U52" s="127">
        <v>0</v>
      </c>
      <c r="V52" s="28"/>
      <c r="W52" s="128">
        <v>1.1657999999999999</v>
      </c>
      <c r="X52" s="128">
        <v>1.1826663024268675</v>
      </c>
      <c r="Y52" s="127">
        <v>1113355.3995500952</v>
      </c>
      <c r="Z52" s="140">
        <v>1065083.654237485</v>
      </c>
      <c r="AA52" s="127">
        <v>964621.08538759127</v>
      </c>
      <c r="AB52" s="127">
        <v>148734.31416250393</v>
      </c>
      <c r="AC52" s="27"/>
      <c r="AD52" s="28" t="s">
        <v>46</v>
      </c>
      <c r="AF52" s="39">
        <f t="shared" si="12"/>
        <v>20293129.136047307</v>
      </c>
      <c r="AG52" s="39">
        <f t="shared" si="13"/>
        <v>964621.08538759127</v>
      </c>
      <c r="AH52" s="3"/>
      <c r="AI52" s="39">
        <f t="shared" si="14"/>
        <v>15610099.335421003</v>
      </c>
      <c r="AJ52" s="39">
        <f t="shared" si="15"/>
        <v>5647650.8860138953</v>
      </c>
      <c r="AK52" s="39">
        <f t="shared" si="16"/>
        <v>-4683029.800626304</v>
      </c>
      <c r="AL52" s="39">
        <f t="shared" si="17"/>
        <v>4683029.800626304</v>
      </c>
      <c r="AM52" s="42">
        <f t="shared" si="18"/>
        <v>1</v>
      </c>
      <c r="AN52" s="3"/>
      <c r="AO52" s="32">
        <f>VLOOKUP(EURUSD!C52,'Cours à terme initiaux'!$A$2:$E$1123,5,FALSE)</f>
        <v>1.1054999999999999</v>
      </c>
      <c r="AP52" s="39">
        <f t="shared" si="19"/>
        <v>21709633.649932157</v>
      </c>
      <c r="AQ52" s="39">
        <f t="shared" si="20"/>
        <v>0</v>
      </c>
      <c r="AR52" s="39">
        <f t="shared" si="21"/>
        <v>-964621.08538759127</v>
      </c>
      <c r="AS52" s="39">
        <f t="shared" si="22"/>
        <v>964621.08538759127</v>
      </c>
      <c r="AT52" s="42">
        <f t="shared" si="23"/>
        <v>1</v>
      </c>
    </row>
    <row r="53" spans="1:46" ht="15.6" x14ac:dyDescent="0.3">
      <c r="A53" s="28">
        <v>2019</v>
      </c>
      <c r="B53" s="28" t="s">
        <v>76</v>
      </c>
      <c r="C53" s="28">
        <v>871</v>
      </c>
      <c r="D53" s="28" t="s">
        <v>21</v>
      </c>
      <c r="E53" s="51">
        <v>42692</v>
      </c>
      <c r="F53" s="51">
        <v>43461</v>
      </c>
      <c r="G53" s="51">
        <v>43465</v>
      </c>
      <c r="H53" s="28" t="s">
        <v>26</v>
      </c>
      <c r="I53" s="28" t="s">
        <v>23</v>
      </c>
      <c r="J53" s="28" t="s">
        <v>24</v>
      </c>
      <c r="K53" s="127">
        <v>23346303.501945499</v>
      </c>
      <c r="L53" s="28" t="s">
        <v>26</v>
      </c>
      <c r="M53" s="28" t="s">
        <v>25</v>
      </c>
      <c r="N53" s="28" t="s">
        <v>27</v>
      </c>
      <c r="O53" s="126">
        <v>-24000000</v>
      </c>
      <c r="P53" s="28">
        <v>1.0588</v>
      </c>
      <c r="Q53" s="28" t="s">
        <v>28</v>
      </c>
      <c r="R53" s="128">
        <v>1.028</v>
      </c>
      <c r="S53" s="128"/>
      <c r="T53" s="127"/>
      <c r="U53" s="127">
        <v>0</v>
      </c>
      <c r="V53" s="28"/>
      <c r="W53" s="128">
        <v>1.1657999999999999</v>
      </c>
      <c r="X53" s="128">
        <v>1.1826663024268675</v>
      </c>
      <c r="Y53" s="126">
        <v>-9941.0136853844124</v>
      </c>
      <c r="Z53" s="140"/>
      <c r="AA53" s="127">
        <v>0</v>
      </c>
      <c r="AB53" s="126">
        <v>-9941.0136853844124</v>
      </c>
      <c r="AC53" s="27"/>
      <c r="AD53" s="28" t="s">
        <v>46</v>
      </c>
      <c r="AF53" s="39">
        <f t="shared" si="12"/>
        <v>20293129.136047307</v>
      </c>
      <c r="AG53" s="39">
        <f t="shared" si="13"/>
        <v>0</v>
      </c>
      <c r="AH53" s="3"/>
      <c r="AI53" s="39">
        <f t="shared" si="14"/>
        <v>28990184.480067581</v>
      </c>
      <c r="AJ53" s="39">
        <f t="shared" si="15"/>
        <v>-5643880.9781220555</v>
      </c>
      <c r="AK53" s="39">
        <f t="shared" si="16"/>
        <v>5643880.9781220555</v>
      </c>
      <c r="AL53" s="39">
        <f t="shared" si="17"/>
        <v>-5643880.9781220555</v>
      </c>
      <c r="AM53" s="42">
        <f t="shared" si="18"/>
        <v>1</v>
      </c>
      <c r="AN53" s="3"/>
      <c r="AO53" s="32">
        <f>VLOOKUP(EURUSD!C53,'Cours à terme initiaux'!$A$2:$E$1123,5,FALSE)</f>
        <v>1.1054999999999999</v>
      </c>
      <c r="AP53" s="39">
        <f t="shared" si="19"/>
        <v>21709633.649932157</v>
      </c>
      <c r="AQ53" s="39">
        <f t="shared" si="20"/>
        <v>0</v>
      </c>
      <c r="AR53" s="39">
        <f t="shared" si="21"/>
        <v>-1416504.5138848498</v>
      </c>
      <c r="AS53" s="39">
        <f t="shared" si="22"/>
        <v>0</v>
      </c>
      <c r="AT53" s="42" t="str">
        <f t="shared" si="23"/>
        <v>PAS DE VALEUR INTRINSEQUE</v>
      </c>
    </row>
    <row r="54" spans="1:46" ht="15.6" x14ac:dyDescent="0.3">
      <c r="A54" s="28">
        <v>2019</v>
      </c>
      <c r="B54" s="28" t="s">
        <v>76</v>
      </c>
      <c r="C54" s="28">
        <v>872</v>
      </c>
      <c r="D54" s="28" t="s">
        <v>21</v>
      </c>
      <c r="E54" s="51">
        <v>42692</v>
      </c>
      <c r="F54" s="51">
        <v>43461</v>
      </c>
      <c r="G54" s="51">
        <v>43465</v>
      </c>
      <c r="H54" s="28" t="s">
        <v>26</v>
      </c>
      <c r="I54" s="28" t="s">
        <v>23</v>
      </c>
      <c r="J54" s="28" t="s">
        <v>24</v>
      </c>
      <c r="K54" s="127">
        <v>21257750.221434899</v>
      </c>
      <c r="L54" s="28" t="s">
        <v>26</v>
      </c>
      <c r="M54" s="28" t="s">
        <v>25</v>
      </c>
      <c r="N54" s="28" t="s">
        <v>27</v>
      </c>
      <c r="O54" s="126">
        <v>-24000000</v>
      </c>
      <c r="P54" s="28">
        <v>1.0588</v>
      </c>
      <c r="Q54" s="28" t="s">
        <v>28</v>
      </c>
      <c r="R54" s="128">
        <v>1.129</v>
      </c>
      <c r="S54" s="128">
        <v>1.028</v>
      </c>
      <c r="T54" s="127"/>
      <c r="U54" s="127">
        <v>0</v>
      </c>
      <c r="V54" s="28"/>
      <c r="W54" s="128">
        <v>1.1657999999999999</v>
      </c>
      <c r="X54" s="128">
        <v>1.1826663024268675</v>
      </c>
      <c r="Y54" s="126">
        <v>-38330.73162722581</v>
      </c>
      <c r="Z54" s="140"/>
      <c r="AA54" s="127">
        <v>0</v>
      </c>
      <c r="AB54" s="126">
        <v>-38330.73162722581</v>
      </c>
      <c r="AC54" s="27"/>
      <c r="AD54" s="28" t="s">
        <v>60</v>
      </c>
      <c r="AF54" s="39" t="str">
        <f t="shared" si="12"/>
        <v/>
      </c>
      <c r="AG54" s="39" t="str">
        <f t="shared" si="13"/>
        <v/>
      </c>
      <c r="AH54" s="3"/>
      <c r="AI54" s="39" t="str">
        <f t="shared" si="14"/>
        <v/>
      </c>
      <c r="AJ54" s="39" t="str">
        <f t="shared" si="15"/>
        <v/>
      </c>
      <c r="AK54" s="39" t="str">
        <f t="shared" si="16"/>
        <v/>
      </c>
      <c r="AL54" s="39" t="str">
        <f t="shared" si="17"/>
        <v/>
      </c>
      <c r="AM54" s="42" t="str">
        <f t="shared" si="18"/>
        <v/>
      </c>
      <c r="AN54" s="3"/>
      <c r="AO54" s="32">
        <f>VLOOKUP(EURUSD!C54,'Cours à terme initiaux'!$A$2:$E$1123,5,FALSE)</f>
        <v>1.1054999999999999</v>
      </c>
      <c r="AP54" s="39" t="str">
        <f t="shared" si="19"/>
        <v/>
      </c>
      <c r="AQ54" s="39" t="str">
        <f t="shared" si="20"/>
        <v/>
      </c>
      <c r="AR54" s="39" t="str">
        <f t="shared" si="21"/>
        <v/>
      </c>
      <c r="AS54" s="39" t="str">
        <f t="shared" si="22"/>
        <v/>
      </c>
      <c r="AT54" s="42" t="str">
        <f t="shared" si="23"/>
        <v/>
      </c>
    </row>
    <row r="55" spans="1:46" ht="15.6" x14ac:dyDescent="0.3">
      <c r="A55" s="28">
        <v>2019</v>
      </c>
      <c r="B55" s="28" t="s">
        <v>77</v>
      </c>
      <c r="C55" s="28">
        <v>873</v>
      </c>
      <c r="D55" s="28" t="s">
        <v>21</v>
      </c>
      <c r="E55" s="51">
        <v>42691</v>
      </c>
      <c r="F55" s="51">
        <v>43461</v>
      </c>
      <c r="G55" s="51">
        <v>43465</v>
      </c>
      <c r="H55" s="28" t="s">
        <v>22</v>
      </c>
      <c r="I55" s="28" t="s">
        <v>25</v>
      </c>
      <c r="J55" s="28" t="s">
        <v>24</v>
      </c>
      <c r="K55" s="127">
        <v>26548672.566371702</v>
      </c>
      <c r="L55" s="28" t="s">
        <v>22</v>
      </c>
      <c r="M55" s="28" t="s">
        <v>23</v>
      </c>
      <c r="N55" s="28" t="s">
        <v>27</v>
      </c>
      <c r="O55" s="126">
        <v>-30000000</v>
      </c>
      <c r="P55" s="28">
        <v>1.0626</v>
      </c>
      <c r="Q55" s="28" t="s">
        <v>28</v>
      </c>
      <c r="R55" s="128">
        <v>1.1299999999999999</v>
      </c>
      <c r="S55" s="128"/>
      <c r="T55" s="127"/>
      <c r="U55" s="127">
        <v>0</v>
      </c>
      <c r="V55" s="28"/>
      <c r="W55" s="128">
        <v>1.1657999999999999</v>
      </c>
      <c r="X55" s="128">
        <v>1.1826663024268675</v>
      </c>
      <c r="Y55" s="127">
        <v>1371908.660846761</v>
      </c>
      <c r="Z55" s="140">
        <v>1304112.8388600203</v>
      </c>
      <c r="AA55" s="127">
        <v>1182261.1463125497</v>
      </c>
      <c r="AB55" s="127">
        <v>189647.51453421125</v>
      </c>
      <c r="AC55" s="27"/>
      <c r="AD55" s="28" t="s">
        <v>46</v>
      </c>
      <c r="AF55" s="39">
        <f t="shared" si="12"/>
        <v>25366411.420059133</v>
      </c>
      <c r="AG55" s="39">
        <f t="shared" si="13"/>
        <v>1182261.1463125497</v>
      </c>
      <c r="AH55" s="3"/>
      <c r="AI55" s="39">
        <f t="shared" si="14"/>
        <v>19512624.169276256</v>
      </c>
      <c r="AJ55" s="39">
        <f t="shared" si="15"/>
        <v>7036048.3970954269</v>
      </c>
      <c r="AK55" s="39">
        <f t="shared" si="16"/>
        <v>-5853787.2507828772</v>
      </c>
      <c r="AL55" s="39">
        <f t="shared" si="17"/>
        <v>5853787.2507828772</v>
      </c>
      <c r="AM55" s="42">
        <f t="shared" si="18"/>
        <v>1</v>
      </c>
      <c r="AN55" s="3"/>
      <c r="AO55" s="32">
        <f>VLOOKUP(EURUSD!C55,'Cours à terme initiaux'!$A$2:$E$1123,5,FALSE)</f>
        <v>1.1088</v>
      </c>
      <c r="AP55" s="39">
        <f t="shared" si="19"/>
        <v>27056277.056277055</v>
      </c>
      <c r="AQ55" s="39">
        <f t="shared" si="20"/>
        <v>0</v>
      </c>
      <c r="AR55" s="39">
        <f t="shared" si="21"/>
        <v>-1182261.1463125497</v>
      </c>
      <c r="AS55" s="39">
        <f t="shared" si="22"/>
        <v>1182261.1463125497</v>
      </c>
      <c r="AT55" s="42">
        <f t="shared" si="23"/>
        <v>1</v>
      </c>
    </row>
    <row r="56" spans="1:46" ht="15.6" x14ac:dyDescent="0.3">
      <c r="A56" s="28">
        <v>2019</v>
      </c>
      <c r="B56" s="28" t="s">
        <v>77</v>
      </c>
      <c r="C56" s="28">
        <v>874</v>
      </c>
      <c r="D56" s="28" t="s">
        <v>21</v>
      </c>
      <c r="E56" s="51">
        <v>42691</v>
      </c>
      <c r="F56" s="51">
        <v>43461</v>
      </c>
      <c r="G56" s="51">
        <v>43465</v>
      </c>
      <c r="H56" s="28" t="s">
        <v>26</v>
      </c>
      <c r="I56" s="28" t="s">
        <v>23</v>
      </c>
      <c r="J56" s="28" t="s">
        <v>24</v>
      </c>
      <c r="K56" s="127">
        <v>29069767.441860501</v>
      </c>
      <c r="L56" s="28" t="s">
        <v>26</v>
      </c>
      <c r="M56" s="28" t="s">
        <v>25</v>
      </c>
      <c r="N56" s="28" t="s">
        <v>27</v>
      </c>
      <c r="O56" s="126">
        <v>-30000000</v>
      </c>
      <c r="P56" s="28">
        <v>1.0626</v>
      </c>
      <c r="Q56" s="28" t="s">
        <v>28</v>
      </c>
      <c r="R56" s="128">
        <v>1.032</v>
      </c>
      <c r="S56" s="128"/>
      <c r="T56" s="127"/>
      <c r="U56" s="127">
        <v>0</v>
      </c>
      <c r="V56" s="28"/>
      <c r="W56" s="128">
        <v>1.1657999999999999</v>
      </c>
      <c r="X56" s="128">
        <v>1.1826663024268675</v>
      </c>
      <c r="Y56" s="126">
        <v>-14513.776478533484</v>
      </c>
      <c r="Z56" s="140"/>
      <c r="AA56" s="127">
        <v>0</v>
      </c>
      <c r="AB56" s="126">
        <v>-14513.776478533484</v>
      </c>
      <c r="AC56" s="27"/>
      <c r="AD56" s="28" t="s">
        <v>46</v>
      </c>
      <c r="AF56" s="39">
        <f t="shared" si="12"/>
        <v>25366411.420059133</v>
      </c>
      <c r="AG56" s="39">
        <f t="shared" si="13"/>
        <v>0</v>
      </c>
      <c r="AH56" s="3"/>
      <c r="AI56" s="39">
        <f t="shared" si="14"/>
        <v>36237730.600084476</v>
      </c>
      <c r="AJ56" s="39">
        <f t="shared" si="15"/>
        <v>-7167963.1582240127</v>
      </c>
      <c r="AK56" s="39">
        <f t="shared" si="16"/>
        <v>7167963.1582240127</v>
      </c>
      <c r="AL56" s="39">
        <f t="shared" si="17"/>
        <v>-7167963.1582240127</v>
      </c>
      <c r="AM56" s="42">
        <f t="shared" si="18"/>
        <v>1</v>
      </c>
      <c r="AN56" s="3"/>
      <c r="AO56" s="32">
        <f>VLOOKUP(EURUSD!C56,'Cours à terme initiaux'!$A$2:$E$1123,5,FALSE)</f>
        <v>1.1088</v>
      </c>
      <c r="AP56" s="39">
        <f t="shared" si="19"/>
        <v>27056277.056277055</v>
      </c>
      <c r="AQ56" s="39">
        <f t="shared" si="20"/>
        <v>0</v>
      </c>
      <c r="AR56" s="39">
        <f t="shared" si="21"/>
        <v>-1689865.636217922</v>
      </c>
      <c r="AS56" s="39">
        <f t="shared" si="22"/>
        <v>0</v>
      </c>
      <c r="AT56" s="42" t="str">
        <f t="shared" si="23"/>
        <v>PAS DE VALEUR INTRINSEQUE</v>
      </c>
    </row>
    <row r="57" spans="1:46" ht="15.6" x14ac:dyDescent="0.3">
      <c r="A57" s="28">
        <v>2019</v>
      </c>
      <c r="B57" s="28" t="s">
        <v>77</v>
      </c>
      <c r="C57" s="28">
        <v>875</v>
      </c>
      <c r="D57" s="28" t="s">
        <v>21</v>
      </c>
      <c r="E57" s="51">
        <v>42691</v>
      </c>
      <c r="F57" s="51">
        <v>43461</v>
      </c>
      <c r="G57" s="51">
        <v>43465</v>
      </c>
      <c r="H57" s="28" t="s">
        <v>26</v>
      </c>
      <c r="I57" s="28" t="s">
        <v>23</v>
      </c>
      <c r="J57" s="28" t="s">
        <v>24</v>
      </c>
      <c r="K57" s="127">
        <v>26548672.566371702</v>
      </c>
      <c r="L57" s="28" t="s">
        <v>26</v>
      </c>
      <c r="M57" s="28" t="s">
        <v>25</v>
      </c>
      <c r="N57" s="28" t="s">
        <v>27</v>
      </c>
      <c r="O57" s="126">
        <v>-30000000</v>
      </c>
      <c r="P57" s="28">
        <v>1.0626</v>
      </c>
      <c r="Q57" s="28" t="s">
        <v>28</v>
      </c>
      <c r="R57" s="128">
        <v>1.1299999999999999</v>
      </c>
      <c r="S57" s="128">
        <v>1.032</v>
      </c>
      <c r="T57" s="127"/>
      <c r="U57" s="127">
        <v>0</v>
      </c>
      <c r="V57" s="28"/>
      <c r="W57" s="128">
        <v>1.1657999999999999</v>
      </c>
      <c r="X57" s="128">
        <v>1.1826663024268675</v>
      </c>
      <c r="Y57" s="126">
        <v>-53282.04550820728</v>
      </c>
      <c r="Z57" s="140"/>
      <c r="AA57" s="127">
        <v>0</v>
      </c>
      <c r="AB57" s="126">
        <v>-53282.04550820728</v>
      </c>
      <c r="AC57" s="27"/>
      <c r="AD57" s="28" t="s">
        <v>60</v>
      </c>
      <c r="AF57" s="39" t="str">
        <f t="shared" si="12"/>
        <v/>
      </c>
      <c r="AG57" s="39" t="str">
        <f t="shared" si="13"/>
        <v/>
      </c>
      <c r="AH57" s="3"/>
      <c r="AI57" s="39" t="str">
        <f t="shared" si="14"/>
        <v/>
      </c>
      <c r="AJ57" s="39" t="str">
        <f t="shared" si="15"/>
        <v/>
      </c>
      <c r="AK57" s="39" t="str">
        <f t="shared" si="16"/>
        <v/>
      </c>
      <c r="AL57" s="39" t="str">
        <f t="shared" si="17"/>
        <v/>
      </c>
      <c r="AM57" s="42" t="str">
        <f t="shared" si="18"/>
        <v/>
      </c>
      <c r="AN57" s="3"/>
      <c r="AO57" s="32">
        <f>VLOOKUP(EURUSD!C57,'Cours à terme initiaux'!$A$2:$E$1123,5,FALSE)</f>
        <v>1.1088</v>
      </c>
      <c r="AP57" s="39" t="str">
        <f t="shared" si="19"/>
        <v/>
      </c>
      <c r="AQ57" s="39" t="str">
        <f t="shared" si="20"/>
        <v/>
      </c>
      <c r="AR57" s="39" t="str">
        <f t="shared" si="21"/>
        <v/>
      </c>
      <c r="AS57" s="39" t="str">
        <f t="shared" si="22"/>
        <v/>
      </c>
      <c r="AT57" s="42" t="str">
        <f t="shared" si="23"/>
        <v/>
      </c>
    </row>
    <row r="58" spans="1:46" ht="15.6" x14ac:dyDescent="0.3">
      <c r="A58" s="28">
        <v>2019</v>
      </c>
      <c r="B58" s="28" t="s">
        <v>78</v>
      </c>
      <c r="C58" s="28">
        <v>855</v>
      </c>
      <c r="D58" s="28" t="s">
        <v>58</v>
      </c>
      <c r="E58" s="51">
        <v>42688</v>
      </c>
      <c r="F58" s="51">
        <v>43494</v>
      </c>
      <c r="G58" s="51">
        <v>43496</v>
      </c>
      <c r="H58" s="28" t="s">
        <v>22</v>
      </c>
      <c r="I58" s="28" t="s">
        <v>25</v>
      </c>
      <c r="J58" s="28" t="s">
        <v>24</v>
      </c>
      <c r="K58" s="127">
        <v>26315789.473684199</v>
      </c>
      <c r="L58" s="28" t="s">
        <v>22</v>
      </c>
      <c r="M58" s="28" t="s">
        <v>23</v>
      </c>
      <c r="N58" s="28" t="s">
        <v>27</v>
      </c>
      <c r="O58" s="126">
        <v>-30000000</v>
      </c>
      <c r="P58" s="28">
        <v>1.0737000000000001</v>
      </c>
      <c r="Q58" s="28" t="s">
        <v>28</v>
      </c>
      <c r="R58" s="128">
        <v>1.1399999999999999</v>
      </c>
      <c r="S58" s="128"/>
      <c r="T58" s="127"/>
      <c r="U58" s="127">
        <v>0</v>
      </c>
      <c r="V58" s="28"/>
      <c r="W58" s="128">
        <v>1.1657999999999999</v>
      </c>
      <c r="X58" s="128">
        <v>1.1858232325266826</v>
      </c>
      <c r="Y58" s="127">
        <v>1274443.3590084864</v>
      </c>
      <c r="Z58" s="140">
        <v>1154454.2186045041</v>
      </c>
      <c r="AA58" s="127">
        <v>1016909.1877264492</v>
      </c>
      <c r="AB58" s="127">
        <v>257534.17128203716</v>
      </c>
      <c r="AC58" s="27"/>
      <c r="AD58" s="28" t="s">
        <v>46</v>
      </c>
      <c r="AF58" s="39">
        <f t="shared" si="12"/>
        <v>25298880.285957765</v>
      </c>
      <c r="AG58" s="39">
        <f t="shared" si="13"/>
        <v>1016909.1877264492</v>
      </c>
      <c r="AH58" s="3"/>
      <c r="AI58" s="39">
        <f t="shared" si="14"/>
        <v>19460677.143044431</v>
      </c>
      <c r="AJ58" s="39">
        <f t="shared" si="15"/>
        <v>6855112.3306397833</v>
      </c>
      <c r="AK58" s="39">
        <f t="shared" si="16"/>
        <v>-5838203.1429133341</v>
      </c>
      <c r="AL58" s="39">
        <f t="shared" si="17"/>
        <v>5838203.1429133341</v>
      </c>
      <c r="AM58" s="42">
        <f t="shared" si="18"/>
        <v>1</v>
      </c>
      <c r="AN58" s="3"/>
      <c r="AO58" s="32">
        <f>VLOOKUP(EURUSD!C58,'Cours à terme initiaux'!$A$2:$E$1123,5,FALSE)</f>
        <v>1.1211</v>
      </c>
      <c r="AP58" s="39">
        <f t="shared" si="19"/>
        <v>26759432.700026758</v>
      </c>
      <c r="AQ58" s="39">
        <f t="shared" si="20"/>
        <v>0</v>
      </c>
      <c r="AR58" s="39">
        <f t="shared" si="21"/>
        <v>-1016909.1877264492</v>
      </c>
      <c r="AS58" s="39">
        <f t="shared" si="22"/>
        <v>1016909.1877264492</v>
      </c>
      <c r="AT58" s="42">
        <f t="shared" si="23"/>
        <v>1</v>
      </c>
    </row>
    <row r="59" spans="1:46" ht="15.6" x14ac:dyDescent="0.3">
      <c r="A59" s="28">
        <v>2019</v>
      </c>
      <c r="B59" s="28" t="s">
        <v>78</v>
      </c>
      <c r="C59" s="28">
        <v>856</v>
      </c>
      <c r="D59" s="28" t="s">
        <v>58</v>
      </c>
      <c r="E59" s="51">
        <v>42688</v>
      </c>
      <c r="F59" s="51">
        <v>43494</v>
      </c>
      <c r="G59" s="51">
        <v>43496</v>
      </c>
      <c r="H59" s="28" t="s">
        <v>26</v>
      </c>
      <c r="I59" s="28" t="s">
        <v>23</v>
      </c>
      <c r="J59" s="28" t="s">
        <v>24</v>
      </c>
      <c r="K59" s="127">
        <v>28804608.737397999</v>
      </c>
      <c r="L59" s="28" t="s">
        <v>26</v>
      </c>
      <c r="M59" s="28" t="s">
        <v>25</v>
      </c>
      <c r="N59" s="28" t="s">
        <v>27</v>
      </c>
      <c r="O59" s="126">
        <v>-30000000</v>
      </c>
      <c r="P59" s="28">
        <v>1.0737000000000001</v>
      </c>
      <c r="Q59" s="28" t="s">
        <v>28</v>
      </c>
      <c r="R59" s="128">
        <v>1.0415000000000001</v>
      </c>
      <c r="S59" s="128"/>
      <c r="T59" s="127"/>
      <c r="U59" s="127">
        <v>0</v>
      </c>
      <c r="V59" s="28"/>
      <c r="W59" s="128">
        <v>1.1657999999999999</v>
      </c>
      <c r="X59" s="128">
        <v>1.1858232325266826</v>
      </c>
      <c r="Y59" s="126">
        <v>-32110.700978028541</v>
      </c>
      <c r="Z59" s="140"/>
      <c r="AA59" s="127">
        <v>0</v>
      </c>
      <c r="AB59" s="126">
        <v>-32110.700978028541</v>
      </c>
      <c r="AC59" s="27"/>
      <c r="AD59" s="28" t="s">
        <v>46</v>
      </c>
      <c r="AF59" s="39">
        <f t="shared" si="12"/>
        <v>25298880.285957765</v>
      </c>
      <c r="AG59" s="39">
        <f t="shared" si="13"/>
        <v>0</v>
      </c>
      <c r="AH59" s="3"/>
      <c r="AI59" s="39">
        <f t="shared" si="14"/>
        <v>36141257.551368237</v>
      </c>
      <c r="AJ59" s="39">
        <f t="shared" si="15"/>
        <v>-7336648.8139702566</v>
      </c>
      <c r="AK59" s="39">
        <f t="shared" si="16"/>
        <v>7336648.8139702566</v>
      </c>
      <c r="AL59" s="39">
        <f t="shared" si="17"/>
        <v>-7336648.8139702566</v>
      </c>
      <c r="AM59" s="42">
        <f t="shared" si="18"/>
        <v>1</v>
      </c>
      <c r="AN59" s="3"/>
      <c r="AO59" s="32">
        <f>VLOOKUP(EURUSD!C59,'Cours à terme initiaux'!$A$2:$E$1123,5,FALSE)</f>
        <v>1.1211</v>
      </c>
      <c r="AP59" s="39">
        <f t="shared" si="19"/>
        <v>26759432.700026758</v>
      </c>
      <c r="AQ59" s="39">
        <f t="shared" si="20"/>
        <v>0</v>
      </c>
      <c r="AR59" s="39">
        <f t="shared" si="21"/>
        <v>-1460552.4140689932</v>
      </c>
      <c r="AS59" s="39">
        <f t="shared" si="22"/>
        <v>0</v>
      </c>
      <c r="AT59" s="42" t="str">
        <f t="shared" si="23"/>
        <v>PAS DE VALEUR INTRINSEQUE</v>
      </c>
    </row>
    <row r="60" spans="1:46" ht="15.6" x14ac:dyDescent="0.3">
      <c r="A60" s="28">
        <v>2019</v>
      </c>
      <c r="B60" s="28" t="s">
        <v>78</v>
      </c>
      <c r="C60" s="28">
        <v>857</v>
      </c>
      <c r="D60" s="28" t="s">
        <v>58</v>
      </c>
      <c r="E60" s="51">
        <v>42688</v>
      </c>
      <c r="F60" s="51">
        <v>43494</v>
      </c>
      <c r="G60" s="51">
        <v>43496</v>
      </c>
      <c r="H60" s="28" t="s">
        <v>26</v>
      </c>
      <c r="I60" s="28" t="s">
        <v>23</v>
      </c>
      <c r="J60" s="28" t="s">
        <v>24</v>
      </c>
      <c r="K60" s="127">
        <v>26315789.473684199</v>
      </c>
      <c r="L60" s="28" t="s">
        <v>26</v>
      </c>
      <c r="M60" s="28" t="s">
        <v>25</v>
      </c>
      <c r="N60" s="28" t="s">
        <v>27</v>
      </c>
      <c r="O60" s="126">
        <v>-30000000</v>
      </c>
      <c r="P60" s="28">
        <v>1.0737000000000001</v>
      </c>
      <c r="Q60" s="28" t="s">
        <v>28</v>
      </c>
      <c r="R60" s="128">
        <v>1.1399999999999999</v>
      </c>
      <c r="S60" s="128">
        <v>1.0415000000000001</v>
      </c>
      <c r="T60" s="127"/>
      <c r="U60" s="127">
        <v>0</v>
      </c>
      <c r="V60" s="28"/>
      <c r="W60" s="128">
        <v>1.1657999999999999</v>
      </c>
      <c r="X60" s="128">
        <v>1.1858232325266826</v>
      </c>
      <c r="Y60" s="126">
        <v>-87878.439425953678</v>
      </c>
      <c r="Z60" s="140"/>
      <c r="AA60" s="127">
        <v>0</v>
      </c>
      <c r="AB60" s="126">
        <v>-87878.439425953678</v>
      </c>
      <c r="AC60" s="27"/>
      <c r="AD60" s="28" t="s">
        <v>60</v>
      </c>
      <c r="AF60" s="39" t="str">
        <f t="shared" si="12"/>
        <v/>
      </c>
      <c r="AG60" s="39" t="str">
        <f t="shared" si="13"/>
        <v/>
      </c>
      <c r="AH60" s="3"/>
      <c r="AI60" s="39" t="str">
        <f t="shared" si="14"/>
        <v/>
      </c>
      <c r="AJ60" s="39" t="str">
        <f t="shared" si="15"/>
        <v/>
      </c>
      <c r="AK60" s="39" t="str">
        <f t="shared" si="16"/>
        <v/>
      </c>
      <c r="AL60" s="39" t="str">
        <f t="shared" si="17"/>
        <v/>
      </c>
      <c r="AM60" s="42" t="str">
        <f t="shared" si="18"/>
        <v/>
      </c>
      <c r="AN60" s="3"/>
      <c r="AO60" s="32">
        <f>VLOOKUP(EURUSD!C60,'Cours à terme initiaux'!$A$2:$E$1123,5,FALSE)</f>
        <v>1.1211</v>
      </c>
      <c r="AP60" s="39" t="str">
        <f t="shared" si="19"/>
        <v/>
      </c>
      <c r="AQ60" s="39" t="str">
        <f t="shared" si="20"/>
        <v/>
      </c>
      <c r="AR60" s="39" t="str">
        <f t="shared" si="21"/>
        <v/>
      </c>
      <c r="AS60" s="39" t="str">
        <f t="shared" si="22"/>
        <v/>
      </c>
      <c r="AT60" s="42" t="str">
        <f t="shared" si="23"/>
        <v/>
      </c>
    </row>
    <row r="61" spans="1:46" ht="15.6" x14ac:dyDescent="0.3">
      <c r="A61" s="28">
        <v>2019</v>
      </c>
      <c r="B61" s="28" t="s">
        <v>79</v>
      </c>
      <c r="C61" s="28">
        <v>864</v>
      </c>
      <c r="D61" s="28" t="s">
        <v>58</v>
      </c>
      <c r="E61" s="51">
        <v>42690</v>
      </c>
      <c r="F61" s="51">
        <v>43494</v>
      </c>
      <c r="G61" s="51">
        <v>43496</v>
      </c>
      <c r="H61" s="28" t="s">
        <v>22</v>
      </c>
      <c r="I61" s="28" t="s">
        <v>25</v>
      </c>
      <c r="J61" s="28" t="s">
        <v>24</v>
      </c>
      <c r="K61" s="127">
        <v>22026431.7180617</v>
      </c>
      <c r="L61" s="28" t="s">
        <v>22</v>
      </c>
      <c r="M61" s="28" t="s">
        <v>23</v>
      </c>
      <c r="N61" s="28" t="s">
        <v>27</v>
      </c>
      <c r="O61" s="126">
        <v>-25000000</v>
      </c>
      <c r="P61" s="28">
        <v>1.0690999999999999</v>
      </c>
      <c r="Q61" s="28" t="s">
        <v>28</v>
      </c>
      <c r="R61" s="128">
        <v>1.135</v>
      </c>
      <c r="S61" s="128"/>
      <c r="T61" s="127"/>
      <c r="U61" s="127">
        <v>0</v>
      </c>
      <c r="V61" s="28"/>
      <c r="W61" s="128">
        <v>1.1657999999999999</v>
      </c>
      <c r="X61" s="128">
        <v>1.1858232325266826</v>
      </c>
      <c r="Y61" s="127">
        <v>1140349.287387142</v>
      </c>
      <c r="Z61" s="140">
        <v>1045398.1849874046</v>
      </c>
      <c r="AA61" s="127">
        <v>944031.47976353765</v>
      </c>
      <c r="AB61" s="127">
        <v>196317.80762360431</v>
      </c>
      <c r="AC61" s="27"/>
      <c r="AD61" s="28" t="s">
        <v>46</v>
      </c>
      <c r="AF61" s="39">
        <f t="shared" si="12"/>
        <v>21082400.238298137</v>
      </c>
      <c r="AG61" s="39">
        <f t="shared" si="13"/>
        <v>944031.47976353765</v>
      </c>
      <c r="AH61" s="3"/>
      <c r="AI61" s="39">
        <f t="shared" si="14"/>
        <v>16217230.952537026</v>
      </c>
      <c r="AJ61" s="39">
        <f t="shared" si="15"/>
        <v>5809200.7655246481</v>
      </c>
      <c r="AK61" s="39">
        <f t="shared" si="16"/>
        <v>-4865169.2857611105</v>
      </c>
      <c r="AL61" s="39">
        <f t="shared" si="17"/>
        <v>4865169.2857611105</v>
      </c>
      <c r="AM61" s="42">
        <f t="shared" si="18"/>
        <v>1</v>
      </c>
      <c r="AN61" s="3"/>
      <c r="AO61" s="32">
        <f>VLOOKUP(EURUSD!C61,'Cours à terme initiaux'!$A$2:$E$1123,5,FALSE)</f>
        <v>1.1165</v>
      </c>
      <c r="AP61" s="39">
        <f t="shared" si="19"/>
        <v>22391401.701746527</v>
      </c>
      <c r="AQ61" s="39">
        <f t="shared" si="20"/>
        <v>0</v>
      </c>
      <c r="AR61" s="39">
        <f t="shared" si="21"/>
        <v>-944031.47976353765</v>
      </c>
      <c r="AS61" s="39">
        <f t="shared" si="22"/>
        <v>944031.47976353765</v>
      </c>
      <c r="AT61" s="42">
        <f t="shared" si="23"/>
        <v>1</v>
      </c>
    </row>
    <row r="62" spans="1:46" ht="15.6" x14ac:dyDescent="0.3">
      <c r="A62" s="28">
        <v>2019</v>
      </c>
      <c r="B62" s="28" t="s">
        <v>79</v>
      </c>
      <c r="C62" s="28">
        <v>865</v>
      </c>
      <c r="D62" s="28" t="s">
        <v>58</v>
      </c>
      <c r="E62" s="51">
        <v>42690</v>
      </c>
      <c r="F62" s="51">
        <v>43494</v>
      </c>
      <c r="G62" s="51">
        <v>43496</v>
      </c>
      <c r="H62" s="28" t="s">
        <v>26</v>
      </c>
      <c r="I62" s="28" t="s">
        <v>23</v>
      </c>
      <c r="J62" s="28" t="s">
        <v>24</v>
      </c>
      <c r="K62" s="127">
        <v>24038461.538461499</v>
      </c>
      <c r="L62" s="28" t="s">
        <v>26</v>
      </c>
      <c r="M62" s="28" t="s">
        <v>25</v>
      </c>
      <c r="N62" s="28" t="s">
        <v>27</v>
      </c>
      <c r="O62" s="126">
        <v>-25000000</v>
      </c>
      <c r="P62" s="28">
        <v>1.0690999999999999</v>
      </c>
      <c r="Q62" s="28" t="s">
        <v>28</v>
      </c>
      <c r="R62" s="128">
        <v>1.04</v>
      </c>
      <c r="S62" s="128"/>
      <c r="T62" s="127"/>
      <c r="U62" s="127">
        <v>0</v>
      </c>
      <c r="V62" s="28"/>
      <c r="W62" s="128">
        <v>1.1657999999999999</v>
      </c>
      <c r="X62" s="128">
        <v>1.1858232325266826</v>
      </c>
      <c r="Y62" s="126">
        <v>-25643.286178951483</v>
      </c>
      <c r="Z62" s="140"/>
      <c r="AA62" s="127">
        <v>0</v>
      </c>
      <c r="AB62" s="126">
        <v>-25643.286178951483</v>
      </c>
      <c r="AC62" s="27"/>
      <c r="AD62" s="28" t="s">
        <v>46</v>
      </c>
      <c r="AE62" s="55"/>
      <c r="AF62" s="39">
        <f t="shared" si="12"/>
        <v>21082400.238298137</v>
      </c>
      <c r="AG62" s="39">
        <f t="shared" si="13"/>
        <v>0</v>
      </c>
      <c r="AH62" s="3"/>
      <c r="AI62" s="39">
        <f t="shared" si="14"/>
        <v>30117714.626140196</v>
      </c>
      <c r="AJ62" s="39">
        <f t="shared" si="15"/>
        <v>-6079253.0876786597</v>
      </c>
      <c r="AK62" s="39">
        <f t="shared" si="16"/>
        <v>6079253.0876786597</v>
      </c>
      <c r="AL62" s="39">
        <f t="shared" si="17"/>
        <v>-6079253.0876786597</v>
      </c>
      <c r="AM62" s="42">
        <f t="shared" si="18"/>
        <v>1</v>
      </c>
      <c r="AN62" s="3"/>
      <c r="AO62" s="32">
        <f>VLOOKUP(EURUSD!C62,'Cours à terme initiaux'!$A$2:$E$1123,5,FALSE)</f>
        <v>1.1165</v>
      </c>
      <c r="AP62" s="39">
        <f t="shared" si="19"/>
        <v>22391401.701746527</v>
      </c>
      <c r="AQ62" s="39">
        <f t="shared" si="20"/>
        <v>0</v>
      </c>
      <c r="AR62" s="39">
        <f t="shared" si="21"/>
        <v>-1309001.4634483904</v>
      </c>
      <c r="AS62" s="39">
        <f t="shared" si="22"/>
        <v>0</v>
      </c>
      <c r="AT62" s="42" t="str">
        <f t="shared" si="23"/>
        <v>PAS DE VALEUR INTRINSEQUE</v>
      </c>
    </row>
    <row r="63" spans="1:46" ht="15.6" x14ac:dyDescent="0.3">
      <c r="A63" s="28">
        <v>2019</v>
      </c>
      <c r="B63" s="28" t="s">
        <v>79</v>
      </c>
      <c r="C63" s="28">
        <v>866</v>
      </c>
      <c r="D63" s="28" t="s">
        <v>58</v>
      </c>
      <c r="E63" s="51">
        <v>42690</v>
      </c>
      <c r="F63" s="51">
        <v>43494</v>
      </c>
      <c r="G63" s="51">
        <v>43496</v>
      </c>
      <c r="H63" s="28" t="s">
        <v>26</v>
      </c>
      <c r="I63" s="28" t="s">
        <v>23</v>
      </c>
      <c r="J63" s="28" t="s">
        <v>24</v>
      </c>
      <c r="K63" s="127">
        <v>22026431.7180617</v>
      </c>
      <c r="L63" s="28" t="s">
        <v>26</v>
      </c>
      <c r="M63" s="28" t="s">
        <v>25</v>
      </c>
      <c r="N63" s="28" t="s">
        <v>27</v>
      </c>
      <c r="O63" s="126">
        <v>-25000000</v>
      </c>
      <c r="P63" s="28">
        <v>1.0690999999999999</v>
      </c>
      <c r="Q63" s="28" t="s">
        <v>28</v>
      </c>
      <c r="R63" s="128">
        <v>1.135</v>
      </c>
      <c r="S63" s="128">
        <v>1.04</v>
      </c>
      <c r="T63" s="127"/>
      <c r="U63" s="127">
        <v>0</v>
      </c>
      <c r="V63" s="28"/>
      <c r="W63" s="128">
        <v>1.1657999999999999</v>
      </c>
      <c r="X63" s="128">
        <v>1.1858232325266826</v>
      </c>
      <c r="Y63" s="126">
        <v>-69307.81622078584</v>
      </c>
      <c r="Z63" s="140"/>
      <c r="AA63" s="127">
        <v>0</v>
      </c>
      <c r="AB63" s="126">
        <v>-69307.81622078584</v>
      </c>
      <c r="AC63" s="27"/>
      <c r="AD63" s="28" t="s">
        <v>60</v>
      </c>
      <c r="AE63" s="55"/>
      <c r="AF63" s="39" t="str">
        <f t="shared" si="12"/>
        <v/>
      </c>
      <c r="AG63" s="39" t="str">
        <f t="shared" si="13"/>
        <v/>
      </c>
      <c r="AH63" s="3"/>
      <c r="AI63" s="39" t="str">
        <f t="shared" si="14"/>
        <v/>
      </c>
      <c r="AJ63" s="39" t="str">
        <f t="shared" si="15"/>
        <v/>
      </c>
      <c r="AK63" s="39" t="str">
        <f t="shared" si="16"/>
        <v/>
      </c>
      <c r="AL63" s="39" t="str">
        <f t="shared" si="17"/>
        <v/>
      </c>
      <c r="AM63" s="42" t="str">
        <f t="shared" si="18"/>
        <v/>
      </c>
      <c r="AN63" s="3"/>
      <c r="AO63" s="32">
        <f>VLOOKUP(EURUSD!C63,'Cours à terme initiaux'!$A$2:$E$1123,5,FALSE)</f>
        <v>1.1165</v>
      </c>
      <c r="AP63" s="39" t="str">
        <f t="shared" si="19"/>
        <v/>
      </c>
      <c r="AQ63" s="39" t="str">
        <f t="shared" si="20"/>
        <v/>
      </c>
      <c r="AR63" s="39" t="str">
        <f t="shared" si="21"/>
        <v/>
      </c>
      <c r="AS63" s="39" t="str">
        <f t="shared" si="22"/>
        <v/>
      </c>
      <c r="AT63" s="42" t="str">
        <f t="shared" si="23"/>
        <v/>
      </c>
    </row>
    <row r="64" spans="1:46" ht="15.6" x14ac:dyDescent="0.3">
      <c r="A64" s="28">
        <v>2019</v>
      </c>
      <c r="B64" s="28" t="s">
        <v>80</v>
      </c>
      <c r="C64" s="28">
        <v>876</v>
      </c>
      <c r="D64" s="28" t="s">
        <v>58</v>
      </c>
      <c r="E64" s="51">
        <v>42692</v>
      </c>
      <c r="F64" s="51">
        <v>43494</v>
      </c>
      <c r="G64" s="51">
        <v>43496</v>
      </c>
      <c r="H64" s="28" t="s">
        <v>22</v>
      </c>
      <c r="I64" s="28" t="s">
        <v>25</v>
      </c>
      <c r="J64" s="28" t="s">
        <v>24</v>
      </c>
      <c r="K64" s="127">
        <v>22222222.222222202</v>
      </c>
      <c r="L64" s="28" t="s">
        <v>22</v>
      </c>
      <c r="M64" s="28" t="s">
        <v>23</v>
      </c>
      <c r="N64" s="28" t="s">
        <v>27</v>
      </c>
      <c r="O64" s="126">
        <v>-25000000</v>
      </c>
      <c r="P64" s="28">
        <v>1.0588</v>
      </c>
      <c r="Q64" s="28" t="s">
        <v>28</v>
      </c>
      <c r="R64" s="128">
        <v>1.125</v>
      </c>
      <c r="S64" s="128"/>
      <c r="T64" s="127"/>
      <c r="U64" s="127">
        <v>0</v>
      </c>
      <c r="V64" s="28"/>
      <c r="W64" s="128">
        <v>1.1657999999999999</v>
      </c>
      <c r="X64" s="128">
        <v>1.1858232325266826</v>
      </c>
      <c r="Y64" s="127">
        <v>1304149.5992377144</v>
      </c>
      <c r="Z64" s="140">
        <v>1215386.716588645</v>
      </c>
      <c r="AA64" s="127">
        <v>1139821.9839240871</v>
      </c>
      <c r="AB64" s="127">
        <v>164327.61531362729</v>
      </c>
      <c r="AC64" s="27"/>
      <c r="AD64" s="28" t="s">
        <v>46</v>
      </c>
      <c r="AF64" s="39">
        <f t="shared" si="12"/>
        <v>21082400.238298137</v>
      </c>
      <c r="AG64" s="39">
        <f t="shared" si="13"/>
        <v>1139821.9839240871</v>
      </c>
      <c r="AH64" s="3"/>
      <c r="AI64" s="39">
        <f t="shared" si="14"/>
        <v>16217230.952537026</v>
      </c>
      <c r="AJ64" s="39">
        <f t="shared" si="15"/>
        <v>6004991.2696851976</v>
      </c>
      <c r="AK64" s="39">
        <f t="shared" si="16"/>
        <v>-4865169.2857611105</v>
      </c>
      <c r="AL64" s="39">
        <f t="shared" si="17"/>
        <v>4865169.2857611105</v>
      </c>
      <c r="AM64" s="42">
        <f t="shared" si="18"/>
        <v>1</v>
      </c>
      <c r="AN64" s="3"/>
      <c r="AO64" s="32">
        <f>VLOOKUP(EURUSD!C64,'Cours à terme initiaux'!$A$2:$E$1123,5,FALSE)</f>
        <v>1.1077999999999999</v>
      </c>
      <c r="AP64" s="39">
        <f t="shared" si="19"/>
        <v>22567250.406210508</v>
      </c>
      <c r="AQ64" s="39">
        <f t="shared" si="20"/>
        <v>0</v>
      </c>
      <c r="AR64" s="39">
        <f t="shared" si="21"/>
        <v>-1139821.9839240871</v>
      </c>
      <c r="AS64" s="39">
        <f t="shared" si="22"/>
        <v>1139821.9839240871</v>
      </c>
      <c r="AT64" s="42">
        <f t="shared" si="23"/>
        <v>1</v>
      </c>
    </row>
    <row r="65" spans="1:46" ht="15.6" x14ac:dyDescent="0.3">
      <c r="A65" s="28">
        <v>2019</v>
      </c>
      <c r="B65" s="28" t="s">
        <v>80</v>
      </c>
      <c r="C65" s="28">
        <v>877</v>
      </c>
      <c r="D65" s="28" t="s">
        <v>58</v>
      </c>
      <c r="E65" s="51">
        <v>42692</v>
      </c>
      <c r="F65" s="51">
        <v>43494</v>
      </c>
      <c r="G65" s="51">
        <v>43496</v>
      </c>
      <c r="H65" s="28" t="s">
        <v>26</v>
      </c>
      <c r="I65" s="28" t="s">
        <v>23</v>
      </c>
      <c r="J65" s="28" t="s">
        <v>24</v>
      </c>
      <c r="K65" s="127">
        <v>24038461.538461499</v>
      </c>
      <c r="L65" s="28" t="s">
        <v>26</v>
      </c>
      <c r="M65" s="28" t="s">
        <v>25</v>
      </c>
      <c r="N65" s="28" t="s">
        <v>27</v>
      </c>
      <c r="O65" s="126">
        <v>-25000000</v>
      </c>
      <c r="P65" s="28">
        <v>1.0588</v>
      </c>
      <c r="Q65" s="28" t="s">
        <v>28</v>
      </c>
      <c r="R65" s="128">
        <v>1.04</v>
      </c>
      <c r="S65" s="128"/>
      <c r="T65" s="127"/>
      <c r="U65" s="127">
        <v>0</v>
      </c>
      <c r="V65" s="28"/>
      <c r="W65" s="128">
        <v>1.1657999999999999</v>
      </c>
      <c r="X65" s="128">
        <v>1.1858232325266826</v>
      </c>
      <c r="Y65" s="126">
        <v>-25643.286178951483</v>
      </c>
      <c r="Z65" s="140"/>
      <c r="AA65" s="127">
        <v>0</v>
      </c>
      <c r="AB65" s="126">
        <v>-25643.286178951483</v>
      </c>
      <c r="AC65" s="27"/>
      <c r="AD65" s="28" t="s">
        <v>46</v>
      </c>
      <c r="AF65" s="39">
        <f t="shared" si="12"/>
        <v>21082400.238298137</v>
      </c>
      <c r="AG65" s="39">
        <f t="shared" si="13"/>
        <v>0</v>
      </c>
      <c r="AH65" s="3"/>
      <c r="AI65" s="39">
        <f t="shared" si="14"/>
        <v>30117714.626140196</v>
      </c>
      <c r="AJ65" s="39">
        <f t="shared" si="15"/>
        <v>-6079253.0876786597</v>
      </c>
      <c r="AK65" s="39">
        <f t="shared" si="16"/>
        <v>6079253.0876786597</v>
      </c>
      <c r="AL65" s="39">
        <f t="shared" si="17"/>
        <v>-6079253.0876786597</v>
      </c>
      <c r="AM65" s="42">
        <f t="shared" si="18"/>
        <v>1</v>
      </c>
      <c r="AN65" s="3"/>
      <c r="AO65" s="32">
        <f>VLOOKUP(EURUSD!C65,'Cours à terme initiaux'!$A$2:$E$1123,5,FALSE)</f>
        <v>1.1077999999999999</v>
      </c>
      <c r="AP65" s="39">
        <f t="shared" si="19"/>
        <v>22567250.406210508</v>
      </c>
      <c r="AQ65" s="39">
        <f t="shared" si="20"/>
        <v>0</v>
      </c>
      <c r="AR65" s="39">
        <f t="shared" si="21"/>
        <v>-1484850.1679123715</v>
      </c>
      <c r="AS65" s="39">
        <f t="shared" si="22"/>
        <v>0</v>
      </c>
      <c r="AT65" s="42" t="str">
        <f t="shared" si="23"/>
        <v>PAS DE VALEUR INTRINSEQUE</v>
      </c>
    </row>
    <row r="66" spans="1:46" ht="15.6" x14ac:dyDescent="0.3">
      <c r="A66" s="28">
        <v>2019</v>
      </c>
      <c r="B66" s="28" t="s">
        <v>80</v>
      </c>
      <c r="C66" s="28">
        <v>878</v>
      </c>
      <c r="D66" s="28" t="s">
        <v>58</v>
      </c>
      <c r="E66" s="51">
        <v>42692</v>
      </c>
      <c r="F66" s="51">
        <v>43494</v>
      </c>
      <c r="G66" s="51">
        <v>43496</v>
      </c>
      <c r="H66" s="28" t="s">
        <v>26</v>
      </c>
      <c r="I66" s="28" t="s">
        <v>23</v>
      </c>
      <c r="J66" s="28" t="s">
        <v>24</v>
      </c>
      <c r="K66" s="127">
        <v>22222222.222222202</v>
      </c>
      <c r="L66" s="28" t="s">
        <v>26</v>
      </c>
      <c r="M66" s="28" t="s">
        <v>25</v>
      </c>
      <c r="N66" s="28" t="s">
        <v>27</v>
      </c>
      <c r="O66" s="126">
        <v>-25000000</v>
      </c>
      <c r="P66" s="28">
        <v>1.0588</v>
      </c>
      <c r="Q66" s="28" t="s">
        <v>28</v>
      </c>
      <c r="R66" s="128">
        <v>1.125</v>
      </c>
      <c r="S66" s="128">
        <v>1.04</v>
      </c>
      <c r="T66" s="127"/>
      <c r="U66" s="127">
        <v>0</v>
      </c>
      <c r="V66" s="28"/>
      <c r="W66" s="128">
        <v>1.1657999999999999</v>
      </c>
      <c r="X66" s="128">
        <v>1.1858232325266826</v>
      </c>
      <c r="Y66" s="126">
        <v>-63119.596470117984</v>
      </c>
      <c r="Z66" s="140"/>
      <c r="AA66" s="127">
        <v>0</v>
      </c>
      <c r="AB66" s="126">
        <v>-63119.596470117984</v>
      </c>
      <c r="AC66" s="27"/>
      <c r="AD66" s="28" t="s">
        <v>60</v>
      </c>
      <c r="AF66" s="39" t="str">
        <f t="shared" si="12"/>
        <v/>
      </c>
      <c r="AG66" s="39" t="str">
        <f t="shared" si="13"/>
        <v/>
      </c>
      <c r="AH66" s="3"/>
      <c r="AI66" s="39" t="str">
        <f t="shared" si="14"/>
        <v/>
      </c>
      <c r="AJ66" s="39" t="str">
        <f t="shared" si="15"/>
        <v/>
      </c>
      <c r="AK66" s="39" t="str">
        <f t="shared" si="16"/>
        <v/>
      </c>
      <c r="AL66" s="39" t="str">
        <f t="shared" si="17"/>
        <v/>
      </c>
      <c r="AM66" s="42" t="str">
        <f t="shared" si="18"/>
        <v/>
      </c>
      <c r="AN66" s="3"/>
      <c r="AO66" s="32">
        <f>VLOOKUP(EURUSD!C66,'Cours à terme initiaux'!$A$2:$E$1123,5,FALSE)</f>
        <v>1.1077999999999999</v>
      </c>
      <c r="AP66" s="39" t="str">
        <f t="shared" si="19"/>
        <v/>
      </c>
      <c r="AQ66" s="39" t="str">
        <f t="shared" si="20"/>
        <v/>
      </c>
      <c r="AR66" s="39" t="str">
        <f t="shared" si="21"/>
        <v/>
      </c>
      <c r="AS66" s="39" t="str">
        <f t="shared" si="22"/>
        <v/>
      </c>
      <c r="AT66" s="42" t="str">
        <f t="shared" si="23"/>
        <v/>
      </c>
    </row>
    <row r="67" spans="1:46" ht="15.6" x14ac:dyDescent="0.3">
      <c r="A67" s="28">
        <v>2019</v>
      </c>
      <c r="B67" s="28" t="s">
        <v>81</v>
      </c>
      <c r="C67" s="28">
        <v>858</v>
      </c>
      <c r="D67" s="28" t="s">
        <v>47</v>
      </c>
      <c r="E67" s="51">
        <v>42688</v>
      </c>
      <c r="F67" s="51">
        <v>43511</v>
      </c>
      <c r="G67" s="51">
        <v>43515</v>
      </c>
      <c r="H67" s="28" t="s">
        <v>22</v>
      </c>
      <c r="I67" s="28" t="s">
        <v>25</v>
      </c>
      <c r="J67" s="28" t="s">
        <v>24</v>
      </c>
      <c r="K67" s="127">
        <v>26258205.689277899</v>
      </c>
      <c r="L67" s="28" t="s">
        <v>22</v>
      </c>
      <c r="M67" s="28" t="s">
        <v>23</v>
      </c>
      <c r="N67" s="28" t="s">
        <v>27</v>
      </c>
      <c r="O67" s="126">
        <v>-30000000</v>
      </c>
      <c r="P67" s="28">
        <v>1.0737000000000001</v>
      </c>
      <c r="Q67" s="28" t="s">
        <v>28</v>
      </c>
      <c r="R67" s="128">
        <v>1.1425000000000001</v>
      </c>
      <c r="S67" s="128"/>
      <c r="T67" s="127"/>
      <c r="U67" s="127">
        <v>0</v>
      </c>
      <c r="V67" s="28"/>
      <c r="W67" s="128">
        <v>1.1657999999999999</v>
      </c>
      <c r="X67" s="128">
        <v>1.1877252277555994</v>
      </c>
      <c r="Y67" s="127">
        <v>1280062.1216085635</v>
      </c>
      <c r="Z67" s="140">
        <v>1148336.4137804655</v>
      </c>
      <c r="AA67" s="127">
        <v>999838.43484995887</v>
      </c>
      <c r="AB67" s="127">
        <v>280223.6867586046</v>
      </c>
      <c r="AC67" s="27"/>
      <c r="AD67" s="28" t="s">
        <v>46</v>
      </c>
      <c r="AF67" s="39">
        <f t="shared" si="12"/>
        <v>25258367.25442794</v>
      </c>
      <c r="AG67" s="39">
        <f t="shared" si="13"/>
        <v>999838.43484995887</v>
      </c>
      <c r="AH67" s="3"/>
      <c r="AI67" s="39">
        <f t="shared" si="14"/>
        <v>19429513.272636876</v>
      </c>
      <c r="AJ67" s="39">
        <f t="shared" si="15"/>
        <v>6828692.416641023</v>
      </c>
      <c r="AK67" s="39">
        <f t="shared" si="16"/>
        <v>-5828853.9817910641</v>
      </c>
      <c r="AL67" s="39">
        <f t="shared" si="17"/>
        <v>5828853.9817910641</v>
      </c>
      <c r="AM67" s="42">
        <f t="shared" si="18"/>
        <v>1</v>
      </c>
      <c r="AN67" s="3"/>
      <c r="AO67" s="32">
        <f>VLOOKUP(EURUSD!C67,'Cours à terme initiaux'!$A$2:$E$1123,5,FALSE)</f>
        <v>1.1224000000000001</v>
      </c>
      <c r="AP67" s="39">
        <f t="shared" si="19"/>
        <v>26728439.059158944</v>
      </c>
      <c r="AQ67" s="39">
        <f t="shared" si="20"/>
        <v>0</v>
      </c>
      <c r="AR67" s="39">
        <f t="shared" si="21"/>
        <v>-999838.43484995887</v>
      </c>
      <c r="AS67" s="39">
        <f t="shared" si="22"/>
        <v>999838.43484995887</v>
      </c>
      <c r="AT67" s="42">
        <f t="shared" si="23"/>
        <v>1</v>
      </c>
    </row>
    <row r="68" spans="1:46" ht="15.6" x14ac:dyDescent="0.3">
      <c r="A68" s="28">
        <v>2019</v>
      </c>
      <c r="B68" s="28" t="s">
        <v>81</v>
      </c>
      <c r="C68" s="28">
        <v>859</v>
      </c>
      <c r="D68" s="28" t="s">
        <v>47</v>
      </c>
      <c r="E68" s="51">
        <v>42688</v>
      </c>
      <c r="F68" s="51">
        <v>43511</v>
      </c>
      <c r="G68" s="51">
        <v>43515</v>
      </c>
      <c r="H68" s="28" t="s">
        <v>26</v>
      </c>
      <c r="I68" s="28" t="s">
        <v>23</v>
      </c>
      <c r="J68" s="28" t="s">
        <v>24</v>
      </c>
      <c r="K68" s="127">
        <v>28846153.846153799</v>
      </c>
      <c r="L68" s="28" t="s">
        <v>26</v>
      </c>
      <c r="M68" s="28" t="s">
        <v>25</v>
      </c>
      <c r="N68" s="28" t="s">
        <v>27</v>
      </c>
      <c r="O68" s="126">
        <v>-30000000</v>
      </c>
      <c r="P68" s="28">
        <v>1.0737000000000001</v>
      </c>
      <c r="Q68" s="28" t="s">
        <v>28</v>
      </c>
      <c r="R68" s="128">
        <v>1.04</v>
      </c>
      <c r="S68" s="128"/>
      <c r="T68" s="127"/>
      <c r="U68" s="127">
        <v>0</v>
      </c>
      <c r="V68" s="28"/>
      <c r="W68" s="128">
        <v>1.1657999999999999</v>
      </c>
      <c r="X68" s="128">
        <v>1.1877252277555994</v>
      </c>
      <c r="Y68" s="126">
        <v>-36744.539075352826</v>
      </c>
      <c r="Z68" s="140"/>
      <c r="AA68" s="127">
        <v>0</v>
      </c>
      <c r="AB68" s="126">
        <v>-36744.539075352826</v>
      </c>
      <c r="AC68" s="27"/>
      <c r="AD68" s="28" t="s">
        <v>46</v>
      </c>
      <c r="AF68" s="39">
        <f t="shared" si="12"/>
        <v>25258367.25442794</v>
      </c>
      <c r="AG68" s="39">
        <f t="shared" si="13"/>
        <v>0</v>
      </c>
      <c r="AH68" s="3"/>
      <c r="AI68" s="39">
        <f t="shared" si="14"/>
        <v>36083381.792039916</v>
      </c>
      <c r="AJ68" s="39">
        <f t="shared" si="15"/>
        <v>-7237227.9458860718</v>
      </c>
      <c r="AK68" s="39">
        <f t="shared" si="16"/>
        <v>7237227.9458860718</v>
      </c>
      <c r="AL68" s="39">
        <f t="shared" si="17"/>
        <v>-7237227.9458860718</v>
      </c>
      <c r="AM68" s="42">
        <f t="shared" si="18"/>
        <v>1</v>
      </c>
      <c r="AN68" s="3"/>
      <c r="AO68" s="32">
        <f>VLOOKUP(EURUSD!C68,'Cours à terme initiaux'!$A$2:$E$1123,5,FALSE)</f>
        <v>1.1224000000000001</v>
      </c>
      <c r="AP68" s="39">
        <f t="shared" si="19"/>
        <v>26728439.059158944</v>
      </c>
      <c r="AQ68" s="39">
        <f t="shared" si="20"/>
        <v>0</v>
      </c>
      <c r="AR68" s="39">
        <f t="shared" si="21"/>
        <v>-1470071.8047310039</v>
      </c>
      <c r="AS68" s="39">
        <f t="shared" si="22"/>
        <v>0</v>
      </c>
      <c r="AT68" s="42" t="str">
        <f t="shared" si="23"/>
        <v>PAS DE VALEUR INTRINSEQUE</v>
      </c>
    </row>
    <row r="69" spans="1:46" ht="15.6" x14ac:dyDescent="0.3">
      <c r="A69" s="28">
        <v>2019</v>
      </c>
      <c r="B69" s="28" t="s">
        <v>81</v>
      </c>
      <c r="C69" s="28">
        <v>860</v>
      </c>
      <c r="D69" s="28" t="s">
        <v>47</v>
      </c>
      <c r="E69" s="51">
        <v>42688</v>
      </c>
      <c r="F69" s="51">
        <v>43511</v>
      </c>
      <c r="G69" s="51">
        <v>43515</v>
      </c>
      <c r="H69" s="28" t="s">
        <v>26</v>
      </c>
      <c r="I69" s="28" t="s">
        <v>23</v>
      </c>
      <c r="J69" s="28" t="s">
        <v>24</v>
      </c>
      <c r="K69" s="127">
        <v>26258205.689277899</v>
      </c>
      <c r="L69" s="28" t="s">
        <v>26</v>
      </c>
      <c r="M69" s="28" t="s">
        <v>25</v>
      </c>
      <c r="N69" s="28" t="s">
        <v>27</v>
      </c>
      <c r="O69" s="126">
        <v>-30000000</v>
      </c>
      <c r="P69" s="28">
        <v>1.0737000000000001</v>
      </c>
      <c r="Q69" s="28" t="s">
        <v>28</v>
      </c>
      <c r="R69" s="128">
        <v>1.1425000000000001</v>
      </c>
      <c r="S69" s="128">
        <v>1.04</v>
      </c>
      <c r="T69" s="127"/>
      <c r="U69" s="127">
        <v>0</v>
      </c>
      <c r="V69" s="28"/>
      <c r="W69" s="128">
        <v>1.1657999999999999</v>
      </c>
      <c r="X69" s="128">
        <v>1.1877252277555994</v>
      </c>
      <c r="Y69" s="126">
        <v>-94981.168752745129</v>
      </c>
      <c r="Z69" s="140"/>
      <c r="AA69" s="127">
        <v>0</v>
      </c>
      <c r="AB69" s="126">
        <v>-94981.168752745129</v>
      </c>
      <c r="AC69" s="27"/>
      <c r="AD69" s="28" t="s">
        <v>60</v>
      </c>
      <c r="AF69" s="39" t="str">
        <f t="shared" si="12"/>
        <v/>
      </c>
      <c r="AG69" s="39" t="str">
        <f t="shared" si="13"/>
        <v/>
      </c>
      <c r="AH69" s="3"/>
      <c r="AI69" s="39" t="str">
        <f t="shared" si="14"/>
        <v/>
      </c>
      <c r="AJ69" s="39" t="str">
        <f t="shared" si="15"/>
        <v/>
      </c>
      <c r="AK69" s="39" t="str">
        <f t="shared" si="16"/>
        <v/>
      </c>
      <c r="AL69" s="39" t="str">
        <f t="shared" si="17"/>
        <v/>
      </c>
      <c r="AM69" s="42" t="str">
        <f t="shared" si="18"/>
        <v/>
      </c>
      <c r="AN69" s="3"/>
      <c r="AO69" s="32">
        <f>VLOOKUP(EURUSD!C69,'Cours à terme initiaux'!$A$2:$E$1123,5,FALSE)</f>
        <v>1.1224000000000001</v>
      </c>
      <c r="AP69" s="39" t="str">
        <f t="shared" si="19"/>
        <v/>
      </c>
      <c r="AQ69" s="39" t="str">
        <f t="shared" si="20"/>
        <v/>
      </c>
      <c r="AR69" s="39" t="str">
        <f t="shared" si="21"/>
        <v/>
      </c>
      <c r="AS69" s="39" t="str">
        <f t="shared" si="22"/>
        <v/>
      </c>
      <c r="AT69" s="42" t="str">
        <f t="shared" si="23"/>
        <v/>
      </c>
    </row>
    <row r="70" spans="1:46" ht="15.6" x14ac:dyDescent="0.3">
      <c r="A70" s="28">
        <v>2019</v>
      </c>
      <c r="B70" s="28" t="s">
        <v>82</v>
      </c>
      <c r="C70" s="28">
        <v>867</v>
      </c>
      <c r="D70" s="28" t="s">
        <v>47</v>
      </c>
      <c r="E70" s="51">
        <v>42690</v>
      </c>
      <c r="F70" s="51">
        <v>43511</v>
      </c>
      <c r="G70" s="51">
        <v>43515</v>
      </c>
      <c r="H70" s="28" t="s">
        <v>22</v>
      </c>
      <c r="I70" s="28" t="s">
        <v>25</v>
      </c>
      <c r="J70" s="28" t="s">
        <v>24</v>
      </c>
      <c r="K70" s="127">
        <v>22123893.805309702</v>
      </c>
      <c r="L70" s="28" t="s">
        <v>22</v>
      </c>
      <c r="M70" s="28" t="s">
        <v>23</v>
      </c>
      <c r="N70" s="28" t="s">
        <v>27</v>
      </c>
      <c r="O70" s="126">
        <v>-25000000</v>
      </c>
      <c r="P70" s="28">
        <v>1.0690999999999999</v>
      </c>
      <c r="Q70" s="28" t="s">
        <v>28</v>
      </c>
      <c r="R70" s="128">
        <v>1.1299999999999999</v>
      </c>
      <c r="S70" s="128"/>
      <c r="T70" s="127"/>
      <c r="U70" s="127">
        <v>0</v>
      </c>
      <c r="V70" s="28"/>
      <c r="W70" s="128">
        <v>1.1657999999999999</v>
      </c>
      <c r="X70" s="128">
        <v>1.1877252277555994</v>
      </c>
      <c r="Y70" s="127">
        <v>1264045.7390470013</v>
      </c>
      <c r="Z70" s="140">
        <v>1162380.7937885169</v>
      </c>
      <c r="AA70" s="127">
        <v>1075254.426619783</v>
      </c>
      <c r="AB70" s="127">
        <v>188791.3124272183</v>
      </c>
      <c r="AC70" s="27"/>
      <c r="AD70" s="28" t="s">
        <v>46</v>
      </c>
      <c r="AF70" s="39">
        <f t="shared" si="12"/>
        <v>21048639.378689952</v>
      </c>
      <c r="AG70" s="39">
        <f t="shared" si="13"/>
        <v>1075254.426619783</v>
      </c>
      <c r="AH70" s="3"/>
      <c r="AI70" s="39">
        <f t="shared" si="14"/>
        <v>16191261.06053073</v>
      </c>
      <c r="AJ70" s="39">
        <f t="shared" si="15"/>
        <v>5932632.7447790056</v>
      </c>
      <c r="AK70" s="39">
        <f t="shared" si="16"/>
        <v>-4857378.3181592226</v>
      </c>
      <c r="AL70" s="39">
        <f t="shared" si="17"/>
        <v>4857378.3181592226</v>
      </c>
      <c r="AM70" s="42">
        <f t="shared" si="18"/>
        <v>1</v>
      </c>
      <c r="AN70" s="3"/>
      <c r="AO70" s="32">
        <f>VLOOKUP(EURUSD!C70,'Cours à terme initiaux'!$A$2:$E$1123,5,FALSE)</f>
        <v>1.1177999999999999</v>
      </c>
      <c r="AP70" s="39">
        <f t="shared" si="19"/>
        <v>22365360.52961174</v>
      </c>
      <c r="AQ70" s="39">
        <f t="shared" si="20"/>
        <v>0</v>
      </c>
      <c r="AR70" s="39">
        <f t="shared" si="21"/>
        <v>-1075254.426619783</v>
      </c>
      <c r="AS70" s="39">
        <f t="shared" si="22"/>
        <v>1075254.426619783</v>
      </c>
      <c r="AT70" s="42">
        <f t="shared" si="23"/>
        <v>1</v>
      </c>
    </row>
    <row r="71" spans="1:46" ht="15.6" x14ac:dyDescent="0.3">
      <c r="A71" s="28">
        <v>2019</v>
      </c>
      <c r="B71" s="28" t="s">
        <v>82</v>
      </c>
      <c r="C71" s="28">
        <v>868</v>
      </c>
      <c r="D71" s="28" t="s">
        <v>47</v>
      </c>
      <c r="E71" s="51">
        <v>42690</v>
      </c>
      <c r="F71" s="51">
        <v>43511</v>
      </c>
      <c r="G71" s="51">
        <v>43515</v>
      </c>
      <c r="H71" s="28" t="s">
        <v>26</v>
      </c>
      <c r="I71" s="28" t="s">
        <v>23</v>
      </c>
      <c r="J71" s="28" t="s">
        <v>24</v>
      </c>
      <c r="K71" s="127">
        <v>24038461.538461499</v>
      </c>
      <c r="L71" s="28" t="s">
        <v>26</v>
      </c>
      <c r="M71" s="28" t="s">
        <v>25</v>
      </c>
      <c r="N71" s="28" t="s">
        <v>27</v>
      </c>
      <c r="O71" s="126">
        <v>-25000000</v>
      </c>
      <c r="P71" s="28">
        <v>1.0690999999999999</v>
      </c>
      <c r="Q71" s="28" t="s">
        <v>28</v>
      </c>
      <c r="R71" s="128">
        <v>1.04</v>
      </c>
      <c r="S71" s="128"/>
      <c r="T71" s="127"/>
      <c r="U71" s="127">
        <v>0</v>
      </c>
      <c r="V71" s="28"/>
      <c r="W71" s="128">
        <v>1.1657999999999999</v>
      </c>
      <c r="X71" s="128">
        <v>1.1877252277555994</v>
      </c>
      <c r="Y71" s="126">
        <v>-30620.44922946069</v>
      </c>
      <c r="Z71" s="140"/>
      <c r="AA71" s="127">
        <v>0</v>
      </c>
      <c r="AB71" s="126">
        <v>-30620.44922946069</v>
      </c>
      <c r="AC71" s="27"/>
      <c r="AD71" s="28" t="s">
        <v>46</v>
      </c>
      <c r="AF71" s="39">
        <f t="shared" si="12"/>
        <v>21048639.378689952</v>
      </c>
      <c r="AG71" s="39">
        <f t="shared" si="13"/>
        <v>0</v>
      </c>
      <c r="AH71" s="3"/>
      <c r="AI71" s="39">
        <f t="shared" si="14"/>
        <v>30069484.826699931</v>
      </c>
      <c r="AJ71" s="39">
        <f t="shared" si="15"/>
        <v>-6031023.288238395</v>
      </c>
      <c r="AK71" s="39">
        <f t="shared" si="16"/>
        <v>6031023.288238395</v>
      </c>
      <c r="AL71" s="39">
        <f t="shared" si="17"/>
        <v>-6031023.288238395</v>
      </c>
      <c r="AM71" s="42">
        <f t="shared" si="18"/>
        <v>1</v>
      </c>
      <c r="AN71" s="3"/>
      <c r="AO71" s="32">
        <f>VLOOKUP(EURUSD!C71,'Cours à terme initiaux'!$A$2:$E$1123,5,FALSE)</f>
        <v>1.1177999999999999</v>
      </c>
      <c r="AP71" s="39">
        <f t="shared" si="19"/>
        <v>22365360.52961174</v>
      </c>
      <c r="AQ71" s="39">
        <f t="shared" si="20"/>
        <v>0</v>
      </c>
      <c r="AR71" s="39">
        <f t="shared" si="21"/>
        <v>-1316721.1509217881</v>
      </c>
      <c r="AS71" s="39">
        <f t="shared" si="22"/>
        <v>0</v>
      </c>
      <c r="AT71" s="42" t="str">
        <f t="shared" si="23"/>
        <v>PAS DE VALEUR INTRINSEQUE</v>
      </c>
    </row>
    <row r="72" spans="1:46" ht="15.6" x14ac:dyDescent="0.3">
      <c r="A72" s="28">
        <v>2019</v>
      </c>
      <c r="B72" s="28" t="s">
        <v>82</v>
      </c>
      <c r="C72" s="28">
        <v>869</v>
      </c>
      <c r="D72" s="28" t="s">
        <v>47</v>
      </c>
      <c r="E72" s="51">
        <v>42690</v>
      </c>
      <c r="F72" s="51">
        <v>43511</v>
      </c>
      <c r="G72" s="51">
        <v>43515</v>
      </c>
      <c r="H72" s="28" t="s">
        <v>26</v>
      </c>
      <c r="I72" s="28" t="s">
        <v>23</v>
      </c>
      <c r="J72" s="28" t="s">
        <v>24</v>
      </c>
      <c r="K72" s="127">
        <v>22123893.805309702</v>
      </c>
      <c r="L72" s="28" t="s">
        <v>26</v>
      </c>
      <c r="M72" s="28" t="s">
        <v>25</v>
      </c>
      <c r="N72" s="28" t="s">
        <v>27</v>
      </c>
      <c r="O72" s="126">
        <v>-25000000</v>
      </c>
      <c r="P72" s="28">
        <v>1.0690999999999999</v>
      </c>
      <c r="Q72" s="28" t="s">
        <v>28</v>
      </c>
      <c r="R72" s="128">
        <v>1.1299999999999999</v>
      </c>
      <c r="S72" s="128">
        <v>1.04</v>
      </c>
      <c r="T72" s="127"/>
      <c r="U72" s="127">
        <v>0</v>
      </c>
      <c r="V72" s="28"/>
      <c r="W72" s="128">
        <v>1.1657999999999999</v>
      </c>
      <c r="X72" s="128">
        <v>1.1877252277555994</v>
      </c>
      <c r="Y72" s="126">
        <v>-71044.496029023721</v>
      </c>
      <c r="Z72" s="140"/>
      <c r="AA72" s="127">
        <v>0</v>
      </c>
      <c r="AB72" s="126">
        <v>-71044.496029023721</v>
      </c>
      <c r="AC72" s="27"/>
      <c r="AD72" s="28" t="s">
        <v>60</v>
      </c>
      <c r="AF72" s="39" t="str">
        <f t="shared" si="12"/>
        <v/>
      </c>
      <c r="AG72" s="39" t="str">
        <f t="shared" si="13"/>
        <v/>
      </c>
      <c r="AH72" s="3"/>
      <c r="AI72" s="39" t="str">
        <f t="shared" si="14"/>
        <v/>
      </c>
      <c r="AJ72" s="39" t="str">
        <f t="shared" si="15"/>
        <v/>
      </c>
      <c r="AK72" s="39" t="str">
        <f t="shared" si="16"/>
        <v/>
      </c>
      <c r="AL72" s="39" t="str">
        <f t="shared" si="17"/>
        <v/>
      </c>
      <c r="AM72" s="42" t="str">
        <f t="shared" si="18"/>
        <v/>
      </c>
      <c r="AN72" s="3"/>
      <c r="AO72" s="32">
        <f>VLOOKUP(EURUSD!C72,'Cours à terme initiaux'!$A$2:$E$1123,5,FALSE)</f>
        <v>1.1177999999999999</v>
      </c>
      <c r="AP72" s="39" t="str">
        <f t="shared" si="19"/>
        <v/>
      </c>
      <c r="AQ72" s="39" t="str">
        <f t="shared" si="20"/>
        <v/>
      </c>
      <c r="AR72" s="39" t="str">
        <f t="shared" si="21"/>
        <v/>
      </c>
      <c r="AS72" s="39" t="str">
        <f t="shared" si="22"/>
        <v/>
      </c>
      <c r="AT72" s="42" t="str">
        <f t="shared" si="23"/>
        <v/>
      </c>
    </row>
    <row r="73" spans="1:46" ht="15.6" x14ac:dyDescent="0.3">
      <c r="A73" s="28">
        <v>2019</v>
      </c>
      <c r="B73" s="28" t="s">
        <v>85</v>
      </c>
      <c r="C73" s="28">
        <v>901</v>
      </c>
      <c r="D73" s="28" t="s">
        <v>21</v>
      </c>
      <c r="E73" s="51">
        <v>42789</v>
      </c>
      <c r="F73" s="51">
        <v>43517</v>
      </c>
      <c r="G73" s="51">
        <v>43521</v>
      </c>
      <c r="H73" s="28" t="s">
        <v>22</v>
      </c>
      <c r="I73" s="28" t="s">
        <v>25</v>
      </c>
      <c r="J73" s="28" t="s">
        <v>24</v>
      </c>
      <c r="K73" s="127">
        <v>26560424.966799501</v>
      </c>
      <c r="L73" s="28" t="s">
        <v>22</v>
      </c>
      <c r="M73" s="28" t="s">
        <v>23</v>
      </c>
      <c r="N73" s="28" t="s">
        <v>27</v>
      </c>
      <c r="O73" s="126">
        <v>-30000000</v>
      </c>
      <c r="P73" s="28">
        <v>1.05</v>
      </c>
      <c r="Q73" s="28" t="s">
        <v>28</v>
      </c>
      <c r="R73" s="128">
        <v>1.1294999999999999</v>
      </c>
      <c r="S73" s="128"/>
      <c r="T73" s="127"/>
      <c r="U73" s="127">
        <v>0</v>
      </c>
      <c r="V73" s="28"/>
      <c r="W73" s="128">
        <v>1.1657999999999999</v>
      </c>
      <c r="X73" s="128">
        <v>1.1883256406875704</v>
      </c>
      <c r="Y73" s="127">
        <v>1543480.8766074381</v>
      </c>
      <c r="Z73" s="140">
        <v>1474789.0805640803</v>
      </c>
      <c r="AA73" s="127">
        <v>1314819.744781483</v>
      </c>
      <c r="AB73" s="127">
        <v>228661.13182595512</v>
      </c>
      <c r="AC73" s="27"/>
      <c r="AD73" s="28" t="s">
        <v>46</v>
      </c>
      <c r="AF73" s="39">
        <f t="shared" si="12"/>
        <v>25245605.222017989</v>
      </c>
      <c r="AG73" s="39">
        <f t="shared" si="13"/>
        <v>1314819.744781483</v>
      </c>
      <c r="AH73" s="3"/>
      <c r="AI73" s="39">
        <f t="shared" si="14"/>
        <v>19419696.324629221</v>
      </c>
      <c r="AJ73" s="39">
        <f t="shared" si="15"/>
        <v>7140728.6421702504</v>
      </c>
      <c r="AK73" s="39">
        <f t="shared" si="16"/>
        <v>-5825908.8973887675</v>
      </c>
      <c r="AL73" s="39">
        <f t="shared" si="17"/>
        <v>5825908.8973887675</v>
      </c>
      <c r="AM73" s="42">
        <f t="shared" si="18"/>
        <v>1</v>
      </c>
      <c r="AN73" s="3"/>
      <c r="AO73" s="32">
        <f>VLOOKUP(EURUSD!C73,'Cours à terme initiaux'!$A$2:$E$1123,5,FALSE)</f>
        <v>1.1067</v>
      </c>
      <c r="AP73" s="39">
        <f t="shared" si="19"/>
        <v>27107617.240444563</v>
      </c>
      <c r="AQ73" s="39">
        <f t="shared" si="20"/>
        <v>0</v>
      </c>
      <c r="AR73" s="39">
        <f t="shared" si="21"/>
        <v>-1314819.744781483</v>
      </c>
      <c r="AS73" s="39">
        <f t="shared" si="22"/>
        <v>1314819.744781483</v>
      </c>
      <c r="AT73" s="42">
        <f t="shared" si="23"/>
        <v>1</v>
      </c>
    </row>
    <row r="74" spans="1:46" ht="15.6" x14ac:dyDescent="0.3">
      <c r="A74" s="28">
        <v>2019</v>
      </c>
      <c r="B74" s="28" t="s">
        <v>85</v>
      </c>
      <c r="C74" s="28">
        <v>902</v>
      </c>
      <c r="D74" s="28" t="s">
        <v>21</v>
      </c>
      <c r="E74" s="51">
        <v>42789</v>
      </c>
      <c r="F74" s="51">
        <v>43517</v>
      </c>
      <c r="G74" s="51">
        <v>43521</v>
      </c>
      <c r="H74" s="28" t="s">
        <v>26</v>
      </c>
      <c r="I74" s="28" t="s">
        <v>23</v>
      </c>
      <c r="J74" s="28" t="s">
        <v>24</v>
      </c>
      <c r="K74" s="127">
        <v>29411764.7058824</v>
      </c>
      <c r="L74" s="28" t="s">
        <v>26</v>
      </c>
      <c r="M74" s="28" t="s">
        <v>25</v>
      </c>
      <c r="N74" s="28" t="s">
        <v>27</v>
      </c>
      <c r="O74" s="126">
        <v>-30000000</v>
      </c>
      <c r="P74" s="28">
        <v>1.05</v>
      </c>
      <c r="Q74" s="28" t="s">
        <v>28</v>
      </c>
      <c r="R74" s="128">
        <v>1.02</v>
      </c>
      <c r="S74" s="128"/>
      <c r="T74" s="127"/>
      <c r="U74" s="127">
        <v>0</v>
      </c>
      <c r="V74" s="28"/>
      <c r="W74" s="128">
        <v>1.1657999999999999</v>
      </c>
      <c r="X74" s="128">
        <v>1.1883256406875704</v>
      </c>
      <c r="Y74" s="126">
        <v>-21348.489027357398</v>
      </c>
      <c r="Z74" s="140"/>
      <c r="AA74" s="127">
        <v>0</v>
      </c>
      <c r="AB74" s="126">
        <v>-21348.489027357398</v>
      </c>
      <c r="AC74" s="27"/>
      <c r="AD74" s="28" t="s">
        <v>46</v>
      </c>
      <c r="AF74" s="39">
        <f t="shared" si="12"/>
        <v>25245605.222017989</v>
      </c>
      <c r="AG74" s="39">
        <f t="shared" si="13"/>
        <v>0</v>
      </c>
      <c r="AH74" s="3"/>
      <c r="AI74" s="39">
        <f t="shared" si="14"/>
        <v>36065150.317168556</v>
      </c>
      <c r="AJ74" s="39">
        <f t="shared" si="15"/>
        <v>-6653385.6112862043</v>
      </c>
      <c r="AK74" s="39">
        <f t="shared" si="16"/>
        <v>6653385.6112862043</v>
      </c>
      <c r="AL74" s="39">
        <f t="shared" si="17"/>
        <v>-6653385.6112862043</v>
      </c>
      <c r="AM74" s="42">
        <f t="shared" si="18"/>
        <v>1</v>
      </c>
      <c r="AN74" s="3"/>
      <c r="AO74" s="32">
        <f>VLOOKUP(EURUSD!C74,'Cours à terme initiaux'!$A$2:$E$1123,5,FALSE)</f>
        <v>1.1067</v>
      </c>
      <c r="AP74" s="39">
        <f t="shared" si="19"/>
        <v>27107617.240444563</v>
      </c>
      <c r="AQ74" s="39">
        <f t="shared" si="20"/>
        <v>0</v>
      </c>
      <c r="AR74" s="39">
        <f t="shared" si="21"/>
        <v>-1862012.0184265748</v>
      </c>
      <c r="AS74" s="39">
        <f t="shared" si="22"/>
        <v>0</v>
      </c>
      <c r="AT74" s="42" t="str">
        <f t="shared" si="23"/>
        <v>PAS DE VALEUR INTRINSEQUE</v>
      </c>
    </row>
    <row r="75" spans="1:46" ht="15.6" x14ac:dyDescent="0.3">
      <c r="A75" s="28">
        <v>2019</v>
      </c>
      <c r="B75" s="28" t="s">
        <v>85</v>
      </c>
      <c r="C75" s="28">
        <v>903</v>
      </c>
      <c r="D75" s="28" t="s">
        <v>21</v>
      </c>
      <c r="E75" s="51">
        <v>42789</v>
      </c>
      <c r="F75" s="51">
        <v>43517</v>
      </c>
      <c r="G75" s="51">
        <v>43521</v>
      </c>
      <c r="H75" s="28" t="s">
        <v>26</v>
      </c>
      <c r="I75" s="28" t="s">
        <v>23</v>
      </c>
      <c r="J75" s="28" t="s">
        <v>24</v>
      </c>
      <c r="K75" s="127">
        <v>27522935.779816501</v>
      </c>
      <c r="L75" s="28" t="s">
        <v>26</v>
      </c>
      <c r="M75" s="28" t="s">
        <v>25</v>
      </c>
      <c r="N75" s="28" t="s">
        <v>27</v>
      </c>
      <c r="O75" s="126">
        <v>-30000000</v>
      </c>
      <c r="P75" s="28">
        <v>1.05</v>
      </c>
      <c r="Q75" s="28" t="s">
        <v>28</v>
      </c>
      <c r="R75" s="128">
        <v>1.0900000000000001</v>
      </c>
      <c r="S75" s="128">
        <v>1.02</v>
      </c>
      <c r="T75" s="127"/>
      <c r="U75" s="127">
        <v>0</v>
      </c>
      <c r="V75" s="28"/>
      <c r="W75" s="128">
        <v>1.1657999999999999</v>
      </c>
      <c r="X75" s="128">
        <v>1.1883256406875704</v>
      </c>
      <c r="Y75" s="126">
        <v>-47343.307016000384</v>
      </c>
      <c r="Z75" s="140"/>
      <c r="AA75" s="127">
        <v>0</v>
      </c>
      <c r="AB75" s="126">
        <v>-47343.307016000384</v>
      </c>
      <c r="AC75" s="27"/>
      <c r="AD75" s="28" t="s">
        <v>60</v>
      </c>
      <c r="AF75" s="39" t="str">
        <f t="shared" ref="AF75:AF138" si="24">IF(S75="",ABS(O75/X75),"")</f>
        <v/>
      </c>
      <c r="AG75" s="39" t="str">
        <f t="shared" ref="AG75:AG138" si="25">IF(S75="",
IF(H75="BUY",
IF(I75="CALL",MAX(-ABS(O75)/X75+ABS(O75)/R75,0),IF(I75="PUT",MAX(-ABS(O75)/R75+ABS(O75)/X75,0),IF(I75="FORWARD",-ABS(O75)/X75+ABS(O75)/R75,"TRADE NOT VALID"))),
-IF(I75="CALL",MAX(-ABS(O75)/X75+ABS(O75)/R75,0),IF(I75="PUT",MAX(-ABS(O75)/R75+ABS(O75)/X75,0),IF(I75="FORWARD",-ABS(O75)/X75+ABS(O75)/R75,"TRADE NOT VALID")))),"")</f>
        <v/>
      </c>
      <c r="AH75" s="3"/>
      <c r="AI75" s="39" t="str">
        <f t="shared" ref="AI75:AI138" si="26">IF(S75="",
IF(I75="CALL",ABS(O75/(X75*(1+$AJ$3))),
IF(I75="PUT",ABS(O75/(X75*(1+$AJ$2))),
IF(I75="FORWARD",ABS(O75/(X75*(1+$AJ$3))),
"TRADE NOT VALID"))),
"")</f>
        <v/>
      </c>
      <c r="AJ75" s="39" t="str">
        <f t="shared" ref="AJ75:AJ138" si="27">IF(S75="",
IF(H75="BUY",
IF(I75="CALL",MAX(-ABS(O75)/(X75*(1+$AJ$3))+ABS(O75)/R75,0),IF(I75="PUT",MAX(-ABS(O75)/R75+ABS(O75)/(X75*(1+$AJ$2)),0),IF(I75="FORWARD",-ABS(O75)/(X75*(1+$AJ$3))+ABS(O75)/R75,"TRADE NOT VALID"))),
-IF(I75="CALL",MAX(-ABS(O75)/(X75*(1+$AJ$3))+ABS(O75)/R75,0),IF(I75="PUT",MAX(-ABS(O75)/R75+ABS(O75)/(X75*(1+$AJ$2)),0),IF(I75="FORWARD",-ABS(O75)/(X75*(1+$AJ$3))+ABS(O75)/R75,"TRADE NOT VALID")))),"")</f>
        <v/>
      </c>
      <c r="AK75" s="39" t="str">
        <f t="shared" ref="AK75:AK138" si="28">IF(S75="",
AI75-IF(AG75=0,ABS(O75/R75),AF75),"")</f>
        <v/>
      </c>
      <c r="AL75" s="39" t="str">
        <f t="shared" ref="AL75:AL138" si="29">IF(S75="",AJ75-AG75,"")</f>
        <v/>
      </c>
      <c r="AM75" s="42" t="str">
        <f t="shared" ref="AM75:AM138" si="30">IF(S75="",IF(AL75=0,"CHOC INSUFFISANT",ABS(AL75/AK75)),"")</f>
        <v/>
      </c>
      <c r="AN75" s="3"/>
      <c r="AO75" s="32">
        <f>VLOOKUP(EURUSD!C75,'Cours à terme initiaux'!$A$2:$E$1123,5,FALSE)</f>
        <v>1.1067</v>
      </c>
      <c r="AP75" s="39" t="str">
        <f t="shared" ref="AP75:AP138" si="31">IF(S75="",ABS(O75/AO75),"")</f>
        <v/>
      </c>
      <c r="AQ75" s="39" t="str">
        <f t="shared" ref="AQ75:AQ138" si="32">IF(S75="",
IF(H75="BUY",
IF(I75="CALL",MAX(-ABS(O75)/AO75+ABS(O75)/R75,0),IF(I75="PUT",MAX(-ABS(O75)/R75+ABS(O75)/AO75,0),IF(I75="FORWARD",-ABS(O75)/AO75+ABS(O75)/R75,"TRADE NOT VALID"))),
-IF(I75="CALL",MAX(-ABS(O75)/AO75+ABS(O75)/R75,0),IF(I75="PUT",MAX(-ABS(O75)/R75+ABS(O75)/AO75,0),IF(I75="FORWARD",-ABS(O75)/AO75+ABS(O75)/R75,"TRADE NOT VALID")))),"")</f>
        <v/>
      </c>
      <c r="AR75" s="39" t="str">
        <f t="shared" ref="AR75:AR138" si="33">IF(S75="",
IF(AQ75=AG75,AF75-AP75,
IF(AG75=0,IF(H75="BUY",(ABS(O75)/AO75-ABS(O75)/R75),-(ABS(O75)/AO75-ABS(O75)/R75)),
IF(AQ75=0,IF(H75="BUY",(ABS(O75)/X75-ABS(O75)/R75),-(ABS(O75)/X75-ABS(O75)/R75)),AF75-AP75))),"")</f>
        <v/>
      </c>
      <c r="AS75" s="39" t="str">
        <f t="shared" ref="AS75:AS138" si="34">IF(S75="",
AG75-AQ75,
"")</f>
        <v/>
      </c>
      <c r="AT75" s="42" t="str">
        <f t="shared" ref="AT75:AT138" si="35">IF(S75="",IF(AS75=0,"PAS DE VALEUR INTRINSEQUE",ABS(AS75/AR75)),"")</f>
        <v/>
      </c>
    </row>
    <row r="76" spans="1:46" ht="15.6" x14ac:dyDescent="0.3">
      <c r="A76" s="28">
        <v>2019</v>
      </c>
      <c r="B76" s="28" t="s">
        <v>83</v>
      </c>
      <c r="C76" s="28">
        <v>890</v>
      </c>
      <c r="D76" s="28" t="s">
        <v>58</v>
      </c>
      <c r="E76" s="51">
        <v>42719</v>
      </c>
      <c r="F76" s="51">
        <v>43551</v>
      </c>
      <c r="G76" s="51">
        <v>43553</v>
      </c>
      <c r="H76" s="28" t="s">
        <v>22</v>
      </c>
      <c r="I76" s="28" t="s">
        <v>25</v>
      </c>
      <c r="J76" s="28" t="s">
        <v>24</v>
      </c>
      <c r="K76" s="127">
        <v>17897091.722595099</v>
      </c>
      <c r="L76" s="28" t="s">
        <v>22</v>
      </c>
      <c r="M76" s="28" t="s">
        <v>23</v>
      </c>
      <c r="N76" s="28" t="s">
        <v>27</v>
      </c>
      <c r="O76" s="126">
        <v>-20000000</v>
      </c>
      <c r="P76" s="28">
        <v>1.0449999999999999</v>
      </c>
      <c r="Q76" s="28" t="s">
        <v>28</v>
      </c>
      <c r="R76" s="128">
        <v>1.1174999999999999</v>
      </c>
      <c r="S76" s="128"/>
      <c r="T76" s="127"/>
      <c r="U76" s="127">
        <v>0</v>
      </c>
      <c r="V76" s="28"/>
      <c r="W76" s="128">
        <v>1.1657999999999999</v>
      </c>
      <c r="X76" s="128">
        <v>1.1915856939364649</v>
      </c>
      <c r="Y76" s="127">
        <v>1251689.1354964147</v>
      </c>
      <c r="Z76" s="140">
        <v>1182333.5588152683</v>
      </c>
      <c r="AA76" s="127">
        <v>1112734.4566657059</v>
      </c>
      <c r="AB76" s="127">
        <v>138954.67883070884</v>
      </c>
      <c r="AC76" s="27"/>
      <c r="AD76" s="28" t="s">
        <v>46</v>
      </c>
      <c r="AF76" s="39">
        <f t="shared" si="24"/>
        <v>16784357.265929375</v>
      </c>
      <c r="AG76" s="39">
        <f t="shared" si="25"/>
        <v>1112734.4566657059</v>
      </c>
      <c r="AH76" s="3"/>
      <c r="AI76" s="39">
        <f t="shared" si="26"/>
        <v>12911044.050714904</v>
      </c>
      <c r="AJ76" s="39">
        <f t="shared" si="27"/>
        <v>4986047.6718801763</v>
      </c>
      <c r="AK76" s="39">
        <f t="shared" si="28"/>
        <v>-3873313.2152144704</v>
      </c>
      <c r="AL76" s="39">
        <f t="shared" si="29"/>
        <v>3873313.2152144704</v>
      </c>
      <c r="AM76" s="42">
        <f t="shared" si="30"/>
        <v>1</v>
      </c>
      <c r="AN76" s="3"/>
      <c r="AO76" s="32">
        <f>VLOOKUP(EURUSD!C76,'Cours à terme initiaux'!$A$2:$E$1123,5,FALSE)</f>
        <v>1.0986</v>
      </c>
      <c r="AP76" s="39">
        <f t="shared" si="31"/>
        <v>18204988.166757692</v>
      </c>
      <c r="AQ76" s="39">
        <f t="shared" si="32"/>
        <v>0</v>
      </c>
      <c r="AR76" s="39">
        <f t="shared" si="33"/>
        <v>-1112734.4566657059</v>
      </c>
      <c r="AS76" s="39">
        <f t="shared" si="34"/>
        <v>1112734.4566657059</v>
      </c>
      <c r="AT76" s="42">
        <f t="shared" si="35"/>
        <v>1</v>
      </c>
    </row>
    <row r="77" spans="1:46" ht="15.6" x14ac:dyDescent="0.3">
      <c r="A77" s="28">
        <v>2019</v>
      </c>
      <c r="B77" s="28" t="s">
        <v>83</v>
      </c>
      <c r="C77" s="28">
        <v>891</v>
      </c>
      <c r="D77" s="28" t="s">
        <v>58</v>
      </c>
      <c r="E77" s="51">
        <v>42719</v>
      </c>
      <c r="F77" s="51">
        <v>43551</v>
      </c>
      <c r="G77" s="51">
        <v>43553</v>
      </c>
      <c r="H77" s="28" t="s">
        <v>26</v>
      </c>
      <c r="I77" s="28" t="s">
        <v>23</v>
      </c>
      <c r="J77" s="28" t="s">
        <v>24</v>
      </c>
      <c r="K77" s="127">
        <v>19656019.656019699</v>
      </c>
      <c r="L77" s="28" t="s">
        <v>26</v>
      </c>
      <c r="M77" s="28" t="s">
        <v>25</v>
      </c>
      <c r="N77" s="28" t="s">
        <v>27</v>
      </c>
      <c r="O77" s="126">
        <v>-20000000</v>
      </c>
      <c r="P77" s="28">
        <v>1.0449999999999999</v>
      </c>
      <c r="Q77" s="28" t="s">
        <v>28</v>
      </c>
      <c r="R77" s="128">
        <v>1.0175000000000001</v>
      </c>
      <c r="S77" s="128"/>
      <c r="T77" s="127"/>
      <c r="U77" s="127">
        <v>0</v>
      </c>
      <c r="V77" s="28"/>
      <c r="W77" s="128">
        <v>1.1657999999999999</v>
      </c>
      <c r="X77" s="128">
        <v>1.1915856939364649</v>
      </c>
      <c r="Y77" s="126">
        <v>-18943.796904222014</v>
      </c>
      <c r="Z77" s="140"/>
      <c r="AA77" s="127">
        <v>0</v>
      </c>
      <c r="AB77" s="126">
        <v>-18943.796904222014</v>
      </c>
      <c r="AC77" s="27"/>
      <c r="AD77" s="28" t="s">
        <v>46</v>
      </c>
      <c r="AF77" s="39">
        <f t="shared" si="24"/>
        <v>16784357.265929375</v>
      </c>
      <c r="AG77" s="39">
        <f t="shared" si="25"/>
        <v>0</v>
      </c>
      <c r="AH77" s="3"/>
      <c r="AI77" s="39">
        <f t="shared" si="26"/>
        <v>23977653.237041965</v>
      </c>
      <c r="AJ77" s="39">
        <f t="shared" si="27"/>
        <v>-4321633.581022311</v>
      </c>
      <c r="AK77" s="39">
        <f t="shared" si="28"/>
        <v>4321633.581022311</v>
      </c>
      <c r="AL77" s="39">
        <f t="shared" si="29"/>
        <v>-4321633.581022311</v>
      </c>
      <c r="AM77" s="42">
        <f t="shared" si="30"/>
        <v>1</v>
      </c>
      <c r="AN77" s="3"/>
      <c r="AO77" s="32">
        <f>VLOOKUP(EURUSD!C77,'Cours à terme initiaux'!$A$2:$E$1123,5,FALSE)</f>
        <v>1.0986</v>
      </c>
      <c r="AP77" s="39">
        <f t="shared" si="31"/>
        <v>18204988.166757692</v>
      </c>
      <c r="AQ77" s="39">
        <f t="shared" si="32"/>
        <v>0</v>
      </c>
      <c r="AR77" s="39">
        <f t="shared" si="33"/>
        <v>-1420630.9008283168</v>
      </c>
      <c r="AS77" s="39">
        <f t="shared" si="34"/>
        <v>0</v>
      </c>
      <c r="AT77" s="42" t="str">
        <f t="shared" si="35"/>
        <v>PAS DE VALEUR INTRINSEQUE</v>
      </c>
    </row>
    <row r="78" spans="1:46" ht="15.6" x14ac:dyDescent="0.3">
      <c r="A78" s="28">
        <v>2019</v>
      </c>
      <c r="B78" s="28" t="s">
        <v>83</v>
      </c>
      <c r="C78" s="28">
        <v>892</v>
      </c>
      <c r="D78" s="28" t="s">
        <v>58</v>
      </c>
      <c r="E78" s="51">
        <v>42719</v>
      </c>
      <c r="F78" s="51">
        <v>43551</v>
      </c>
      <c r="G78" s="51">
        <v>43553</v>
      </c>
      <c r="H78" s="28" t="s">
        <v>26</v>
      </c>
      <c r="I78" s="28" t="s">
        <v>23</v>
      </c>
      <c r="J78" s="28" t="s">
        <v>24</v>
      </c>
      <c r="K78" s="127">
        <v>17897091.722595099</v>
      </c>
      <c r="L78" s="28" t="s">
        <v>26</v>
      </c>
      <c r="M78" s="28" t="s">
        <v>25</v>
      </c>
      <c r="N78" s="28" t="s">
        <v>27</v>
      </c>
      <c r="O78" s="126">
        <v>-20000000</v>
      </c>
      <c r="P78" s="28">
        <v>1.0449999999999999</v>
      </c>
      <c r="Q78" s="28" t="s">
        <v>28</v>
      </c>
      <c r="R78" s="128">
        <v>1.1174999999999999</v>
      </c>
      <c r="S78" s="128">
        <v>1.0175000000000001</v>
      </c>
      <c r="T78" s="127"/>
      <c r="U78" s="127">
        <v>0</v>
      </c>
      <c r="V78" s="28"/>
      <c r="W78" s="128">
        <v>1.1657999999999999</v>
      </c>
      <c r="X78" s="128">
        <v>1.1915856939364649</v>
      </c>
      <c r="Y78" s="126">
        <v>-50411.779776924261</v>
      </c>
      <c r="Z78" s="140"/>
      <c r="AA78" s="127">
        <v>0</v>
      </c>
      <c r="AB78" s="126">
        <v>-50411.779776924261</v>
      </c>
      <c r="AC78" s="27"/>
      <c r="AD78" s="28" t="s">
        <v>60</v>
      </c>
      <c r="AF78" s="39" t="str">
        <f t="shared" si="24"/>
        <v/>
      </c>
      <c r="AG78" s="39" t="str">
        <f t="shared" si="25"/>
        <v/>
      </c>
      <c r="AH78" s="3"/>
      <c r="AI78" s="39" t="str">
        <f t="shared" si="26"/>
        <v/>
      </c>
      <c r="AJ78" s="39" t="str">
        <f t="shared" si="27"/>
        <v/>
      </c>
      <c r="AK78" s="39" t="str">
        <f t="shared" si="28"/>
        <v/>
      </c>
      <c r="AL78" s="39" t="str">
        <f t="shared" si="29"/>
        <v/>
      </c>
      <c r="AM78" s="42" t="str">
        <f t="shared" si="30"/>
        <v/>
      </c>
      <c r="AN78" s="3"/>
      <c r="AO78" s="32">
        <f>VLOOKUP(EURUSD!C78,'Cours à terme initiaux'!$A$2:$E$1123,5,FALSE)</f>
        <v>1.0986</v>
      </c>
      <c r="AP78" s="39" t="str">
        <f t="shared" si="31"/>
        <v/>
      </c>
      <c r="AQ78" s="39" t="str">
        <f t="shared" si="32"/>
        <v/>
      </c>
      <c r="AR78" s="39" t="str">
        <f t="shared" si="33"/>
        <v/>
      </c>
      <c r="AS78" s="39" t="str">
        <f t="shared" si="34"/>
        <v/>
      </c>
      <c r="AT78" s="42" t="str">
        <f t="shared" si="35"/>
        <v/>
      </c>
    </row>
    <row r="79" spans="1:46" ht="15.6" x14ac:dyDescent="0.3">
      <c r="A79" s="28">
        <v>2019</v>
      </c>
      <c r="B79" s="28" t="s">
        <v>148</v>
      </c>
      <c r="C79" s="28">
        <v>1016</v>
      </c>
      <c r="D79" s="28" t="s">
        <v>112</v>
      </c>
      <c r="E79" s="51">
        <v>43222</v>
      </c>
      <c r="F79" s="51"/>
      <c r="G79" s="51">
        <v>43585</v>
      </c>
      <c r="H79" s="28" t="s">
        <v>22</v>
      </c>
      <c r="I79" s="28" t="s">
        <v>29</v>
      </c>
      <c r="J79" s="28" t="s">
        <v>24</v>
      </c>
      <c r="K79" s="127">
        <v>13585638.039786501</v>
      </c>
      <c r="L79" s="28" t="s">
        <v>26</v>
      </c>
      <c r="M79" s="28" t="s">
        <v>29</v>
      </c>
      <c r="N79" s="28" t="s">
        <v>27</v>
      </c>
      <c r="O79" s="126">
        <v>-16800000</v>
      </c>
      <c r="P79" s="28"/>
      <c r="Q79" s="28" t="s">
        <v>28</v>
      </c>
      <c r="R79" s="128">
        <v>1.2365999999999999</v>
      </c>
      <c r="S79" s="128"/>
      <c r="T79" s="127"/>
      <c r="U79" s="127">
        <v>0</v>
      </c>
      <c r="V79" s="28"/>
      <c r="W79" s="128">
        <v>1.1657999999999999</v>
      </c>
      <c r="X79" s="128">
        <v>1.1949413242003943</v>
      </c>
      <c r="Y79" s="126">
        <v>-475251.61543899862</v>
      </c>
      <c r="Z79" s="126">
        <v>-475251.61543899862</v>
      </c>
      <c r="AA79" s="126">
        <v>-475251.61543899856</v>
      </c>
      <c r="AB79" s="126">
        <v>-5.8207660913467407E-11</v>
      </c>
      <c r="AC79" s="27"/>
      <c r="AD79" s="28" t="s">
        <v>59</v>
      </c>
      <c r="AF79" s="39">
        <f t="shared" si="24"/>
        <v>14059267.731193304</v>
      </c>
      <c r="AG79" s="39">
        <f t="shared" si="25"/>
        <v>-473629.69140679203</v>
      </c>
      <c r="AH79" s="3"/>
      <c r="AI79" s="39">
        <f t="shared" si="26"/>
        <v>10814821.331687156</v>
      </c>
      <c r="AJ79" s="39">
        <f t="shared" si="27"/>
        <v>2770816.7080993559</v>
      </c>
      <c r="AK79" s="39">
        <f t="shared" si="28"/>
        <v>-3244446.399506148</v>
      </c>
      <c r="AL79" s="39">
        <f t="shared" si="29"/>
        <v>3244446.399506148</v>
      </c>
      <c r="AM79" s="42">
        <f t="shared" si="30"/>
        <v>1</v>
      </c>
      <c r="AN79" s="3"/>
      <c r="AO79" s="32">
        <f>VLOOKUP(EURUSD!C79,'Cours à terme initiaux'!$A$2:$E$1123,5,FALSE)</f>
        <v>1.234021</v>
      </c>
      <c r="AP79" s="39">
        <f t="shared" si="31"/>
        <v>13614030.879539326</v>
      </c>
      <c r="AQ79" s="39">
        <f t="shared" si="32"/>
        <v>-28392.839752813801</v>
      </c>
      <c r="AR79" s="39">
        <f t="shared" si="33"/>
        <v>445236.85165397823</v>
      </c>
      <c r="AS79" s="39">
        <f t="shared" si="34"/>
        <v>-445236.85165397823</v>
      </c>
      <c r="AT79" s="42">
        <f t="shared" si="35"/>
        <v>1</v>
      </c>
    </row>
    <row r="80" spans="1:46" ht="15.6" x14ac:dyDescent="0.3">
      <c r="A80" s="28">
        <v>2019</v>
      </c>
      <c r="B80" s="28" t="s">
        <v>149</v>
      </c>
      <c r="C80" s="28">
        <v>1017</v>
      </c>
      <c r="D80" s="28" t="s">
        <v>112</v>
      </c>
      <c r="E80" s="51">
        <v>43222</v>
      </c>
      <c r="F80" s="51"/>
      <c r="G80" s="51">
        <v>43585</v>
      </c>
      <c r="H80" s="28" t="s">
        <v>22</v>
      </c>
      <c r="I80" s="28" t="s">
        <v>29</v>
      </c>
      <c r="J80" s="28" t="s">
        <v>24</v>
      </c>
      <c r="K80" s="127">
        <v>2587740.5790069499</v>
      </c>
      <c r="L80" s="28" t="s">
        <v>26</v>
      </c>
      <c r="M80" s="28" t="s">
        <v>29</v>
      </c>
      <c r="N80" s="28" t="s">
        <v>27</v>
      </c>
      <c r="O80" s="126">
        <v>-3200000</v>
      </c>
      <c r="P80" s="28"/>
      <c r="Q80" s="28" t="s">
        <v>28</v>
      </c>
      <c r="R80" s="128">
        <v>1.2365999999999999</v>
      </c>
      <c r="S80" s="128"/>
      <c r="T80" s="127"/>
      <c r="U80" s="127">
        <v>0</v>
      </c>
      <c r="V80" s="28"/>
      <c r="W80" s="128">
        <v>1.1657999999999999</v>
      </c>
      <c r="X80" s="128">
        <v>1.1949413242003943</v>
      </c>
      <c r="Y80" s="126">
        <v>-90524.117226475864</v>
      </c>
      <c r="Z80" s="126">
        <v>-90524.117226475864</v>
      </c>
      <c r="AA80" s="126">
        <v>-90524.117226475864</v>
      </c>
      <c r="AB80" s="127">
        <v>0</v>
      </c>
      <c r="AC80" s="27"/>
      <c r="AD80" s="28" t="s">
        <v>59</v>
      </c>
      <c r="AF80" s="39">
        <f t="shared" si="24"/>
        <v>2677955.7583225342</v>
      </c>
      <c r="AG80" s="39">
        <f t="shared" si="25"/>
        <v>-90215.179315579589</v>
      </c>
      <c r="AH80" s="3"/>
      <c r="AI80" s="39">
        <f t="shared" si="26"/>
        <v>2059965.9679404108</v>
      </c>
      <c r="AJ80" s="39">
        <f t="shared" si="27"/>
        <v>527774.61106654373</v>
      </c>
      <c r="AK80" s="39">
        <f t="shared" si="28"/>
        <v>-617989.79038212332</v>
      </c>
      <c r="AL80" s="39">
        <f t="shared" si="29"/>
        <v>617989.79038212332</v>
      </c>
      <c r="AM80" s="42">
        <f t="shared" si="30"/>
        <v>1</v>
      </c>
      <c r="AN80" s="3"/>
      <c r="AO80" s="32">
        <f>VLOOKUP(EURUSD!C80,'Cours à terme initiaux'!$A$2:$E$1123,5,FALSE)</f>
        <v>1.234021</v>
      </c>
      <c r="AP80" s="39">
        <f t="shared" si="31"/>
        <v>2593148.7389598717</v>
      </c>
      <c r="AQ80" s="39">
        <f t="shared" si="32"/>
        <v>-5408.1599529171363</v>
      </c>
      <c r="AR80" s="39">
        <f t="shared" si="33"/>
        <v>84807.019362662453</v>
      </c>
      <c r="AS80" s="39">
        <f t="shared" si="34"/>
        <v>-84807.019362662453</v>
      </c>
      <c r="AT80" s="42">
        <f t="shared" si="35"/>
        <v>1</v>
      </c>
    </row>
    <row r="81" spans="1:46" ht="15.6" x14ac:dyDescent="0.3">
      <c r="A81" s="28">
        <v>2019</v>
      </c>
      <c r="B81" s="28" t="s">
        <v>150</v>
      </c>
      <c r="C81" s="28">
        <v>1018</v>
      </c>
      <c r="D81" s="28" t="s">
        <v>112</v>
      </c>
      <c r="E81" s="51">
        <v>43223</v>
      </c>
      <c r="F81" s="51"/>
      <c r="G81" s="51">
        <v>43616</v>
      </c>
      <c r="H81" s="28" t="s">
        <v>22</v>
      </c>
      <c r="I81" s="28" t="s">
        <v>29</v>
      </c>
      <c r="J81" s="28" t="s">
        <v>24</v>
      </c>
      <c r="K81" s="127">
        <v>3225806.4516129</v>
      </c>
      <c r="L81" s="28" t="s">
        <v>26</v>
      </c>
      <c r="M81" s="28" t="s">
        <v>29</v>
      </c>
      <c r="N81" s="28" t="s">
        <v>27</v>
      </c>
      <c r="O81" s="126">
        <v>-4000000</v>
      </c>
      <c r="P81" s="28"/>
      <c r="Q81" s="28" t="s">
        <v>28</v>
      </c>
      <c r="R81" s="128">
        <v>1.24</v>
      </c>
      <c r="S81" s="128"/>
      <c r="T81" s="127"/>
      <c r="U81" s="127">
        <v>0</v>
      </c>
      <c r="V81" s="28"/>
      <c r="W81" s="128">
        <v>1.1657999999999999</v>
      </c>
      <c r="X81" s="128">
        <v>1.1981895763402541</v>
      </c>
      <c r="Y81" s="126">
        <v>-112988.26392431448</v>
      </c>
      <c r="Z81" s="126">
        <v>-112988.26392431448</v>
      </c>
      <c r="AA81" s="126">
        <v>-112988.26392431448</v>
      </c>
      <c r="AB81" s="127">
        <v>0</v>
      </c>
      <c r="AC81" s="27"/>
      <c r="AD81" s="28" t="s">
        <v>59</v>
      </c>
      <c r="AF81" s="39">
        <f t="shared" si="24"/>
        <v>3338369.8865229534</v>
      </c>
      <c r="AG81" s="39">
        <f t="shared" si="25"/>
        <v>-112563.43491005013</v>
      </c>
      <c r="AH81" s="3"/>
      <c r="AI81" s="39">
        <f t="shared" si="26"/>
        <v>2567976.835786887</v>
      </c>
      <c r="AJ81" s="39">
        <f t="shared" si="27"/>
        <v>657829.61582601629</v>
      </c>
      <c r="AK81" s="39">
        <f t="shared" si="28"/>
        <v>-770393.05073606642</v>
      </c>
      <c r="AL81" s="39">
        <f t="shared" si="29"/>
        <v>770393.05073606642</v>
      </c>
      <c r="AM81" s="42">
        <f t="shared" si="30"/>
        <v>1</v>
      </c>
      <c r="AN81" s="3"/>
      <c r="AO81" s="32">
        <f>VLOOKUP(EURUSD!C81,'Cours à terme initiaux'!$A$2:$E$1123,5,FALSE)</f>
        <v>1.2388669999999999</v>
      </c>
      <c r="AP81" s="39">
        <f t="shared" si="31"/>
        <v>3228756.5977623104</v>
      </c>
      <c r="AQ81" s="39">
        <f t="shared" si="32"/>
        <v>-2950.1461494071409</v>
      </c>
      <c r="AR81" s="39">
        <f t="shared" si="33"/>
        <v>109613.28876064299</v>
      </c>
      <c r="AS81" s="39">
        <f t="shared" si="34"/>
        <v>-109613.28876064299</v>
      </c>
      <c r="AT81" s="42">
        <f t="shared" si="35"/>
        <v>1</v>
      </c>
    </row>
    <row r="82" spans="1:46" ht="15.6" x14ac:dyDescent="0.3">
      <c r="A82" s="28">
        <v>2019</v>
      </c>
      <c r="B82" s="28" t="s">
        <v>151</v>
      </c>
      <c r="C82" s="28">
        <v>1019</v>
      </c>
      <c r="D82" s="28" t="s">
        <v>112</v>
      </c>
      <c r="E82" s="51">
        <v>43223</v>
      </c>
      <c r="F82" s="51"/>
      <c r="G82" s="51">
        <v>43616</v>
      </c>
      <c r="H82" s="28" t="s">
        <v>22</v>
      </c>
      <c r="I82" s="28" t="s">
        <v>29</v>
      </c>
      <c r="J82" s="28" t="s">
        <v>24</v>
      </c>
      <c r="K82" s="127">
        <v>16935483.870967701</v>
      </c>
      <c r="L82" s="28" t="s">
        <v>26</v>
      </c>
      <c r="M82" s="28" t="s">
        <v>29</v>
      </c>
      <c r="N82" s="28" t="s">
        <v>27</v>
      </c>
      <c r="O82" s="126">
        <v>-21000000</v>
      </c>
      <c r="P82" s="28"/>
      <c r="Q82" s="28" t="s">
        <v>28</v>
      </c>
      <c r="R82" s="128">
        <v>1.24</v>
      </c>
      <c r="S82" s="128"/>
      <c r="T82" s="127"/>
      <c r="U82" s="127">
        <v>0</v>
      </c>
      <c r="V82" s="28"/>
      <c r="W82" s="128">
        <v>1.1657999999999999</v>
      </c>
      <c r="X82" s="128">
        <v>1.1981895763402541</v>
      </c>
      <c r="Y82" s="126">
        <v>-593188.3856026479</v>
      </c>
      <c r="Z82" s="126">
        <v>-593188.3856026479</v>
      </c>
      <c r="AA82" s="126">
        <v>-593188.3856026479</v>
      </c>
      <c r="AB82" s="127">
        <v>0</v>
      </c>
      <c r="AC82" s="27"/>
      <c r="AD82" s="28" t="s">
        <v>59</v>
      </c>
      <c r="AF82" s="39">
        <f t="shared" si="24"/>
        <v>17526441.904245507</v>
      </c>
      <c r="AG82" s="39">
        <f t="shared" si="25"/>
        <v>-590958.03327776492</v>
      </c>
      <c r="AH82" s="3"/>
      <c r="AI82" s="39">
        <f t="shared" si="26"/>
        <v>13481878.387881158</v>
      </c>
      <c r="AJ82" s="39">
        <f t="shared" si="27"/>
        <v>3453605.4830865841</v>
      </c>
      <c r="AK82" s="39">
        <f t="shared" si="28"/>
        <v>-4044563.5163643491</v>
      </c>
      <c r="AL82" s="39">
        <f t="shared" si="29"/>
        <v>4044563.5163643491</v>
      </c>
      <c r="AM82" s="42">
        <f t="shared" si="30"/>
        <v>1</v>
      </c>
      <c r="AN82" s="3"/>
      <c r="AO82" s="32">
        <f>VLOOKUP(EURUSD!C82,'Cours à terme initiaux'!$A$2:$E$1123,5,FALSE)</f>
        <v>1.2388669999999999</v>
      </c>
      <c r="AP82" s="39">
        <f t="shared" si="31"/>
        <v>16950972.138252128</v>
      </c>
      <c r="AQ82" s="39">
        <f t="shared" si="32"/>
        <v>-15488.26728438586</v>
      </c>
      <c r="AR82" s="39">
        <f t="shared" si="33"/>
        <v>575469.76599337906</v>
      </c>
      <c r="AS82" s="39">
        <f t="shared" si="34"/>
        <v>-575469.76599337906</v>
      </c>
      <c r="AT82" s="42">
        <f t="shared" si="35"/>
        <v>1</v>
      </c>
    </row>
    <row r="83" spans="1:46" ht="15.6" x14ac:dyDescent="0.3">
      <c r="A83" s="28">
        <v>2019</v>
      </c>
      <c r="B83" s="28" t="s">
        <v>152</v>
      </c>
      <c r="C83" s="28">
        <v>1013</v>
      </c>
      <c r="D83" s="28" t="s">
        <v>58</v>
      </c>
      <c r="E83" s="51">
        <v>43222</v>
      </c>
      <c r="F83" s="51"/>
      <c r="G83" s="51">
        <v>43738</v>
      </c>
      <c r="H83" s="28" t="s">
        <v>22</v>
      </c>
      <c r="I83" s="28" t="s">
        <v>29</v>
      </c>
      <c r="J83" s="28" t="s">
        <v>24</v>
      </c>
      <c r="K83" s="127">
        <v>16313213.7030995</v>
      </c>
      <c r="L83" s="28" t="s">
        <v>26</v>
      </c>
      <c r="M83" s="28" t="s">
        <v>29</v>
      </c>
      <c r="N83" s="28" t="s">
        <v>27</v>
      </c>
      <c r="O83" s="126">
        <v>-20000000</v>
      </c>
      <c r="P83" s="28"/>
      <c r="Q83" s="28" t="s">
        <v>28</v>
      </c>
      <c r="R83" s="128">
        <v>1.226</v>
      </c>
      <c r="S83" s="128"/>
      <c r="T83" s="127"/>
      <c r="U83" s="127">
        <v>0</v>
      </c>
      <c r="V83" s="28"/>
      <c r="W83" s="128">
        <v>1.1657999999999999</v>
      </c>
      <c r="X83" s="128">
        <v>1.2114767037641625</v>
      </c>
      <c r="Y83" s="126">
        <v>-196583.54194045867</v>
      </c>
      <c r="Z83" s="149">
        <v>-851658.37637168134</v>
      </c>
      <c r="AA83" s="126">
        <v>-196583.54194045864</v>
      </c>
      <c r="AB83" s="126">
        <v>-2.9103830456733704E-11</v>
      </c>
      <c r="AC83" s="27"/>
      <c r="AD83" s="28" t="s">
        <v>153</v>
      </c>
      <c r="AF83" s="39">
        <f t="shared" si="24"/>
        <v>16508778.037463102</v>
      </c>
      <c r="AG83" s="39">
        <f t="shared" si="25"/>
        <v>-195564.33436359093</v>
      </c>
      <c r="AH83" s="3"/>
      <c r="AI83" s="39">
        <f t="shared" si="26"/>
        <v>12699060.028817771</v>
      </c>
      <c r="AJ83" s="39">
        <f t="shared" si="27"/>
        <v>3614153.6742817406</v>
      </c>
      <c r="AK83" s="39">
        <f t="shared" si="28"/>
        <v>-3809718.0086453315</v>
      </c>
      <c r="AL83" s="39">
        <f t="shared" si="29"/>
        <v>3809718.0086453315</v>
      </c>
      <c r="AM83" s="42">
        <f t="shared" si="30"/>
        <v>1</v>
      </c>
      <c r="AN83" s="3"/>
      <c r="AO83" s="32">
        <f>VLOOKUP(EURUSD!C83,'Cours à terme initiaux'!$A$2:$E$1123,5,FALSE)</f>
        <v>1.2514909999999999</v>
      </c>
      <c r="AP83" s="39">
        <f t="shared" si="31"/>
        <v>15980937.937228475</v>
      </c>
      <c r="AQ83" s="39">
        <f t="shared" si="32"/>
        <v>332275.7658710368</v>
      </c>
      <c r="AR83" s="39">
        <f t="shared" si="33"/>
        <v>527840.10023462772</v>
      </c>
      <c r="AS83" s="39">
        <f t="shared" si="34"/>
        <v>-527840.10023462772</v>
      </c>
      <c r="AT83" s="42">
        <f t="shared" si="35"/>
        <v>1</v>
      </c>
    </row>
    <row r="84" spans="1:46" ht="15.6" x14ac:dyDescent="0.3">
      <c r="A84" s="28">
        <v>2019</v>
      </c>
      <c r="B84" s="28" t="s">
        <v>152</v>
      </c>
      <c r="C84" s="28">
        <v>1014</v>
      </c>
      <c r="D84" s="28" t="s">
        <v>58</v>
      </c>
      <c r="E84" s="51">
        <v>43222</v>
      </c>
      <c r="F84" s="51">
        <v>43734</v>
      </c>
      <c r="G84" s="51">
        <v>43738</v>
      </c>
      <c r="H84" s="28" t="s">
        <v>26</v>
      </c>
      <c r="I84" s="28" t="s">
        <v>23</v>
      </c>
      <c r="J84" s="28" t="s">
        <v>24</v>
      </c>
      <c r="K84" s="127">
        <v>16313213.7030995</v>
      </c>
      <c r="L84" s="28" t="s">
        <v>26</v>
      </c>
      <c r="M84" s="28" t="s">
        <v>25</v>
      </c>
      <c r="N84" s="28" t="s">
        <v>27</v>
      </c>
      <c r="O84" s="126">
        <v>-20000000</v>
      </c>
      <c r="P84" s="28"/>
      <c r="Q84" s="28" t="s">
        <v>28</v>
      </c>
      <c r="R84" s="128">
        <v>1.226</v>
      </c>
      <c r="S84" s="128"/>
      <c r="T84" s="127"/>
      <c r="U84" s="127">
        <v>0</v>
      </c>
      <c r="V84" s="28"/>
      <c r="W84" s="128">
        <v>1.1657999999999999</v>
      </c>
      <c r="X84" s="128">
        <v>1.2114767037641625</v>
      </c>
      <c r="Y84" s="126">
        <v>-655074.83443122264</v>
      </c>
      <c r="Z84" s="140"/>
      <c r="AA84" s="126">
        <v>-195564.33436359093</v>
      </c>
      <c r="AB84" s="126">
        <v>-459510.50006763171</v>
      </c>
      <c r="AC84" s="27"/>
      <c r="AD84" s="28" t="s">
        <v>153</v>
      </c>
      <c r="AF84" s="39">
        <f t="shared" si="24"/>
        <v>16508778.037463102</v>
      </c>
      <c r="AG84" s="39">
        <f t="shared" si="25"/>
        <v>-195564.33436359093</v>
      </c>
      <c r="AH84" s="3"/>
      <c r="AI84" s="39">
        <f t="shared" si="26"/>
        <v>23583968.624947291</v>
      </c>
      <c r="AJ84" s="39">
        <f t="shared" si="27"/>
        <v>-7270754.9218477793</v>
      </c>
      <c r="AK84" s="39">
        <f t="shared" si="28"/>
        <v>7075190.5874841884</v>
      </c>
      <c r="AL84" s="39">
        <f t="shared" si="29"/>
        <v>-7075190.5874841884</v>
      </c>
      <c r="AM84" s="42">
        <f t="shared" si="30"/>
        <v>1</v>
      </c>
      <c r="AN84" s="3"/>
      <c r="AO84" s="32">
        <f>VLOOKUP(EURUSD!C84,'Cours à terme initiaux'!$A$2:$E$1123,5,FALSE)</f>
        <v>1.2514909999999999</v>
      </c>
      <c r="AP84" s="39">
        <f t="shared" si="31"/>
        <v>15980937.937228475</v>
      </c>
      <c r="AQ84" s="39">
        <f t="shared" si="32"/>
        <v>0</v>
      </c>
      <c r="AR84" s="39">
        <f t="shared" si="33"/>
        <v>-195564.33436359093</v>
      </c>
      <c r="AS84" s="39">
        <f t="shared" si="34"/>
        <v>-195564.33436359093</v>
      </c>
      <c r="AT84" s="42">
        <f t="shared" si="35"/>
        <v>1</v>
      </c>
    </row>
    <row r="85" spans="1:46" ht="15.6" x14ac:dyDescent="0.3">
      <c r="A85" s="28">
        <v>2019</v>
      </c>
      <c r="B85" s="28" t="s">
        <v>104</v>
      </c>
      <c r="C85" s="28">
        <v>922</v>
      </c>
      <c r="D85" s="28" t="s">
        <v>49</v>
      </c>
      <c r="E85" s="51">
        <v>42943</v>
      </c>
      <c r="F85" s="51"/>
      <c r="G85" s="51">
        <v>43767</v>
      </c>
      <c r="H85" s="28" t="s">
        <v>22</v>
      </c>
      <c r="I85" s="28" t="s">
        <v>29</v>
      </c>
      <c r="J85" s="28" t="s">
        <v>24</v>
      </c>
      <c r="K85" s="127">
        <v>8099789.40547546</v>
      </c>
      <c r="L85" s="28" t="s">
        <v>26</v>
      </c>
      <c r="M85" s="28" t="s">
        <v>29</v>
      </c>
      <c r="N85" s="28" t="s">
        <v>27</v>
      </c>
      <c r="O85" s="126">
        <v>-10000000</v>
      </c>
      <c r="P85" s="28">
        <v>1.1677</v>
      </c>
      <c r="Q85" s="28" t="s">
        <v>28</v>
      </c>
      <c r="R85" s="128">
        <v>1.2345999999999999</v>
      </c>
      <c r="S85" s="128"/>
      <c r="T85" s="127"/>
      <c r="U85" s="127">
        <v>0</v>
      </c>
      <c r="V85" s="28"/>
      <c r="W85" s="128">
        <v>1.1657999999999999</v>
      </c>
      <c r="X85" s="128">
        <v>1.2146561255593638</v>
      </c>
      <c r="Y85" s="126">
        <v>-133724.09311004161</v>
      </c>
      <c r="Z85" s="126">
        <v>-133724.09311004161</v>
      </c>
      <c r="AA85" s="126">
        <v>-133724.09311004161</v>
      </c>
      <c r="AB85" s="127">
        <v>0</v>
      </c>
      <c r="AC85" s="27"/>
      <c r="AD85" s="28" t="s">
        <v>59</v>
      </c>
      <c r="AF85" s="39">
        <f t="shared" si="24"/>
        <v>8232782.7519042725</v>
      </c>
      <c r="AG85" s="39">
        <f t="shared" si="25"/>
        <v>-132993.34642881434</v>
      </c>
      <c r="AH85" s="3"/>
      <c r="AI85" s="39">
        <f t="shared" si="26"/>
        <v>6332909.8091571322</v>
      </c>
      <c r="AJ85" s="39">
        <f t="shared" si="27"/>
        <v>1766879.596318326</v>
      </c>
      <c r="AK85" s="39">
        <f t="shared" si="28"/>
        <v>-1899872.9427471403</v>
      </c>
      <c r="AL85" s="39">
        <f t="shared" si="29"/>
        <v>1899872.9427471403</v>
      </c>
      <c r="AM85" s="42">
        <f t="shared" si="30"/>
        <v>1</v>
      </c>
      <c r="AN85" s="3"/>
      <c r="AO85" s="32">
        <f>VLOOKUP(EURUSD!C85,'Cours à terme initiaux'!$A$2:$E$1123,5,FALSE)</f>
        <v>1.2345999999999999</v>
      </c>
      <c r="AP85" s="39">
        <f t="shared" si="31"/>
        <v>8099789.4054754581</v>
      </c>
      <c r="AQ85" s="39">
        <f t="shared" si="32"/>
        <v>0</v>
      </c>
      <c r="AR85" s="39">
        <f t="shared" si="33"/>
        <v>132993.34642881434</v>
      </c>
      <c r="AS85" s="39">
        <f t="shared" si="34"/>
        <v>-132993.34642881434</v>
      </c>
      <c r="AT85" s="42">
        <f t="shared" si="35"/>
        <v>1</v>
      </c>
    </row>
    <row r="86" spans="1:46" ht="15.6" x14ac:dyDescent="0.3">
      <c r="A86" s="28">
        <v>2019</v>
      </c>
      <c r="B86" s="28" t="s">
        <v>105</v>
      </c>
      <c r="C86" s="28">
        <v>919</v>
      </c>
      <c r="D86" s="28" t="s">
        <v>50</v>
      </c>
      <c r="E86" s="51">
        <v>42944</v>
      </c>
      <c r="F86" s="51">
        <v>43767</v>
      </c>
      <c r="G86" s="51">
        <v>43769</v>
      </c>
      <c r="H86" s="28" t="s">
        <v>22</v>
      </c>
      <c r="I86" s="28" t="s">
        <v>25</v>
      </c>
      <c r="J86" s="28" t="s">
        <v>24</v>
      </c>
      <c r="K86" s="127">
        <v>7881462.7994955899</v>
      </c>
      <c r="L86" s="28" t="s">
        <v>22</v>
      </c>
      <c r="M86" s="28" t="s">
        <v>23</v>
      </c>
      <c r="N86" s="28" t="s">
        <v>27</v>
      </c>
      <c r="O86" s="126">
        <v>-10000000</v>
      </c>
      <c r="P86" s="28">
        <v>1.1751</v>
      </c>
      <c r="Q86" s="28" t="s">
        <v>28</v>
      </c>
      <c r="R86" s="128">
        <v>1.2687999999999999</v>
      </c>
      <c r="S86" s="128"/>
      <c r="T86" s="127"/>
      <c r="U86" s="127">
        <v>0</v>
      </c>
      <c r="V86" s="28"/>
      <c r="W86" s="128">
        <v>1.1657999999999999</v>
      </c>
      <c r="X86" s="128">
        <v>1.2148751842964369</v>
      </c>
      <c r="Y86" s="127">
        <v>137915.1342408316</v>
      </c>
      <c r="Z86" s="149">
        <v>-99356.133132013114</v>
      </c>
      <c r="AA86" s="127">
        <v>0</v>
      </c>
      <c r="AB86" s="127">
        <v>137915.1342408316</v>
      </c>
      <c r="AC86" s="27"/>
      <c r="AD86" s="28" t="s">
        <v>46</v>
      </c>
      <c r="AF86" s="39">
        <f t="shared" si="24"/>
        <v>8231298.2677238872</v>
      </c>
      <c r="AG86" s="39">
        <f t="shared" si="25"/>
        <v>0</v>
      </c>
      <c r="AH86" s="3"/>
      <c r="AI86" s="39">
        <f t="shared" si="26"/>
        <v>6331767.8982491437</v>
      </c>
      <c r="AJ86" s="39">
        <f t="shared" si="27"/>
        <v>1549694.9012464434</v>
      </c>
      <c r="AK86" s="39">
        <f t="shared" si="28"/>
        <v>-1549694.9012464434</v>
      </c>
      <c r="AL86" s="39">
        <f t="shared" si="29"/>
        <v>1549694.9012464434</v>
      </c>
      <c r="AM86" s="42">
        <f t="shared" si="30"/>
        <v>1</v>
      </c>
      <c r="AN86" s="3"/>
      <c r="AO86" s="32">
        <f>VLOOKUP(EURUSD!C86,'Cours à terme initiaux'!$A$2:$E$1123,5,FALSE)</f>
        <v>1.2332000000000001</v>
      </c>
      <c r="AP86" s="39">
        <f t="shared" si="31"/>
        <v>8108984.7551086601</v>
      </c>
      <c r="AQ86" s="39">
        <f t="shared" si="32"/>
        <v>0</v>
      </c>
      <c r="AR86" s="39">
        <f t="shared" si="33"/>
        <v>122313.51261522714</v>
      </c>
      <c r="AS86" s="39">
        <f t="shared" si="34"/>
        <v>0</v>
      </c>
      <c r="AT86" s="42" t="str">
        <f t="shared" si="35"/>
        <v>PAS DE VALEUR INTRINSEQUE</v>
      </c>
    </row>
    <row r="87" spans="1:46" ht="15.6" x14ac:dyDescent="0.3">
      <c r="A87" s="28">
        <v>2019</v>
      </c>
      <c r="B87" s="28" t="s">
        <v>105</v>
      </c>
      <c r="C87" s="28">
        <v>920</v>
      </c>
      <c r="D87" s="28" t="s">
        <v>50</v>
      </c>
      <c r="E87" s="51">
        <v>42944</v>
      </c>
      <c r="F87" s="51">
        <v>43767</v>
      </c>
      <c r="G87" s="51">
        <v>43769</v>
      </c>
      <c r="H87" s="28" t="s">
        <v>26</v>
      </c>
      <c r="I87" s="28" t="s">
        <v>23</v>
      </c>
      <c r="J87" s="28" t="s">
        <v>24</v>
      </c>
      <c r="K87" s="127">
        <v>8928571.4285714291</v>
      </c>
      <c r="L87" s="28" t="s">
        <v>26</v>
      </c>
      <c r="M87" s="28" t="s">
        <v>25</v>
      </c>
      <c r="N87" s="28" t="s">
        <v>27</v>
      </c>
      <c r="O87" s="126">
        <v>-10000000</v>
      </c>
      <c r="P87" s="28">
        <v>1.1751</v>
      </c>
      <c r="Q87" s="28" t="s">
        <v>28</v>
      </c>
      <c r="R87" s="128">
        <v>1.1200000000000001</v>
      </c>
      <c r="S87" s="128"/>
      <c r="T87" s="127"/>
      <c r="U87" s="127">
        <v>0</v>
      </c>
      <c r="V87" s="28"/>
      <c r="W87" s="128">
        <v>1.1657999999999999</v>
      </c>
      <c r="X87" s="128">
        <v>1.2148751842964369</v>
      </c>
      <c r="Y87" s="126">
        <v>-99988.185496986785</v>
      </c>
      <c r="Z87" s="140"/>
      <c r="AA87" s="127">
        <v>0</v>
      </c>
      <c r="AB87" s="126">
        <v>-99988.185496986785</v>
      </c>
      <c r="AC87" s="27"/>
      <c r="AD87" s="28" t="s">
        <v>46</v>
      </c>
      <c r="AF87" s="39">
        <f t="shared" si="24"/>
        <v>8231298.2677238872</v>
      </c>
      <c r="AG87" s="39">
        <f t="shared" si="25"/>
        <v>0</v>
      </c>
      <c r="AH87" s="3"/>
      <c r="AI87" s="39">
        <f t="shared" si="26"/>
        <v>11758997.525319841</v>
      </c>
      <c r="AJ87" s="39">
        <f t="shared" si="27"/>
        <v>-2830426.0967484135</v>
      </c>
      <c r="AK87" s="39">
        <f t="shared" si="28"/>
        <v>2830426.0967484135</v>
      </c>
      <c r="AL87" s="39">
        <f t="shared" si="29"/>
        <v>-2830426.0967484135</v>
      </c>
      <c r="AM87" s="42">
        <f t="shared" si="30"/>
        <v>1</v>
      </c>
      <c r="AN87" s="3"/>
      <c r="AO87" s="32">
        <f>VLOOKUP(EURUSD!C87,'Cours à terme initiaux'!$A$2:$E$1123,5,FALSE)</f>
        <v>1.2332000000000001</v>
      </c>
      <c r="AP87" s="39">
        <f t="shared" si="31"/>
        <v>8108984.7551086601</v>
      </c>
      <c r="AQ87" s="39">
        <f t="shared" si="32"/>
        <v>0</v>
      </c>
      <c r="AR87" s="39">
        <f t="shared" si="33"/>
        <v>122313.51261522714</v>
      </c>
      <c r="AS87" s="39">
        <f t="shared" si="34"/>
        <v>0</v>
      </c>
      <c r="AT87" s="42" t="str">
        <f t="shared" si="35"/>
        <v>PAS DE VALEUR INTRINSEQUE</v>
      </c>
    </row>
    <row r="88" spans="1:46" ht="15.6" x14ac:dyDescent="0.3">
      <c r="A88" s="28">
        <v>2019</v>
      </c>
      <c r="B88" s="28" t="s">
        <v>105</v>
      </c>
      <c r="C88" s="28">
        <v>921</v>
      </c>
      <c r="D88" s="28" t="s">
        <v>50</v>
      </c>
      <c r="E88" s="51">
        <v>42944</v>
      </c>
      <c r="F88" s="51">
        <v>43767</v>
      </c>
      <c r="G88" s="51">
        <v>43769</v>
      </c>
      <c r="H88" s="28" t="s">
        <v>26</v>
      </c>
      <c r="I88" s="28" t="s">
        <v>23</v>
      </c>
      <c r="J88" s="28" t="s">
        <v>24</v>
      </c>
      <c r="K88" s="127">
        <v>7881462.7994955899</v>
      </c>
      <c r="L88" s="28" t="s">
        <v>26</v>
      </c>
      <c r="M88" s="28" t="s">
        <v>25</v>
      </c>
      <c r="N88" s="28" t="s">
        <v>27</v>
      </c>
      <c r="O88" s="126">
        <v>-10000000</v>
      </c>
      <c r="P88" s="28">
        <v>1.1751</v>
      </c>
      <c r="Q88" s="28" t="s">
        <v>28</v>
      </c>
      <c r="R88" s="128">
        <v>1.2687999999999999</v>
      </c>
      <c r="S88" s="128">
        <v>1.1200000000000001</v>
      </c>
      <c r="T88" s="127"/>
      <c r="U88" s="127">
        <v>0</v>
      </c>
      <c r="V88" s="28"/>
      <c r="W88" s="128">
        <v>1.1657999999999999</v>
      </c>
      <c r="X88" s="128">
        <v>1.2148751842964369</v>
      </c>
      <c r="Y88" s="126">
        <v>-137283.08187585793</v>
      </c>
      <c r="Z88" s="140"/>
      <c r="AA88" s="127">
        <v>0</v>
      </c>
      <c r="AB88" s="126">
        <v>-137283.08187585793</v>
      </c>
      <c r="AC88" s="27"/>
      <c r="AD88" s="28" t="s">
        <v>60</v>
      </c>
      <c r="AF88" s="39" t="str">
        <f t="shared" si="24"/>
        <v/>
      </c>
      <c r="AG88" s="39" t="str">
        <f t="shared" si="25"/>
        <v/>
      </c>
      <c r="AH88" s="3"/>
      <c r="AI88" s="39" t="str">
        <f t="shared" si="26"/>
        <v/>
      </c>
      <c r="AJ88" s="39" t="str">
        <f t="shared" si="27"/>
        <v/>
      </c>
      <c r="AK88" s="39" t="str">
        <f t="shared" si="28"/>
        <v/>
      </c>
      <c r="AL88" s="39" t="str">
        <f t="shared" si="29"/>
        <v/>
      </c>
      <c r="AM88" s="42" t="str">
        <f t="shared" si="30"/>
        <v/>
      </c>
      <c r="AN88" s="3"/>
      <c r="AO88" s="32">
        <f>VLOOKUP(EURUSD!C88,'Cours à terme initiaux'!$A$2:$E$1123,5,FALSE)</f>
        <v>1.2332000000000001</v>
      </c>
      <c r="AP88" s="39" t="str">
        <f t="shared" si="31"/>
        <v/>
      </c>
      <c r="AQ88" s="39" t="str">
        <f t="shared" si="32"/>
        <v/>
      </c>
      <c r="AR88" s="39" t="str">
        <f t="shared" si="33"/>
        <v/>
      </c>
      <c r="AS88" s="39" t="str">
        <f t="shared" si="34"/>
        <v/>
      </c>
      <c r="AT88" s="42" t="str">
        <f t="shared" si="35"/>
        <v/>
      </c>
    </row>
    <row r="89" spans="1:46" ht="15.6" x14ac:dyDescent="0.3">
      <c r="A89" s="28">
        <v>2019</v>
      </c>
      <c r="B89" s="28" t="s">
        <v>154</v>
      </c>
      <c r="C89" s="28">
        <v>1020</v>
      </c>
      <c r="D89" s="28" t="s">
        <v>58</v>
      </c>
      <c r="E89" s="51">
        <v>43223</v>
      </c>
      <c r="F89" s="51"/>
      <c r="G89" s="51">
        <v>43769</v>
      </c>
      <c r="H89" s="28" t="s">
        <v>22</v>
      </c>
      <c r="I89" s="28" t="s">
        <v>29</v>
      </c>
      <c r="J89" s="28" t="s">
        <v>24</v>
      </c>
      <c r="K89" s="127">
        <v>8146639.5112016303</v>
      </c>
      <c r="L89" s="28" t="s">
        <v>26</v>
      </c>
      <c r="M89" s="28" t="s">
        <v>29</v>
      </c>
      <c r="N89" s="28" t="s">
        <v>27</v>
      </c>
      <c r="O89" s="126">
        <v>-10000000</v>
      </c>
      <c r="P89" s="28"/>
      <c r="Q89" s="28" t="s">
        <v>28</v>
      </c>
      <c r="R89" s="128">
        <v>1.2275</v>
      </c>
      <c r="S89" s="128"/>
      <c r="T89" s="127"/>
      <c r="U89" s="127">
        <v>0</v>
      </c>
      <c r="V89" s="28"/>
      <c r="W89" s="128">
        <v>1.1657999999999999</v>
      </c>
      <c r="X89" s="128">
        <v>1.2148751842964369</v>
      </c>
      <c r="Y89" s="126">
        <v>-85125.539555794487</v>
      </c>
      <c r="Z89" s="149">
        <v>-415467.78679112898</v>
      </c>
      <c r="AA89" s="126">
        <v>-85125.539555794487</v>
      </c>
      <c r="AB89" s="127">
        <v>0</v>
      </c>
      <c r="AC89" s="27"/>
      <c r="AD89" s="28" t="s">
        <v>153</v>
      </c>
      <c r="AF89" s="39">
        <f t="shared" si="24"/>
        <v>8231298.2677238872</v>
      </c>
      <c r="AG89" s="39">
        <f t="shared" si="25"/>
        <v>-84658.756522257812</v>
      </c>
      <c r="AH89" s="3"/>
      <c r="AI89" s="39">
        <f t="shared" si="26"/>
        <v>6331767.8982491437</v>
      </c>
      <c r="AJ89" s="39">
        <f t="shared" si="27"/>
        <v>1814871.6129524857</v>
      </c>
      <c r="AK89" s="39">
        <f t="shared" si="28"/>
        <v>-1899530.3694747435</v>
      </c>
      <c r="AL89" s="39">
        <f t="shared" si="29"/>
        <v>1899530.3694747435</v>
      </c>
      <c r="AM89" s="42">
        <f t="shared" si="30"/>
        <v>1</v>
      </c>
      <c r="AN89" s="3"/>
      <c r="AO89" s="32">
        <f>VLOOKUP(EURUSD!C89,'Cours à terme initiaux'!$A$2:$E$1123,5,FALSE)</f>
        <v>1.256138</v>
      </c>
      <c r="AP89" s="39">
        <f t="shared" si="31"/>
        <v>7960908.7536560474</v>
      </c>
      <c r="AQ89" s="39">
        <f t="shared" si="32"/>
        <v>185730.75754558202</v>
      </c>
      <c r="AR89" s="39">
        <f t="shared" si="33"/>
        <v>270389.51406783983</v>
      </c>
      <c r="AS89" s="39">
        <f t="shared" si="34"/>
        <v>-270389.51406783983</v>
      </c>
      <c r="AT89" s="42">
        <f t="shared" si="35"/>
        <v>1</v>
      </c>
    </row>
    <row r="90" spans="1:46" ht="15.6" x14ac:dyDescent="0.3">
      <c r="A90" s="28">
        <v>2019</v>
      </c>
      <c r="B90" s="28" t="s">
        <v>154</v>
      </c>
      <c r="C90" s="28">
        <v>1021</v>
      </c>
      <c r="D90" s="28" t="s">
        <v>58</v>
      </c>
      <c r="E90" s="51">
        <v>43223</v>
      </c>
      <c r="F90" s="51">
        <v>43767</v>
      </c>
      <c r="G90" s="51">
        <v>43769</v>
      </c>
      <c r="H90" s="28" t="s">
        <v>26</v>
      </c>
      <c r="I90" s="28" t="s">
        <v>23</v>
      </c>
      <c r="J90" s="28" t="s">
        <v>24</v>
      </c>
      <c r="K90" s="127">
        <v>8146639.5112016303</v>
      </c>
      <c r="L90" s="28" t="s">
        <v>26</v>
      </c>
      <c r="M90" s="28" t="s">
        <v>25</v>
      </c>
      <c r="N90" s="28" t="s">
        <v>27</v>
      </c>
      <c r="O90" s="126">
        <v>-10000000</v>
      </c>
      <c r="P90" s="28"/>
      <c r="Q90" s="28" t="s">
        <v>28</v>
      </c>
      <c r="R90" s="128">
        <v>1.2275</v>
      </c>
      <c r="S90" s="128"/>
      <c r="T90" s="127"/>
      <c r="U90" s="127">
        <v>0</v>
      </c>
      <c r="V90" s="28"/>
      <c r="W90" s="128">
        <v>1.1657999999999999</v>
      </c>
      <c r="X90" s="128">
        <v>1.2148751842964369</v>
      </c>
      <c r="Y90" s="126">
        <v>-330342.24723533448</v>
      </c>
      <c r="Z90" s="140"/>
      <c r="AA90" s="126">
        <v>-84658.756522257812</v>
      </c>
      <c r="AB90" s="126">
        <v>-245683.49071307667</v>
      </c>
      <c r="AC90" s="27"/>
      <c r="AD90" s="28" t="s">
        <v>153</v>
      </c>
      <c r="AF90" s="39">
        <f t="shared" si="24"/>
        <v>8231298.2677238872</v>
      </c>
      <c r="AG90" s="39">
        <f t="shared" si="25"/>
        <v>-84658.756522257812</v>
      </c>
      <c r="AH90" s="3"/>
      <c r="AI90" s="39">
        <f t="shared" si="26"/>
        <v>11758997.525319841</v>
      </c>
      <c r="AJ90" s="39">
        <f t="shared" si="27"/>
        <v>-3612358.0141182113</v>
      </c>
      <c r="AK90" s="39">
        <f t="shared" si="28"/>
        <v>3527699.2575959535</v>
      </c>
      <c r="AL90" s="39">
        <f t="shared" si="29"/>
        <v>-3527699.2575959535</v>
      </c>
      <c r="AM90" s="42">
        <f t="shared" si="30"/>
        <v>1</v>
      </c>
      <c r="AN90" s="3"/>
      <c r="AO90" s="32">
        <f>VLOOKUP(EURUSD!C90,'Cours à terme initiaux'!$A$2:$E$1123,5,FALSE)</f>
        <v>1.256138</v>
      </c>
      <c r="AP90" s="39">
        <f t="shared" si="31"/>
        <v>7960908.7536560474</v>
      </c>
      <c r="AQ90" s="39">
        <f t="shared" si="32"/>
        <v>0</v>
      </c>
      <c r="AR90" s="39">
        <f t="shared" si="33"/>
        <v>-84658.756522257812</v>
      </c>
      <c r="AS90" s="39">
        <f t="shared" si="34"/>
        <v>-84658.756522257812</v>
      </c>
      <c r="AT90" s="42">
        <f t="shared" si="35"/>
        <v>1</v>
      </c>
    </row>
    <row r="91" spans="1:46" ht="15.6" x14ac:dyDescent="0.3">
      <c r="A91" s="28">
        <v>2019</v>
      </c>
      <c r="B91" s="28" t="s">
        <v>106</v>
      </c>
      <c r="C91" s="28">
        <v>923</v>
      </c>
      <c r="D91" s="28" t="s">
        <v>49</v>
      </c>
      <c r="E91" s="51">
        <v>42943</v>
      </c>
      <c r="F91" s="51"/>
      <c r="G91" s="51">
        <v>43795</v>
      </c>
      <c r="H91" s="28" t="s">
        <v>22</v>
      </c>
      <c r="I91" s="28" t="s">
        <v>29</v>
      </c>
      <c r="J91" s="28" t="s">
        <v>24</v>
      </c>
      <c r="K91" s="127">
        <v>8099789.40547546</v>
      </c>
      <c r="L91" s="28" t="s">
        <v>26</v>
      </c>
      <c r="M91" s="28" t="s">
        <v>29</v>
      </c>
      <c r="N91" s="28" t="s">
        <v>27</v>
      </c>
      <c r="O91" s="126">
        <v>-10000000</v>
      </c>
      <c r="P91" s="28">
        <v>1.1677</v>
      </c>
      <c r="Q91" s="28" t="s">
        <v>28</v>
      </c>
      <c r="R91" s="128">
        <v>1.2345999999999999</v>
      </c>
      <c r="S91" s="128"/>
      <c r="T91" s="127"/>
      <c r="U91" s="127">
        <v>0</v>
      </c>
      <c r="V91" s="28"/>
      <c r="W91" s="128">
        <v>1.1657999999999999</v>
      </c>
      <c r="X91" s="128">
        <v>1.217702208626366</v>
      </c>
      <c r="Y91" s="126">
        <v>-113044.4063730701</v>
      </c>
      <c r="Z91" s="126">
        <v>-113044.4063730701</v>
      </c>
      <c r="AA91" s="126">
        <v>-113044.40637307009</v>
      </c>
      <c r="AB91" s="126">
        <v>-1.4551915228366852E-11</v>
      </c>
      <c r="AC91" s="27"/>
      <c r="AD91" s="28" t="s">
        <v>59</v>
      </c>
      <c r="AF91" s="39">
        <f t="shared" si="24"/>
        <v>8212188.4391427208</v>
      </c>
      <c r="AG91" s="39">
        <f t="shared" si="25"/>
        <v>-112399.03366726264</v>
      </c>
      <c r="AH91" s="3"/>
      <c r="AI91" s="39">
        <f t="shared" si="26"/>
        <v>6317068.0301097846</v>
      </c>
      <c r="AJ91" s="39">
        <f t="shared" si="27"/>
        <v>1782721.3753656736</v>
      </c>
      <c r="AK91" s="39">
        <f t="shared" si="28"/>
        <v>-1895120.4090329362</v>
      </c>
      <c r="AL91" s="39">
        <f t="shared" si="29"/>
        <v>1895120.4090329362</v>
      </c>
      <c r="AM91" s="42">
        <f t="shared" si="30"/>
        <v>1</v>
      </c>
      <c r="AN91" s="3"/>
      <c r="AO91" s="32">
        <f>VLOOKUP(EURUSD!C91,'Cours à terme initiaux'!$A$2:$E$1123,5,FALSE)</f>
        <v>1.2345999999999999</v>
      </c>
      <c r="AP91" s="39">
        <f t="shared" si="31"/>
        <v>8099789.4054754581</v>
      </c>
      <c r="AQ91" s="39">
        <f t="shared" si="32"/>
        <v>0</v>
      </c>
      <c r="AR91" s="39">
        <f t="shared" si="33"/>
        <v>112399.03366726264</v>
      </c>
      <c r="AS91" s="39">
        <f t="shared" si="34"/>
        <v>-112399.03366726264</v>
      </c>
      <c r="AT91" s="42">
        <f t="shared" si="35"/>
        <v>1</v>
      </c>
    </row>
    <row r="92" spans="1:46" ht="15.6" x14ac:dyDescent="0.3">
      <c r="A92" s="28">
        <v>2019</v>
      </c>
      <c r="B92" s="28" t="s">
        <v>107</v>
      </c>
      <c r="C92" s="28">
        <v>925</v>
      </c>
      <c r="D92" s="28" t="s">
        <v>50</v>
      </c>
      <c r="E92" s="51">
        <v>42944</v>
      </c>
      <c r="F92" s="51">
        <v>43795</v>
      </c>
      <c r="G92" s="51">
        <v>43798</v>
      </c>
      <c r="H92" s="28" t="s">
        <v>22</v>
      </c>
      <c r="I92" s="28" t="s">
        <v>25</v>
      </c>
      <c r="J92" s="28" t="s">
        <v>24</v>
      </c>
      <c r="K92" s="127">
        <v>7881462.7994955899</v>
      </c>
      <c r="L92" s="28" t="s">
        <v>22</v>
      </c>
      <c r="M92" s="28" t="s">
        <v>23</v>
      </c>
      <c r="N92" s="28" t="s">
        <v>27</v>
      </c>
      <c r="O92" s="126">
        <v>-10000000</v>
      </c>
      <c r="P92" s="28">
        <v>1.1751</v>
      </c>
      <c r="Q92" s="28" t="s">
        <v>28</v>
      </c>
      <c r="R92" s="128">
        <v>1.2687999999999999</v>
      </c>
      <c r="S92" s="128"/>
      <c r="T92" s="127"/>
      <c r="U92" s="127">
        <v>0</v>
      </c>
      <c r="V92" s="28"/>
      <c r="W92" s="128">
        <v>1.1657999999999999</v>
      </c>
      <c r="X92" s="128">
        <v>1.2180281225846683</v>
      </c>
      <c r="Y92" s="127">
        <v>151513.31358156627</v>
      </c>
      <c r="Z92" s="149">
        <v>-87834.952329450403</v>
      </c>
      <c r="AA92" s="127">
        <v>0</v>
      </c>
      <c r="AB92" s="127">
        <v>151513.31358156627</v>
      </c>
      <c r="AC92" s="27"/>
      <c r="AD92" s="28" t="s">
        <v>46</v>
      </c>
      <c r="AF92" s="39">
        <f t="shared" si="24"/>
        <v>8209991.0622588061</v>
      </c>
      <c r="AG92" s="39">
        <f t="shared" si="25"/>
        <v>0</v>
      </c>
      <c r="AH92" s="3"/>
      <c r="AI92" s="39">
        <f t="shared" si="26"/>
        <v>6315377.7401990816</v>
      </c>
      <c r="AJ92" s="39">
        <f t="shared" si="27"/>
        <v>1566085.0592965055</v>
      </c>
      <c r="AK92" s="39">
        <f t="shared" si="28"/>
        <v>-1566085.0592965055</v>
      </c>
      <c r="AL92" s="39">
        <f t="shared" si="29"/>
        <v>1566085.0592965055</v>
      </c>
      <c r="AM92" s="42">
        <f t="shared" si="30"/>
        <v>1</v>
      </c>
      <c r="AN92" s="3"/>
      <c r="AO92" s="32">
        <f>VLOOKUP(EURUSD!C92,'Cours à terme initiaux'!$A$2:$E$1123,5,FALSE)</f>
        <v>1.2353000000000001</v>
      </c>
      <c r="AP92" s="39">
        <f t="shared" si="31"/>
        <v>8095199.5466688247</v>
      </c>
      <c r="AQ92" s="39">
        <f t="shared" si="32"/>
        <v>0</v>
      </c>
      <c r="AR92" s="39">
        <f t="shared" si="33"/>
        <v>114791.51558998134</v>
      </c>
      <c r="AS92" s="39">
        <f t="shared" si="34"/>
        <v>0</v>
      </c>
      <c r="AT92" s="42" t="str">
        <f t="shared" si="35"/>
        <v>PAS DE VALEUR INTRINSEQUE</v>
      </c>
    </row>
    <row r="93" spans="1:46" ht="15.6" x14ac:dyDescent="0.3">
      <c r="A93" s="28">
        <v>2019</v>
      </c>
      <c r="B93" s="28" t="s">
        <v>107</v>
      </c>
      <c r="C93" s="28">
        <v>926</v>
      </c>
      <c r="D93" s="28" t="s">
        <v>50</v>
      </c>
      <c r="E93" s="51">
        <v>42944</v>
      </c>
      <c r="F93" s="51">
        <v>43795</v>
      </c>
      <c r="G93" s="51">
        <v>43798</v>
      </c>
      <c r="H93" s="28" t="s">
        <v>26</v>
      </c>
      <c r="I93" s="28" t="s">
        <v>23</v>
      </c>
      <c r="J93" s="28" t="s">
        <v>24</v>
      </c>
      <c r="K93" s="127">
        <v>8928571.4285714291</v>
      </c>
      <c r="L93" s="28" t="s">
        <v>26</v>
      </c>
      <c r="M93" s="28" t="s">
        <v>25</v>
      </c>
      <c r="N93" s="28" t="s">
        <v>27</v>
      </c>
      <c r="O93" s="126">
        <v>-10000000</v>
      </c>
      <c r="P93" s="28">
        <v>1.1751</v>
      </c>
      <c r="Q93" s="28" t="s">
        <v>28</v>
      </c>
      <c r="R93" s="128">
        <v>1.1200000000000001</v>
      </c>
      <c r="S93" s="128"/>
      <c r="T93" s="127"/>
      <c r="U93" s="127">
        <v>0</v>
      </c>
      <c r="V93" s="28"/>
      <c r="W93" s="128">
        <v>1.1657999999999999</v>
      </c>
      <c r="X93" s="128">
        <v>1.2180281225846683</v>
      </c>
      <c r="Y93" s="126">
        <v>-102307.75982398225</v>
      </c>
      <c r="Z93" s="140"/>
      <c r="AA93" s="127">
        <v>0</v>
      </c>
      <c r="AB93" s="126">
        <v>-102307.75982398225</v>
      </c>
      <c r="AC93" s="27"/>
      <c r="AD93" s="28" t="s">
        <v>46</v>
      </c>
      <c r="AF93" s="39">
        <f t="shared" si="24"/>
        <v>8209991.0622588061</v>
      </c>
      <c r="AG93" s="39">
        <f t="shared" si="25"/>
        <v>0</v>
      </c>
      <c r="AH93" s="3"/>
      <c r="AI93" s="39">
        <f t="shared" si="26"/>
        <v>11728558.660369724</v>
      </c>
      <c r="AJ93" s="39">
        <f t="shared" si="27"/>
        <v>-2799987.2317982968</v>
      </c>
      <c r="AK93" s="39">
        <f t="shared" si="28"/>
        <v>2799987.2317982968</v>
      </c>
      <c r="AL93" s="39">
        <f t="shared" si="29"/>
        <v>-2799987.2317982968</v>
      </c>
      <c r="AM93" s="42">
        <f t="shared" si="30"/>
        <v>1</v>
      </c>
      <c r="AN93" s="3"/>
      <c r="AO93" s="32">
        <f>VLOOKUP(EURUSD!C93,'Cours à terme initiaux'!$A$2:$E$1123,5,FALSE)</f>
        <v>1.2353000000000001</v>
      </c>
      <c r="AP93" s="39">
        <f t="shared" si="31"/>
        <v>8095199.5466688247</v>
      </c>
      <c r="AQ93" s="39">
        <f t="shared" si="32"/>
        <v>0</v>
      </c>
      <c r="AR93" s="39">
        <f t="shared" si="33"/>
        <v>114791.51558998134</v>
      </c>
      <c r="AS93" s="39">
        <f t="shared" si="34"/>
        <v>0</v>
      </c>
      <c r="AT93" s="42" t="str">
        <f t="shared" si="35"/>
        <v>PAS DE VALEUR INTRINSEQUE</v>
      </c>
    </row>
    <row r="94" spans="1:46" ht="15.6" x14ac:dyDescent="0.3">
      <c r="A94" s="28">
        <v>2019</v>
      </c>
      <c r="B94" s="28" t="s">
        <v>107</v>
      </c>
      <c r="C94" s="28">
        <v>927</v>
      </c>
      <c r="D94" s="28" t="s">
        <v>50</v>
      </c>
      <c r="E94" s="51">
        <v>42944</v>
      </c>
      <c r="F94" s="51">
        <v>43795</v>
      </c>
      <c r="G94" s="51">
        <v>43798</v>
      </c>
      <c r="H94" s="28" t="s">
        <v>26</v>
      </c>
      <c r="I94" s="28" t="s">
        <v>23</v>
      </c>
      <c r="J94" s="28" t="s">
        <v>24</v>
      </c>
      <c r="K94" s="127">
        <v>7881462.7994955899</v>
      </c>
      <c r="L94" s="28" t="s">
        <v>26</v>
      </c>
      <c r="M94" s="28" t="s">
        <v>25</v>
      </c>
      <c r="N94" s="28" t="s">
        <v>27</v>
      </c>
      <c r="O94" s="126">
        <v>-10000000</v>
      </c>
      <c r="P94" s="28">
        <v>1.1751</v>
      </c>
      <c r="Q94" s="28" t="s">
        <v>28</v>
      </c>
      <c r="R94" s="128">
        <v>1.2687999999999999</v>
      </c>
      <c r="S94" s="128">
        <v>1.1200000000000001</v>
      </c>
      <c r="T94" s="127"/>
      <c r="U94" s="127">
        <v>0</v>
      </c>
      <c r="V94" s="28"/>
      <c r="W94" s="128">
        <v>1.1657999999999999</v>
      </c>
      <c r="X94" s="128">
        <v>1.2180281225846683</v>
      </c>
      <c r="Y94" s="126">
        <v>-137040.50608703442</v>
      </c>
      <c r="Z94" s="140"/>
      <c r="AA94" s="127">
        <v>0</v>
      </c>
      <c r="AB94" s="126">
        <v>-137040.50608703442</v>
      </c>
      <c r="AC94" s="27"/>
      <c r="AD94" s="28" t="s">
        <v>60</v>
      </c>
      <c r="AF94" s="39" t="str">
        <f t="shared" si="24"/>
        <v/>
      </c>
      <c r="AG94" s="39" t="str">
        <f t="shared" si="25"/>
        <v/>
      </c>
      <c r="AH94" s="3"/>
      <c r="AI94" s="39" t="str">
        <f t="shared" si="26"/>
        <v/>
      </c>
      <c r="AJ94" s="39" t="str">
        <f t="shared" si="27"/>
        <v/>
      </c>
      <c r="AK94" s="39" t="str">
        <f t="shared" si="28"/>
        <v/>
      </c>
      <c r="AL94" s="39" t="str">
        <f t="shared" si="29"/>
        <v/>
      </c>
      <c r="AM94" s="42" t="str">
        <f t="shared" si="30"/>
        <v/>
      </c>
      <c r="AN94" s="3"/>
      <c r="AO94" s="32">
        <f>VLOOKUP(EURUSD!C94,'Cours à terme initiaux'!$A$2:$E$1123,5,FALSE)</f>
        <v>1.2353000000000001</v>
      </c>
      <c r="AP94" s="39" t="str">
        <f t="shared" si="31"/>
        <v/>
      </c>
      <c r="AQ94" s="39" t="str">
        <f t="shared" si="32"/>
        <v/>
      </c>
      <c r="AR94" s="39" t="str">
        <f t="shared" si="33"/>
        <v/>
      </c>
      <c r="AS94" s="39" t="str">
        <f t="shared" si="34"/>
        <v/>
      </c>
      <c r="AT94" s="42" t="str">
        <f t="shared" si="35"/>
        <v/>
      </c>
    </row>
    <row r="95" spans="1:46" ht="15.6" x14ac:dyDescent="0.3">
      <c r="A95" s="28">
        <v>2019</v>
      </c>
      <c r="B95" s="28" t="s">
        <v>155</v>
      </c>
      <c r="C95" s="28">
        <v>1023</v>
      </c>
      <c r="D95" s="28" t="s">
        <v>58</v>
      </c>
      <c r="E95" s="51">
        <v>43223</v>
      </c>
      <c r="F95" s="51"/>
      <c r="G95" s="51">
        <v>43798</v>
      </c>
      <c r="H95" s="28" t="s">
        <v>22</v>
      </c>
      <c r="I95" s="28" t="s">
        <v>29</v>
      </c>
      <c r="J95" s="28" t="s">
        <v>24</v>
      </c>
      <c r="K95" s="127">
        <v>12190166.5989435</v>
      </c>
      <c r="L95" s="28" t="s">
        <v>26</v>
      </c>
      <c r="M95" s="28" t="s">
        <v>29</v>
      </c>
      <c r="N95" s="28" t="s">
        <v>27</v>
      </c>
      <c r="O95" s="126">
        <v>-15000000</v>
      </c>
      <c r="P95" s="28"/>
      <c r="Q95" s="28" t="s">
        <v>28</v>
      </c>
      <c r="R95" s="128">
        <v>1.2304999999999999</v>
      </c>
      <c r="S95" s="128"/>
      <c r="T95" s="127"/>
      <c r="U95" s="127">
        <v>0</v>
      </c>
      <c r="V95" s="28"/>
      <c r="W95" s="128">
        <v>1.1657999999999999</v>
      </c>
      <c r="X95" s="128">
        <v>1.2180281225846683</v>
      </c>
      <c r="Y95" s="126">
        <v>-125539.89880179534</v>
      </c>
      <c r="Z95" s="149">
        <v>-632107.62735471735</v>
      </c>
      <c r="AA95" s="126">
        <v>-125539.89880179534</v>
      </c>
      <c r="AB95" s="127">
        <v>0</v>
      </c>
      <c r="AC95" s="27"/>
      <c r="AD95" s="28" t="s">
        <v>153</v>
      </c>
      <c r="AF95" s="39">
        <f t="shared" si="24"/>
        <v>12314986.593388209</v>
      </c>
      <c r="AG95" s="39">
        <f t="shared" si="25"/>
        <v>-124819.99444468878</v>
      </c>
      <c r="AH95" s="3"/>
      <c r="AI95" s="39">
        <f t="shared" si="26"/>
        <v>9473066.6102986224</v>
      </c>
      <c r="AJ95" s="39">
        <f t="shared" si="27"/>
        <v>2717099.9886448979</v>
      </c>
      <c r="AK95" s="39">
        <f t="shared" si="28"/>
        <v>-2841919.9830895867</v>
      </c>
      <c r="AL95" s="39">
        <f t="shared" si="29"/>
        <v>2841919.9830895867</v>
      </c>
      <c r="AM95" s="42">
        <f t="shared" si="30"/>
        <v>1</v>
      </c>
      <c r="AN95" s="3"/>
      <c r="AO95" s="32">
        <f>VLOOKUP(EURUSD!C95,'Cours à terme initiaux'!$A$2:$E$1123,5,FALSE)</f>
        <v>1.259404</v>
      </c>
      <c r="AP95" s="39">
        <f t="shared" si="31"/>
        <v>11910395.710987102</v>
      </c>
      <c r="AQ95" s="39">
        <f t="shared" si="32"/>
        <v>279770.8879564181</v>
      </c>
      <c r="AR95" s="39">
        <f t="shared" si="33"/>
        <v>404590.88240110688</v>
      </c>
      <c r="AS95" s="39">
        <f t="shared" si="34"/>
        <v>-404590.88240110688</v>
      </c>
      <c r="AT95" s="42">
        <f t="shared" si="35"/>
        <v>1</v>
      </c>
    </row>
    <row r="96" spans="1:46" ht="15.6" x14ac:dyDescent="0.3">
      <c r="A96" s="28">
        <v>2019</v>
      </c>
      <c r="B96" s="28" t="s">
        <v>155</v>
      </c>
      <c r="C96" s="28">
        <v>1024</v>
      </c>
      <c r="D96" s="28" t="s">
        <v>58</v>
      </c>
      <c r="E96" s="51">
        <v>43223</v>
      </c>
      <c r="F96" s="51">
        <v>43796</v>
      </c>
      <c r="G96" s="51">
        <v>43798</v>
      </c>
      <c r="H96" s="28" t="s">
        <v>26</v>
      </c>
      <c r="I96" s="28" t="s">
        <v>23</v>
      </c>
      <c r="J96" s="28" t="s">
        <v>24</v>
      </c>
      <c r="K96" s="127">
        <v>12190166.5989435</v>
      </c>
      <c r="L96" s="28" t="s">
        <v>26</v>
      </c>
      <c r="M96" s="28" t="s">
        <v>25</v>
      </c>
      <c r="N96" s="28" t="s">
        <v>27</v>
      </c>
      <c r="O96" s="126">
        <v>-15000000</v>
      </c>
      <c r="P96" s="28"/>
      <c r="Q96" s="28" t="s">
        <v>28</v>
      </c>
      <c r="R96" s="128">
        <v>1.2304999999999999</v>
      </c>
      <c r="S96" s="128"/>
      <c r="T96" s="127"/>
      <c r="U96" s="127">
        <v>0</v>
      </c>
      <c r="V96" s="28"/>
      <c r="W96" s="128">
        <v>1.1657999999999999</v>
      </c>
      <c r="X96" s="128">
        <v>1.2180281225846683</v>
      </c>
      <c r="Y96" s="126">
        <v>-506567.72855292197</v>
      </c>
      <c r="Z96" s="140"/>
      <c r="AA96" s="126">
        <v>-124819.99444468878</v>
      </c>
      <c r="AB96" s="126">
        <v>-381747.73410823318</v>
      </c>
      <c r="AC96" s="27"/>
      <c r="AD96" s="28" t="s">
        <v>153</v>
      </c>
      <c r="AF96" s="39">
        <f t="shared" si="24"/>
        <v>12314986.593388209</v>
      </c>
      <c r="AG96" s="39">
        <f t="shared" si="25"/>
        <v>-124819.99444468878</v>
      </c>
      <c r="AH96" s="3"/>
      <c r="AI96" s="39">
        <f t="shared" si="26"/>
        <v>17592837.990554586</v>
      </c>
      <c r="AJ96" s="39">
        <f t="shared" si="27"/>
        <v>-5402671.3916110657</v>
      </c>
      <c r="AK96" s="39">
        <f t="shared" si="28"/>
        <v>5277851.3971663769</v>
      </c>
      <c r="AL96" s="39">
        <f t="shared" si="29"/>
        <v>-5277851.3971663769</v>
      </c>
      <c r="AM96" s="42">
        <f t="shared" si="30"/>
        <v>1</v>
      </c>
      <c r="AN96" s="3"/>
      <c r="AO96" s="32">
        <f>VLOOKUP(EURUSD!C96,'Cours à terme initiaux'!$A$2:$E$1123,5,FALSE)</f>
        <v>1.259404</v>
      </c>
      <c r="AP96" s="39">
        <f t="shared" si="31"/>
        <v>11910395.710987102</v>
      </c>
      <c r="AQ96" s="39">
        <f t="shared" si="32"/>
        <v>0</v>
      </c>
      <c r="AR96" s="39">
        <f t="shared" si="33"/>
        <v>-124819.99444468878</v>
      </c>
      <c r="AS96" s="39">
        <f t="shared" si="34"/>
        <v>-124819.99444468878</v>
      </c>
      <c r="AT96" s="42">
        <f t="shared" si="35"/>
        <v>1</v>
      </c>
    </row>
    <row r="97" spans="1:46" ht="15.6" x14ac:dyDescent="0.3">
      <c r="A97" s="28">
        <v>2019</v>
      </c>
      <c r="B97" s="28" t="s">
        <v>108</v>
      </c>
      <c r="C97" s="28">
        <v>924</v>
      </c>
      <c r="D97" s="28" t="s">
        <v>49</v>
      </c>
      <c r="E97" s="51">
        <v>42943</v>
      </c>
      <c r="F97" s="51"/>
      <c r="G97" s="51">
        <v>43826</v>
      </c>
      <c r="H97" s="28" t="s">
        <v>22</v>
      </c>
      <c r="I97" s="28" t="s">
        <v>29</v>
      </c>
      <c r="J97" s="28" t="s">
        <v>24</v>
      </c>
      <c r="K97" s="127">
        <v>8099789.40547546</v>
      </c>
      <c r="L97" s="28" t="s">
        <v>26</v>
      </c>
      <c r="M97" s="28" t="s">
        <v>29</v>
      </c>
      <c r="N97" s="28" t="s">
        <v>27</v>
      </c>
      <c r="O97" s="126">
        <v>-10000000</v>
      </c>
      <c r="P97" s="28">
        <v>1.1677</v>
      </c>
      <c r="Q97" s="28" t="s">
        <v>28</v>
      </c>
      <c r="R97" s="128">
        <v>1.2345999999999999</v>
      </c>
      <c r="S97" s="128"/>
      <c r="T97" s="127"/>
      <c r="U97" s="127">
        <v>0</v>
      </c>
      <c r="V97" s="28"/>
      <c r="W97" s="128">
        <v>1.1657999999999999</v>
      </c>
      <c r="X97" s="128">
        <v>1.2210490104140266</v>
      </c>
      <c r="Y97" s="126">
        <v>-90427.286604225708</v>
      </c>
      <c r="Z97" s="126">
        <v>-90427.286604225708</v>
      </c>
      <c r="AA97" s="126">
        <v>-90427.286604225708</v>
      </c>
      <c r="AB97" s="127">
        <v>0</v>
      </c>
      <c r="AC97" s="27"/>
      <c r="AD97" s="28" t="s">
        <v>59</v>
      </c>
      <c r="AF97" s="39">
        <f t="shared" si="24"/>
        <v>8189679.4598025633</v>
      </c>
      <c r="AG97" s="39">
        <f t="shared" si="25"/>
        <v>-89890.054327105172</v>
      </c>
      <c r="AH97" s="3"/>
      <c r="AI97" s="39">
        <f t="shared" si="26"/>
        <v>6299753.4306173567</v>
      </c>
      <c r="AJ97" s="39">
        <f t="shared" si="27"/>
        <v>1800035.9748581015</v>
      </c>
      <c r="AK97" s="39">
        <f t="shared" si="28"/>
        <v>-1889926.0291852066</v>
      </c>
      <c r="AL97" s="39">
        <f t="shared" si="29"/>
        <v>1889926.0291852066</v>
      </c>
      <c r="AM97" s="42">
        <f t="shared" si="30"/>
        <v>1</v>
      </c>
      <c r="AN97" s="3"/>
      <c r="AO97" s="32">
        <f>VLOOKUP(EURUSD!C97,'Cours à terme initiaux'!$A$2:$E$1123,5,FALSE)</f>
        <v>1.2345999999999999</v>
      </c>
      <c r="AP97" s="39">
        <f t="shared" si="31"/>
        <v>8099789.4054754581</v>
      </c>
      <c r="AQ97" s="39">
        <f t="shared" si="32"/>
        <v>0</v>
      </c>
      <c r="AR97" s="39">
        <f t="shared" si="33"/>
        <v>89890.054327105172</v>
      </c>
      <c r="AS97" s="39">
        <f t="shared" si="34"/>
        <v>-89890.054327105172</v>
      </c>
      <c r="AT97" s="42">
        <f t="shared" si="35"/>
        <v>1</v>
      </c>
    </row>
    <row r="98" spans="1:46" ht="15.6" x14ac:dyDescent="0.3">
      <c r="A98" s="28">
        <v>2019</v>
      </c>
      <c r="B98" s="28" t="s">
        <v>109</v>
      </c>
      <c r="C98" s="28">
        <v>928</v>
      </c>
      <c r="D98" s="28" t="s">
        <v>50</v>
      </c>
      <c r="E98" s="51">
        <v>42944</v>
      </c>
      <c r="F98" s="51">
        <v>43826</v>
      </c>
      <c r="G98" s="51">
        <v>43830</v>
      </c>
      <c r="H98" s="28" t="s">
        <v>22</v>
      </c>
      <c r="I98" s="28" t="s">
        <v>25</v>
      </c>
      <c r="J98" s="28" t="s">
        <v>24</v>
      </c>
      <c r="K98" s="127">
        <v>7881462.7994955899</v>
      </c>
      <c r="L98" s="28" t="s">
        <v>22</v>
      </c>
      <c r="M98" s="28" t="s">
        <v>23</v>
      </c>
      <c r="N98" s="28" t="s">
        <v>27</v>
      </c>
      <c r="O98" s="126">
        <v>-10000000</v>
      </c>
      <c r="P98" s="28">
        <v>1.1751</v>
      </c>
      <c r="Q98" s="28" t="s">
        <v>28</v>
      </c>
      <c r="R98" s="128">
        <v>1.2687999999999999</v>
      </c>
      <c r="S98" s="128"/>
      <c r="T98" s="127"/>
      <c r="U98" s="127">
        <v>0</v>
      </c>
      <c r="V98" s="28"/>
      <c r="W98" s="128">
        <v>1.1657999999999999</v>
      </c>
      <c r="X98" s="128">
        <v>1.2214838360124898</v>
      </c>
      <c r="Y98" s="127">
        <v>166727.46547171194</v>
      </c>
      <c r="Z98" s="149">
        <v>-74346.162975328363</v>
      </c>
      <c r="AA98" s="127">
        <v>0</v>
      </c>
      <c r="AB98" s="127">
        <v>166727.46547171194</v>
      </c>
      <c r="AC98" s="27"/>
      <c r="AD98" s="28" t="s">
        <v>46</v>
      </c>
      <c r="AF98" s="39">
        <f t="shared" si="24"/>
        <v>8186764.085757209</v>
      </c>
      <c r="AG98" s="39">
        <f t="shared" si="25"/>
        <v>0</v>
      </c>
      <c r="AH98" s="3"/>
      <c r="AI98" s="39">
        <f t="shared" si="26"/>
        <v>6297510.8351978529</v>
      </c>
      <c r="AJ98" s="39">
        <f t="shared" si="27"/>
        <v>1583951.9642977342</v>
      </c>
      <c r="AK98" s="39">
        <f t="shared" si="28"/>
        <v>-1583951.9642977342</v>
      </c>
      <c r="AL98" s="39">
        <f t="shared" si="29"/>
        <v>1583951.9642977342</v>
      </c>
      <c r="AM98" s="42">
        <f t="shared" si="30"/>
        <v>1</v>
      </c>
      <c r="AN98" s="3"/>
      <c r="AO98" s="32">
        <f>VLOOKUP(EURUSD!C98,'Cours à terme initiaux'!$A$2:$E$1123,5,FALSE)</f>
        <v>1.2376</v>
      </c>
      <c r="AP98" s="39">
        <f t="shared" si="31"/>
        <v>8080155.1389786685</v>
      </c>
      <c r="AQ98" s="39">
        <f t="shared" si="32"/>
        <v>0</v>
      </c>
      <c r="AR98" s="39">
        <f t="shared" si="33"/>
        <v>106608.9467785405</v>
      </c>
      <c r="AS98" s="39">
        <f t="shared" si="34"/>
        <v>0</v>
      </c>
      <c r="AT98" s="42" t="str">
        <f t="shared" si="35"/>
        <v>PAS DE VALEUR INTRINSEQUE</v>
      </c>
    </row>
    <row r="99" spans="1:46" ht="15.6" x14ac:dyDescent="0.3">
      <c r="A99" s="28">
        <v>2019</v>
      </c>
      <c r="B99" s="28" t="s">
        <v>109</v>
      </c>
      <c r="C99" s="28">
        <v>929</v>
      </c>
      <c r="D99" s="28" t="s">
        <v>50</v>
      </c>
      <c r="E99" s="51">
        <v>42944</v>
      </c>
      <c r="F99" s="51">
        <v>43826</v>
      </c>
      <c r="G99" s="51">
        <v>43830</v>
      </c>
      <c r="H99" s="28" t="s">
        <v>26</v>
      </c>
      <c r="I99" s="28" t="s">
        <v>23</v>
      </c>
      <c r="J99" s="28" t="s">
        <v>24</v>
      </c>
      <c r="K99" s="127">
        <v>8928571.4285714291</v>
      </c>
      <c r="L99" s="28" t="s">
        <v>26</v>
      </c>
      <c r="M99" s="28" t="s">
        <v>25</v>
      </c>
      <c r="N99" s="28" t="s">
        <v>27</v>
      </c>
      <c r="O99" s="126">
        <v>-10000000</v>
      </c>
      <c r="P99" s="28">
        <v>1.1751</v>
      </c>
      <c r="Q99" s="28" t="s">
        <v>28</v>
      </c>
      <c r="R99" s="128">
        <v>1.1200000000000001</v>
      </c>
      <c r="S99" s="128"/>
      <c r="T99" s="127"/>
      <c r="U99" s="127">
        <v>0</v>
      </c>
      <c r="V99" s="28"/>
      <c r="W99" s="128">
        <v>1.1657999999999999</v>
      </c>
      <c r="X99" s="128">
        <v>1.2214838360124898</v>
      </c>
      <c r="Y99" s="126">
        <v>-104711.52104211762</v>
      </c>
      <c r="Z99" s="140"/>
      <c r="AA99" s="127">
        <v>0</v>
      </c>
      <c r="AB99" s="126">
        <v>-104711.52104211762</v>
      </c>
      <c r="AC99" s="27"/>
      <c r="AD99" s="28" t="s">
        <v>46</v>
      </c>
      <c r="AF99" s="39">
        <f t="shared" si="24"/>
        <v>8186764.085757209</v>
      </c>
      <c r="AG99" s="39">
        <f t="shared" si="25"/>
        <v>0</v>
      </c>
      <c r="AH99" s="3"/>
      <c r="AI99" s="39">
        <f t="shared" si="26"/>
        <v>11695377.265367443</v>
      </c>
      <c r="AJ99" s="39">
        <f t="shared" si="27"/>
        <v>-2766805.8367960155</v>
      </c>
      <c r="AK99" s="39">
        <f t="shared" si="28"/>
        <v>2766805.8367960155</v>
      </c>
      <c r="AL99" s="39">
        <f t="shared" si="29"/>
        <v>-2766805.8367960155</v>
      </c>
      <c r="AM99" s="42">
        <f t="shared" si="30"/>
        <v>1</v>
      </c>
      <c r="AN99" s="3"/>
      <c r="AO99" s="32">
        <f>VLOOKUP(EURUSD!C99,'Cours à terme initiaux'!$A$2:$E$1123,5,FALSE)</f>
        <v>1.2376</v>
      </c>
      <c r="AP99" s="39">
        <f t="shared" si="31"/>
        <v>8080155.1389786685</v>
      </c>
      <c r="AQ99" s="39">
        <f t="shared" si="32"/>
        <v>0</v>
      </c>
      <c r="AR99" s="39">
        <f t="shared" si="33"/>
        <v>106608.9467785405</v>
      </c>
      <c r="AS99" s="39">
        <f t="shared" si="34"/>
        <v>0</v>
      </c>
      <c r="AT99" s="42" t="str">
        <f t="shared" si="35"/>
        <v>PAS DE VALEUR INTRINSEQUE</v>
      </c>
    </row>
    <row r="100" spans="1:46" ht="15.6" x14ac:dyDescent="0.3">
      <c r="A100" s="28">
        <v>2019</v>
      </c>
      <c r="B100" s="28" t="s">
        <v>109</v>
      </c>
      <c r="C100" s="28">
        <v>930</v>
      </c>
      <c r="D100" s="28" t="s">
        <v>50</v>
      </c>
      <c r="E100" s="51">
        <v>42944</v>
      </c>
      <c r="F100" s="51">
        <v>43826</v>
      </c>
      <c r="G100" s="51">
        <v>43830</v>
      </c>
      <c r="H100" s="28" t="s">
        <v>26</v>
      </c>
      <c r="I100" s="28" t="s">
        <v>23</v>
      </c>
      <c r="J100" s="28" t="s">
        <v>24</v>
      </c>
      <c r="K100" s="127">
        <v>7881462.7994955899</v>
      </c>
      <c r="L100" s="28" t="s">
        <v>26</v>
      </c>
      <c r="M100" s="28" t="s">
        <v>25</v>
      </c>
      <c r="N100" s="28" t="s">
        <v>27</v>
      </c>
      <c r="O100" s="126">
        <v>-10000000</v>
      </c>
      <c r="P100" s="28">
        <v>1.1751</v>
      </c>
      <c r="Q100" s="28" t="s">
        <v>28</v>
      </c>
      <c r="R100" s="128">
        <v>1.2687999999999999</v>
      </c>
      <c r="S100" s="128">
        <v>1.1200000000000001</v>
      </c>
      <c r="T100" s="127"/>
      <c r="U100" s="127">
        <v>0</v>
      </c>
      <c r="V100" s="28"/>
      <c r="W100" s="128">
        <v>1.1657999999999999</v>
      </c>
      <c r="X100" s="128">
        <v>1.2214838360124898</v>
      </c>
      <c r="Y100" s="126">
        <v>-136362.10740492269</v>
      </c>
      <c r="Z100" s="140"/>
      <c r="AA100" s="127">
        <v>0</v>
      </c>
      <c r="AB100" s="126">
        <v>-136362.10740492269</v>
      </c>
      <c r="AC100" s="27"/>
      <c r="AD100" s="28" t="s">
        <v>60</v>
      </c>
      <c r="AF100" s="39" t="str">
        <f t="shared" si="24"/>
        <v/>
      </c>
      <c r="AG100" s="39" t="str">
        <f t="shared" si="25"/>
        <v/>
      </c>
      <c r="AH100" s="3"/>
      <c r="AI100" s="39" t="str">
        <f t="shared" si="26"/>
        <v/>
      </c>
      <c r="AJ100" s="39" t="str">
        <f t="shared" si="27"/>
        <v/>
      </c>
      <c r="AK100" s="39" t="str">
        <f t="shared" si="28"/>
        <v/>
      </c>
      <c r="AL100" s="39" t="str">
        <f t="shared" si="29"/>
        <v/>
      </c>
      <c r="AM100" s="42" t="str">
        <f t="shared" si="30"/>
        <v/>
      </c>
      <c r="AN100" s="3"/>
      <c r="AO100" s="32">
        <f>VLOOKUP(EURUSD!C100,'Cours à terme initiaux'!$A$2:$E$1123,5,FALSE)</f>
        <v>1.2376</v>
      </c>
      <c r="AP100" s="39" t="str">
        <f t="shared" si="31"/>
        <v/>
      </c>
      <c r="AQ100" s="39" t="str">
        <f t="shared" si="32"/>
        <v/>
      </c>
      <c r="AR100" s="39" t="str">
        <f t="shared" si="33"/>
        <v/>
      </c>
      <c r="AS100" s="39" t="str">
        <f t="shared" si="34"/>
        <v/>
      </c>
      <c r="AT100" s="42" t="str">
        <f t="shared" si="35"/>
        <v/>
      </c>
    </row>
    <row r="101" spans="1:46" ht="15.6" x14ac:dyDescent="0.3">
      <c r="A101" s="129">
        <v>2019</v>
      </c>
      <c r="B101" s="129" t="s">
        <v>156</v>
      </c>
      <c r="C101" s="129">
        <v>1012</v>
      </c>
      <c r="D101" s="129" t="s">
        <v>21</v>
      </c>
      <c r="E101" s="130">
        <v>43222</v>
      </c>
      <c r="F101" s="130"/>
      <c r="G101" s="130">
        <v>43830</v>
      </c>
      <c r="H101" s="129" t="s">
        <v>22</v>
      </c>
      <c r="I101" s="129" t="s">
        <v>29</v>
      </c>
      <c r="J101" s="129" t="s">
        <v>24</v>
      </c>
      <c r="K101" s="132">
        <v>11881188.1188119</v>
      </c>
      <c r="L101" s="129" t="s">
        <v>26</v>
      </c>
      <c r="M101" s="129" t="s">
        <v>29</v>
      </c>
      <c r="N101" s="129" t="s">
        <v>27</v>
      </c>
      <c r="O101" s="131">
        <v>-15000000</v>
      </c>
      <c r="P101" s="129"/>
      <c r="Q101" s="129" t="s">
        <v>28</v>
      </c>
      <c r="R101" s="133">
        <v>1.2625</v>
      </c>
      <c r="S101" s="133"/>
      <c r="T101" s="132"/>
      <c r="U101" s="132">
        <v>0</v>
      </c>
      <c r="V101" s="129"/>
      <c r="W101" s="133">
        <v>1.1657999999999999</v>
      </c>
      <c r="X101" s="133">
        <v>1.2214838360124898</v>
      </c>
      <c r="Y101" s="131">
        <v>-401353.92291398346</v>
      </c>
      <c r="Z101" s="131">
        <v>-401353.92291398346</v>
      </c>
      <c r="AA101" s="131">
        <v>-401353.92291398346</v>
      </c>
      <c r="AB101" s="132">
        <v>0</v>
      </c>
      <c r="AC101" s="27"/>
      <c r="AD101" s="129" t="s">
        <v>59</v>
      </c>
      <c r="AF101" s="39">
        <f t="shared" si="24"/>
        <v>12280146.128635814</v>
      </c>
      <c r="AG101" s="39">
        <f t="shared" si="25"/>
        <v>-398958.00982393324</v>
      </c>
      <c r="AH101" s="3"/>
      <c r="AI101" s="39">
        <f t="shared" si="26"/>
        <v>9446266.2527967803</v>
      </c>
      <c r="AJ101" s="39">
        <f t="shared" si="27"/>
        <v>2434921.8660151009</v>
      </c>
      <c r="AK101" s="39">
        <f t="shared" si="28"/>
        <v>-2833879.8758390341</v>
      </c>
      <c r="AL101" s="39">
        <f t="shared" si="29"/>
        <v>2833879.8758390341</v>
      </c>
      <c r="AM101" s="42">
        <f t="shared" si="30"/>
        <v>1</v>
      </c>
      <c r="AN101" s="3"/>
      <c r="AO101" s="32">
        <f>VLOOKUP(EURUSD!C101,'Cours à terme initiaux'!$A$2:$E$1123,5,FALSE)</f>
        <v>1.261941</v>
      </c>
      <c r="AP101" s="39">
        <f t="shared" si="31"/>
        <v>11886451.10983794</v>
      </c>
      <c r="AQ101" s="39">
        <f t="shared" si="32"/>
        <v>-5262.9910260587931</v>
      </c>
      <c r="AR101" s="39">
        <f t="shared" si="33"/>
        <v>393695.01879787445</v>
      </c>
      <c r="AS101" s="39">
        <f t="shared" si="34"/>
        <v>-393695.01879787445</v>
      </c>
      <c r="AT101" s="42">
        <f t="shared" si="35"/>
        <v>1</v>
      </c>
    </row>
    <row r="102" spans="1:46" ht="15.6" x14ac:dyDescent="0.3">
      <c r="A102" s="134"/>
      <c r="B102" s="134"/>
      <c r="C102" s="134"/>
      <c r="D102" s="134"/>
      <c r="E102" s="135"/>
      <c r="F102" s="135"/>
      <c r="G102" s="135"/>
      <c r="H102" s="134"/>
      <c r="I102" s="134"/>
      <c r="J102" s="134"/>
      <c r="K102" s="137"/>
      <c r="L102" s="134"/>
      <c r="M102" s="134"/>
      <c r="N102" s="134"/>
      <c r="O102" s="137"/>
      <c r="P102" s="134"/>
      <c r="Q102" s="134"/>
      <c r="R102" s="138"/>
      <c r="S102" s="138"/>
      <c r="T102" s="137"/>
      <c r="U102" s="137"/>
      <c r="V102" s="134"/>
      <c r="W102" s="138"/>
      <c r="X102" s="138"/>
      <c r="Y102" s="137"/>
      <c r="Z102" s="137"/>
      <c r="AA102" s="137"/>
      <c r="AB102" s="137"/>
      <c r="AC102" s="139"/>
      <c r="AD102" s="134"/>
      <c r="AF102" s="39"/>
      <c r="AG102" s="39"/>
      <c r="AH102" s="3"/>
      <c r="AI102" s="39"/>
      <c r="AJ102" s="39"/>
      <c r="AK102" s="39"/>
      <c r="AL102" s="39"/>
      <c r="AM102" s="42"/>
      <c r="AN102" s="3"/>
      <c r="AO102" s="32"/>
      <c r="AP102" s="39"/>
      <c r="AQ102" s="39"/>
      <c r="AR102" s="39"/>
      <c r="AS102" s="39"/>
      <c r="AT102" s="42"/>
    </row>
    <row r="103" spans="1:46" ht="15.6" x14ac:dyDescent="0.3">
      <c r="A103" s="28">
        <v>2020</v>
      </c>
      <c r="B103" s="28" t="s">
        <v>157</v>
      </c>
      <c r="C103" s="28">
        <v>1044</v>
      </c>
      <c r="D103" s="28" t="s">
        <v>112</v>
      </c>
      <c r="E103" s="51">
        <v>43236</v>
      </c>
      <c r="F103" s="51"/>
      <c r="G103" s="51">
        <v>43839</v>
      </c>
      <c r="H103" s="28" t="s">
        <v>22</v>
      </c>
      <c r="I103" s="28" t="s">
        <v>29</v>
      </c>
      <c r="J103" s="28" t="s">
        <v>24</v>
      </c>
      <c r="K103" s="127">
        <v>3843074.4595676502</v>
      </c>
      <c r="L103" s="28" t="s">
        <v>26</v>
      </c>
      <c r="M103" s="28" t="s">
        <v>29</v>
      </c>
      <c r="N103" s="28" t="s">
        <v>27</v>
      </c>
      <c r="O103" s="126">
        <v>-4800000</v>
      </c>
      <c r="P103" s="28"/>
      <c r="Q103" s="28" t="s">
        <v>28</v>
      </c>
      <c r="R103" s="128">
        <v>1.2490000000000001</v>
      </c>
      <c r="S103" s="128"/>
      <c r="T103" s="127"/>
      <c r="U103" s="127">
        <v>0</v>
      </c>
      <c r="V103" s="28"/>
      <c r="W103" s="128">
        <v>1.1657999999999999</v>
      </c>
      <c r="X103" s="128">
        <v>1.2224590336765682</v>
      </c>
      <c r="Y103" s="126">
        <v>-83943.730579811541</v>
      </c>
      <c r="Z103" s="126">
        <v>-83943.730579811541</v>
      </c>
      <c r="AA103" s="126">
        <v>-83943.730579811541</v>
      </c>
      <c r="AB103" s="127">
        <v>0</v>
      </c>
      <c r="AC103" s="27"/>
      <c r="AD103" s="28" t="s">
        <v>59</v>
      </c>
      <c r="AF103" s="39">
        <f t="shared" si="24"/>
        <v>3926511.9466326092</v>
      </c>
      <c r="AG103" s="39">
        <f t="shared" si="25"/>
        <v>-83437.48706495529</v>
      </c>
      <c r="AH103" s="3"/>
      <c r="AI103" s="39">
        <f t="shared" si="26"/>
        <v>3020393.805102007</v>
      </c>
      <c r="AJ103" s="39">
        <f t="shared" si="27"/>
        <v>822680.65446564695</v>
      </c>
      <c r="AK103" s="39">
        <f t="shared" si="28"/>
        <v>-906118.14153060224</v>
      </c>
      <c r="AL103" s="39">
        <f t="shared" si="29"/>
        <v>906118.14153060224</v>
      </c>
      <c r="AM103" s="42">
        <f t="shared" si="30"/>
        <v>1</v>
      </c>
      <c r="AN103" s="3"/>
      <c r="AO103" s="32">
        <f>VLOOKUP(EURUSD!C103,'Cours à terme initiaux'!$A$2:$E$1123,5,FALSE)</f>
        <v>1.244494</v>
      </c>
      <c r="AP103" s="39">
        <f t="shared" si="31"/>
        <v>3856989.2663202877</v>
      </c>
      <c r="AQ103" s="39">
        <f t="shared" si="32"/>
        <v>-13914.806752633769</v>
      </c>
      <c r="AR103" s="39">
        <f t="shared" si="33"/>
        <v>69522.680312321521</v>
      </c>
      <c r="AS103" s="39">
        <f t="shared" si="34"/>
        <v>-69522.680312321521</v>
      </c>
      <c r="AT103" s="42">
        <f t="shared" si="35"/>
        <v>1</v>
      </c>
    </row>
    <row r="104" spans="1:46" ht="15.6" x14ac:dyDescent="0.3">
      <c r="A104" s="28">
        <v>2020</v>
      </c>
      <c r="B104" s="28" t="s">
        <v>158</v>
      </c>
      <c r="C104" s="28">
        <v>1045</v>
      </c>
      <c r="D104" s="28" t="s">
        <v>112</v>
      </c>
      <c r="E104" s="51">
        <v>43236</v>
      </c>
      <c r="F104" s="51"/>
      <c r="G104" s="51">
        <v>43839</v>
      </c>
      <c r="H104" s="28" t="s">
        <v>22</v>
      </c>
      <c r="I104" s="28" t="s">
        <v>29</v>
      </c>
      <c r="J104" s="28" t="s">
        <v>24</v>
      </c>
      <c r="K104" s="127">
        <v>20176140.912730198</v>
      </c>
      <c r="L104" s="28" t="s">
        <v>26</v>
      </c>
      <c r="M104" s="28" t="s">
        <v>29</v>
      </c>
      <c r="N104" s="28" t="s">
        <v>27</v>
      </c>
      <c r="O104" s="126">
        <v>-25200000</v>
      </c>
      <c r="P104" s="28"/>
      <c r="Q104" s="28" t="s">
        <v>28</v>
      </c>
      <c r="R104" s="128">
        <v>1.2490000000000001</v>
      </c>
      <c r="S104" s="128"/>
      <c r="T104" s="127"/>
      <c r="U104" s="127">
        <v>0</v>
      </c>
      <c r="V104" s="28"/>
      <c r="W104" s="128">
        <v>1.1657999999999999</v>
      </c>
      <c r="X104" s="128">
        <v>1.2224590336765682</v>
      </c>
      <c r="Y104" s="126">
        <v>-440704.5855440122</v>
      </c>
      <c r="Z104" s="126">
        <v>-440704.5855440122</v>
      </c>
      <c r="AA104" s="126">
        <v>-440704.58554401214</v>
      </c>
      <c r="AB104" s="126">
        <v>-5.8207660913467407E-11</v>
      </c>
      <c r="AC104" s="27"/>
      <c r="AD104" s="28" t="s">
        <v>59</v>
      </c>
      <c r="AF104" s="39">
        <f t="shared" si="24"/>
        <v>20614187.7198212</v>
      </c>
      <c r="AG104" s="39">
        <f t="shared" si="25"/>
        <v>-438046.80709101632</v>
      </c>
      <c r="AH104" s="3"/>
      <c r="AI104" s="39">
        <f t="shared" si="26"/>
        <v>15857067.476785537</v>
      </c>
      <c r="AJ104" s="39">
        <f t="shared" si="27"/>
        <v>4319073.4359446466</v>
      </c>
      <c r="AK104" s="39">
        <f t="shared" si="28"/>
        <v>-4757120.2430356629</v>
      </c>
      <c r="AL104" s="39">
        <f t="shared" si="29"/>
        <v>4757120.2430356629</v>
      </c>
      <c r="AM104" s="42">
        <f t="shared" si="30"/>
        <v>1</v>
      </c>
      <c r="AN104" s="3"/>
      <c r="AO104" s="32">
        <f>VLOOKUP(EURUSD!C104,'Cours à terme initiaux'!$A$2:$E$1123,5,FALSE)</f>
        <v>1.244494</v>
      </c>
      <c r="AP104" s="39">
        <f t="shared" si="31"/>
        <v>20249193.648181509</v>
      </c>
      <c r="AQ104" s="39">
        <f t="shared" si="32"/>
        <v>-73052.735451325774</v>
      </c>
      <c r="AR104" s="39">
        <f t="shared" si="33"/>
        <v>364994.07163969055</v>
      </c>
      <c r="AS104" s="39">
        <f t="shared" si="34"/>
        <v>-364994.07163969055</v>
      </c>
      <c r="AT104" s="42">
        <f t="shared" si="35"/>
        <v>1</v>
      </c>
    </row>
    <row r="105" spans="1:46" ht="15.6" x14ac:dyDescent="0.3">
      <c r="A105" s="28">
        <v>2020</v>
      </c>
      <c r="B105" s="28" t="s">
        <v>110</v>
      </c>
      <c r="C105" s="28">
        <v>939</v>
      </c>
      <c r="D105" s="28" t="s">
        <v>58</v>
      </c>
      <c r="E105" s="51">
        <v>43014</v>
      </c>
      <c r="F105" s="51"/>
      <c r="G105" s="51">
        <v>43861</v>
      </c>
      <c r="H105" s="28" t="s">
        <v>22</v>
      </c>
      <c r="I105" s="28" t="s">
        <v>29</v>
      </c>
      <c r="J105" s="28" t="s">
        <v>24</v>
      </c>
      <c r="K105" s="127">
        <v>12401818.9334436</v>
      </c>
      <c r="L105" s="28" t="s">
        <v>26</v>
      </c>
      <c r="M105" s="28" t="s">
        <v>29</v>
      </c>
      <c r="N105" s="28" t="s">
        <v>27</v>
      </c>
      <c r="O105" s="126">
        <v>-15000000</v>
      </c>
      <c r="P105" s="28"/>
      <c r="Q105" s="28" t="s">
        <v>28</v>
      </c>
      <c r="R105" s="128">
        <v>1.2095</v>
      </c>
      <c r="S105" s="128"/>
      <c r="T105" s="127"/>
      <c r="U105" s="127">
        <v>0</v>
      </c>
      <c r="V105" s="28"/>
      <c r="W105" s="128">
        <v>1.1657999999999999</v>
      </c>
      <c r="X105" s="128">
        <v>1.2248430591925838</v>
      </c>
      <c r="Y105" s="127">
        <v>156317.71401099084</v>
      </c>
      <c r="Z105" s="149">
        <v>-250302.40366824312</v>
      </c>
      <c r="AA105" s="127">
        <v>156317.71401099084</v>
      </c>
      <c r="AB105" s="127">
        <v>0</v>
      </c>
      <c r="AC105" s="27"/>
      <c r="AD105" s="28" t="s">
        <v>153</v>
      </c>
      <c r="AF105" s="39">
        <f t="shared" si="24"/>
        <v>12246466.914616795</v>
      </c>
      <c r="AG105" s="39">
        <f t="shared" si="25"/>
        <v>155352.01882677712</v>
      </c>
      <c r="AH105" s="3"/>
      <c r="AI105" s="39">
        <f t="shared" si="26"/>
        <v>9420359.1650898419</v>
      </c>
      <c r="AJ105" s="39">
        <f t="shared" si="27"/>
        <v>2981459.7683537304</v>
      </c>
      <c r="AK105" s="39">
        <f t="shared" si="28"/>
        <v>-2826107.7495269533</v>
      </c>
      <c r="AL105" s="39">
        <f t="shared" si="29"/>
        <v>2826107.7495269533</v>
      </c>
      <c r="AM105" s="42">
        <f t="shared" si="30"/>
        <v>1</v>
      </c>
      <c r="AN105" s="3"/>
      <c r="AO105" s="32">
        <f>VLOOKUP(EURUSD!C105,'Cours à terme initiaux'!$A$2:$E$1123,5,FALSE)</f>
        <v>1.2095</v>
      </c>
      <c r="AP105" s="39">
        <f t="shared" si="31"/>
        <v>12401818.933443572</v>
      </c>
      <c r="AQ105" s="39">
        <f t="shared" si="32"/>
        <v>0</v>
      </c>
      <c r="AR105" s="39">
        <f t="shared" si="33"/>
        <v>-155352.01882677712</v>
      </c>
      <c r="AS105" s="39">
        <f t="shared" si="34"/>
        <v>155352.01882677712</v>
      </c>
      <c r="AT105" s="42">
        <f t="shared" si="35"/>
        <v>1</v>
      </c>
    </row>
    <row r="106" spans="1:46" ht="15.6" x14ac:dyDescent="0.3">
      <c r="A106" s="28">
        <v>2020</v>
      </c>
      <c r="B106" s="28" t="s">
        <v>110</v>
      </c>
      <c r="C106" s="28">
        <v>940</v>
      </c>
      <c r="D106" s="28" t="s">
        <v>58</v>
      </c>
      <c r="E106" s="51">
        <v>43014</v>
      </c>
      <c r="F106" s="51">
        <v>43859</v>
      </c>
      <c r="G106" s="51">
        <v>43861</v>
      </c>
      <c r="H106" s="28" t="s">
        <v>26</v>
      </c>
      <c r="I106" s="28" t="s">
        <v>23</v>
      </c>
      <c r="J106" s="28" t="s">
        <v>24</v>
      </c>
      <c r="K106" s="127">
        <v>12401818.9334436</v>
      </c>
      <c r="L106" s="28" t="s">
        <v>26</v>
      </c>
      <c r="M106" s="28" t="s">
        <v>25</v>
      </c>
      <c r="N106" s="28" t="s">
        <v>27</v>
      </c>
      <c r="O106" s="126">
        <v>-15000000</v>
      </c>
      <c r="P106" s="28"/>
      <c r="Q106" s="28" t="s">
        <v>28</v>
      </c>
      <c r="R106" s="128">
        <v>1.2095</v>
      </c>
      <c r="S106" s="128"/>
      <c r="T106" s="127"/>
      <c r="U106" s="127">
        <v>0</v>
      </c>
      <c r="V106" s="28"/>
      <c r="W106" s="128">
        <v>1.1657999999999999</v>
      </c>
      <c r="X106" s="128">
        <v>1.2248430591925838</v>
      </c>
      <c r="Y106" s="126">
        <v>-406620.11767923395</v>
      </c>
      <c r="Z106" s="140"/>
      <c r="AA106" s="127">
        <v>0</v>
      </c>
      <c r="AB106" s="126">
        <v>-406620.11767923395</v>
      </c>
      <c r="AC106" s="27"/>
      <c r="AD106" s="28" t="s">
        <v>153</v>
      </c>
      <c r="AF106" s="39">
        <f t="shared" si="24"/>
        <v>12246466.914616795</v>
      </c>
      <c r="AG106" s="39">
        <f t="shared" si="25"/>
        <v>0</v>
      </c>
      <c r="AH106" s="3"/>
      <c r="AI106" s="39">
        <f t="shared" si="26"/>
        <v>17494952.735166851</v>
      </c>
      <c r="AJ106" s="39">
        <f t="shared" si="27"/>
        <v>-5093133.8017232791</v>
      </c>
      <c r="AK106" s="39">
        <f t="shared" si="28"/>
        <v>5093133.8017232791</v>
      </c>
      <c r="AL106" s="39">
        <f t="shared" si="29"/>
        <v>-5093133.8017232791</v>
      </c>
      <c r="AM106" s="42">
        <f t="shared" si="30"/>
        <v>1</v>
      </c>
      <c r="AN106" s="3"/>
      <c r="AO106" s="32">
        <f>VLOOKUP(EURUSD!C106,'Cours à terme initiaux'!$A$2:$E$1123,5,FALSE)</f>
        <v>1.2386999999999999</v>
      </c>
      <c r="AP106" s="39">
        <f t="shared" si="31"/>
        <v>12109469.605231293</v>
      </c>
      <c r="AQ106" s="39">
        <f t="shared" si="32"/>
        <v>0</v>
      </c>
      <c r="AR106" s="39">
        <f t="shared" si="33"/>
        <v>136997.30938550271</v>
      </c>
      <c r="AS106" s="39">
        <f t="shared" si="34"/>
        <v>0</v>
      </c>
      <c r="AT106" s="42" t="str">
        <f t="shared" si="35"/>
        <v>PAS DE VALEUR INTRINSEQUE</v>
      </c>
    </row>
    <row r="107" spans="1:46" ht="15.6" x14ac:dyDescent="0.3">
      <c r="A107" s="28">
        <v>2020</v>
      </c>
      <c r="B107" s="28" t="s">
        <v>111</v>
      </c>
      <c r="C107" s="28">
        <v>945</v>
      </c>
      <c r="D107" s="28" t="s">
        <v>112</v>
      </c>
      <c r="E107" s="51">
        <v>43025</v>
      </c>
      <c r="F107" s="51"/>
      <c r="G107" s="51">
        <v>43861</v>
      </c>
      <c r="H107" s="28" t="s">
        <v>22</v>
      </c>
      <c r="I107" s="28" t="s">
        <v>29</v>
      </c>
      <c r="J107" s="28" t="s">
        <v>24</v>
      </c>
      <c r="K107" s="127">
        <v>10034518.744480999</v>
      </c>
      <c r="L107" s="28" t="s">
        <v>26</v>
      </c>
      <c r="M107" s="28" t="s">
        <v>29</v>
      </c>
      <c r="N107" s="28" t="s">
        <v>27</v>
      </c>
      <c r="O107" s="126">
        <v>-12500000</v>
      </c>
      <c r="P107" s="28"/>
      <c r="Q107" s="28" t="s">
        <v>28</v>
      </c>
      <c r="R107" s="128">
        <v>1.2457</v>
      </c>
      <c r="S107" s="128"/>
      <c r="T107" s="127"/>
      <c r="U107" s="127">
        <v>0</v>
      </c>
      <c r="V107" s="28"/>
      <c r="W107" s="128">
        <v>1.1657999999999999</v>
      </c>
      <c r="X107" s="128">
        <v>1.2248430591925838</v>
      </c>
      <c r="Y107" s="126">
        <v>-171932.51087077681</v>
      </c>
      <c r="Z107" s="126">
        <v>-171932.51087077681</v>
      </c>
      <c r="AA107" s="126">
        <v>-171932.51087077681</v>
      </c>
      <c r="AB107" s="127">
        <v>0</v>
      </c>
      <c r="AC107" s="27"/>
      <c r="AD107" s="28" t="s">
        <v>59</v>
      </c>
      <c r="AF107" s="39">
        <f t="shared" si="24"/>
        <v>10205389.095513998</v>
      </c>
      <c r="AG107" s="39">
        <f t="shared" si="25"/>
        <v>-170870.35103298351</v>
      </c>
      <c r="AH107" s="3"/>
      <c r="AI107" s="39">
        <f t="shared" si="26"/>
        <v>7850299.3042415353</v>
      </c>
      <c r="AJ107" s="39">
        <f t="shared" si="27"/>
        <v>2184219.4402394788</v>
      </c>
      <c r="AK107" s="39">
        <f t="shared" si="28"/>
        <v>-2355089.7912724623</v>
      </c>
      <c r="AL107" s="39">
        <f t="shared" si="29"/>
        <v>2355089.7912724623</v>
      </c>
      <c r="AM107" s="42">
        <f t="shared" si="30"/>
        <v>1</v>
      </c>
      <c r="AN107" s="3"/>
      <c r="AO107" s="32">
        <f>VLOOKUP(EURUSD!C107,'Cours à terme initiaux'!$A$2:$E$1123,5,FALSE)</f>
        <v>1.2457</v>
      </c>
      <c r="AP107" s="39">
        <f t="shared" si="31"/>
        <v>10034518.744481014</v>
      </c>
      <c r="AQ107" s="39">
        <f t="shared" si="32"/>
        <v>0</v>
      </c>
      <c r="AR107" s="39">
        <f t="shared" si="33"/>
        <v>170870.35103298351</v>
      </c>
      <c r="AS107" s="39">
        <f t="shared" si="34"/>
        <v>-170870.35103298351</v>
      </c>
      <c r="AT107" s="42">
        <f t="shared" si="35"/>
        <v>1</v>
      </c>
    </row>
    <row r="108" spans="1:46" ht="15.6" x14ac:dyDescent="0.3">
      <c r="A108" s="28">
        <v>2020</v>
      </c>
      <c r="B108" s="28" t="s">
        <v>113</v>
      </c>
      <c r="C108" s="28">
        <v>946</v>
      </c>
      <c r="D108" s="28" t="s">
        <v>112</v>
      </c>
      <c r="E108" s="51">
        <v>43025</v>
      </c>
      <c r="F108" s="51"/>
      <c r="G108" s="51">
        <v>43861</v>
      </c>
      <c r="H108" s="28" t="s">
        <v>22</v>
      </c>
      <c r="I108" s="28" t="s">
        <v>29</v>
      </c>
      <c r="J108" s="28" t="s">
        <v>24</v>
      </c>
      <c r="K108" s="127">
        <v>2006903.7488962</v>
      </c>
      <c r="L108" s="28" t="s">
        <v>26</v>
      </c>
      <c r="M108" s="28" t="s">
        <v>29</v>
      </c>
      <c r="N108" s="28" t="s">
        <v>27</v>
      </c>
      <c r="O108" s="126">
        <v>-2500000</v>
      </c>
      <c r="P108" s="28"/>
      <c r="Q108" s="28" t="s">
        <v>28</v>
      </c>
      <c r="R108" s="128">
        <v>1.2457</v>
      </c>
      <c r="S108" s="128"/>
      <c r="T108" s="127"/>
      <c r="U108" s="127">
        <v>0</v>
      </c>
      <c r="V108" s="28"/>
      <c r="W108" s="128">
        <v>1.1657999999999999</v>
      </c>
      <c r="X108" s="128">
        <v>1.2248430591925838</v>
      </c>
      <c r="Y108" s="126">
        <v>-34386.502174155044</v>
      </c>
      <c r="Z108" s="126">
        <v>-34386.502174155044</v>
      </c>
      <c r="AA108" s="126">
        <v>-34386.502174155037</v>
      </c>
      <c r="AB108" s="126">
        <v>-7.2759576141834259E-12</v>
      </c>
      <c r="AC108" s="27"/>
      <c r="AD108" s="28" t="s">
        <v>59</v>
      </c>
      <c r="AF108" s="39">
        <f t="shared" si="24"/>
        <v>2041077.8191027993</v>
      </c>
      <c r="AG108" s="39">
        <f t="shared" si="25"/>
        <v>-34174.070206596283</v>
      </c>
      <c r="AH108" s="3"/>
      <c r="AI108" s="39">
        <f t="shared" si="26"/>
        <v>1570059.8608483071</v>
      </c>
      <c r="AJ108" s="39">
        <f t="shared" si="27"/>
        <v>436843.88804789586</v>
      </c>
      <c r="AK108" s="39">
        <f t="shared" si="28"/>
        <v>-471017.95825449214</v>
      </c>
      <c r="AL108" s="39">
        <f t="shared" si="29"/>
        <v>471017.95825449214</v>
      </c>
      <c r="AM108" s="42">
        <f t="shared" si="30"/>
        <v>1</v>
      </c>
      <c r="AN108" s="3"/>
      <c r="AO108" s="32">
        <f>VLOOKUP(EURUSD!C108,'Cours à terme initiaux'!$A$2:$E$1123,5,FALSE)</f>
        <v>1.2457</v>
      </c>
      <c r="AP108" s="39">
        <f t="shared" si="31"/>
        <v>2006903.748896203</v>
      </c>
      <c r="AQ108" s="39">
        <f t="shared" si="32"/>
        <v>0</v>
      </c>
      <c r="AR108" s="39">
        <f t="shared" si="33"/>
        <v>34174.070206596283</v>
      </c>
      <c r="AS108" s="39">
        <f t="shared" si="34"/>
        <v>-34174.070206596283</v>
      </c>
      <c r="AT108" s="42">
        <f t="shared" si="35"/>
        <v>1</v>
      </c>
    </row>
    <row r="109" spans="1:46" ht="15.6" x14ac:dyDescent="0.3">
      <c r="A109" s="28">
        <v>2020</v>
      </c>
      <c r="B109" s="28" t="s">
        <v>159</v>
      </c>
      <c r="C109" s="28">
        <v>1038</v>
      </c>
      <c r="D109" s="28" t="s">
        <v>58</v>
      </c>
      <c r="E109" s="51">
        <v>43227</v>
      </c>
      <c r="F109" s="51"/>
      <c r="G109" s="51">
        <v>43861</v>
      </c>
      <c r="H109" s="28" t="s">
        <v>22</v>
      </c>
      <c r="I109" s="28" t="s">
        <v>29</v>
      </c>
      <c r="J109" s="28" t="s">
        <v>24</v>
      </c>
      <c r="K109" s="127">
        <v>4058441.5584415598</v>
      </c>
      <c r="L109" s="28" t="s">
        <v>26</v>
      </c>
      <c r="M109" s="28" t="s">
        <v>29</v>
      </c>
      <c r="N109" s="28" t="s">
        <v>27</v>
      </c>
      <c r="O109" s="126">
        <v>-5000000</v>
      </c>
      <c r="P109" s="28"/>
      <c r="Q109" s="28" t="s">
        <v>28</v>
      </c>
      <c r="R109" s="128">
        <v>1.232</v>
      </c>
      <c r="S109" s="128"/>
      <c r="T109" s="127"/>
      <c r="U109" s="127">
        <v>0</v>
      </c>
      <c r="V109" s="28"/>
      <c r="W109" s="128">
        <v>1.1657999999999999</v>
      </c>
      <c r="X109" s="128">
        <v>1.2248430591925838</v>
      </c>
      <c r="Y109" s="126">
        <v>-23861.49061070447</v>
      </c>
      <c r="Z109" s="149">
        <v>-192266.90471428749</v>
      </c>
      <c r="AA109" s="126">
        <v>-23861.49061070447</v>
      </c>
      <c r="AB109" s="127">
        <v>0</v>
      </c>
      <c r="AC109" s="27"/>
      <c r="AD109" s="28" t="s">
        <v>153</v>
      </c>
      <c r="AF109" s="39">
        <f t="shared" si="24"/>
        <v>4082155.6382055986</v>
      </c>
      <c r="AG109" s="39">
        <f t="shared" si="25"/>
        <v>-23714.079764040187</v>
      </c>
      <c r="AH109" s="3"/>
      <c r="AI109" s="39">
        <f t="shared" si="26"/>
        <v>3140119.7216966143</v>
      </c>
      <c r="AJ109" s="39">
        <f t="shared" si="27"/>
        <v>918321.8367449441</v>
      </c>
      <c r="AK109" s="39">
        <f t="shared" si="28"/>
        <v>-942035.91650898429</v>
      </c>
      <c r="AL109" s="39">
        <f t="shared" si="29"/>
        <v>942035.91650898429</v>
      </c>
      <c r="AM109" s="42">
        <f t="shared" si="30"/>
        <v>1</v>
      </c>
      <c r="AN109" s="3"/>
      <c r="AO109" s="32">
        <f>VLOOKUP(EURUSD!C109,'Cours à terme initiaux'!$A$2:$E$1123,5,FALSE)</f>
        <v>1.2607520000000001</v>
      </c>
      <c r="AP109" s="39">
        <f t="shared" si="31"/>
        <v>3965887.0261558178</v>
      </c>
      <c r="AQ109" s="39">
        <f t="shared" si="32"/>
        <v>92554.532285740599</v>
      </c>
      <c r="AR109" s="39">
        <f t="shared" si="33"/>
        <v>116268.61204978079</v>
      </c>
      <c r="AS109" s="39">
        <f t="shared" si="34"/>
        <v>-116268.61204978079</v>
      </c>
      <c r="AT109" s="42">
        <f t="shared" si="35"/>
        <v>1</v>
      </c>
    </row>
    <row r="110" spans="1:46" ht="15.6" x14ac:dyDescent="0.3">
      <c r="A110" s="28">
        <v>2020</v>
      </c>
      <c r="B110" s="28" t="s">
        <v>159</v>
      </c>
      <c r="C110" s="28">
        <v>1039</v>
      </c>
      <c r="D110" s="28" t="s">
        <v>58</v>
      </c>
      <c r="E110" s="51">
        <v>43227</v>
      </c>
      <c r="F110" s="51">
        <v>43859</v>
      </c>
      <c r="G110" s="51">
        <v>43861</v>
      </c>
      <c r="H110" s="28" t="s">
        <v>26</v>
      </c>
      <c r="I110" s="28" t="s">
        <v>23</v>
      </c>
      <c r="J110" s="28" t="s">
        <v>24</v>
      </c>
      <c r="K110" s="127">
        <v>4058441.5584415598</v>
      </c>
      <c r="L110" s="28" t="s">
        <v>26</v>
      </c>
      <c r="M110" s="28" t="s">
        <v>25</v>
      </c>
      <c r="N110" s="28" t="s">
        <v>27</v>
      </c>
      <c r="O110" s="126">
        <v>-5000000</v>
      </c>
      <c r="P110" s="28"/>
      <c r="Q110" s="28" t="s">
        <v>28</v>
      </c>
      <c r="R110" s="128">
        <v>1.232</v>
      </c>
      <c r="S110" s="128"/>
      <c r="T110" s="127"/>
      <c r="U110" s="127">
        <v>0</v>
      </c>
      <c r="V110" s="28"/>
      <c r="W110" s="128">
        <v>1.1657999999999999</v>
      </c>
      <c r="X110" s="128">
        <v>1.2248430591925838</v>
      </c>
      <c r="Y110" s="126">
        <v>-168405.41410358303</v>
      </c>
      <c r="Z110" s="140"/>
      <c r="AA110" s="126">
        <v>-23714.079764040187</v>
      </c>
      <c r="AB110" s="126">
        <v>-144691.33433954284</v>
      </c>
      <c r="AC110" s="27"/>
      <c r="AD110" s="28" t="s">
        <v>153</v>
      </c>
      <c r="AF110" s="39">
        <f t="shared" si="24"/>
        <v>4082155.6382055986</v>
      </c>
      <c r="AG110" s="39">
        <f t="shared" si="25"/>
        <v>-23714.079764040187</v>
      </c>
      <c r="AH110" s="3"/>
      <c r="AI110" s="39">
        <f t="shared" si="26"/>
        <v>5831650.9117222838</v>
      </c>
      <c r="AJ110" s="39">
        <f t="shared" si="27"/>
        <v>-1773209.3532807254</v>
      </c>
      <c r="AK110" s="39">
        <f t="shared" si="28"/>
        <v>1749495.2735166852</v>
      </c>
      <c r="AL110" s="39">
        <f t="shared" si="29"/>
        <v>-1749495.2735166852</v>
      </c>
      <c r="AM110" s="42">
        <f t="shared" si="30"/>
        <v>1</v>
      </c>
      <c r="AN110" s="3"/>
      <c r="AO110" s="32">
        <f>VLOOKUP(EURUSD!C110,'Cours à terme initiaux'!$A$2:$E$1123,5,FALSE)</f>
        <v>1.2607520000000001</v>
      </c>
      <c r="AP110" s="39">
        <f t="shared" si="31"/>
        <v>3965887.0261558178</v>
      </c>
      <c r="AQ110" s="39">
        <f t="shared" si="32"/>
        <v>0</v>
      </c>
      <c r="AR110" s="39">
        <f t="shared" si="33"/>
        <v>-23714.079764040187</v>
      </c>
      <c r="AS110" s="39">
        <f t="shared" si="34"/>
        <v>-23714.079764040187</v>
      </c>
      <c r="AT110" s="42">
        <f t="shared" si="35"/>
        <v>1</v>
      </c>
    </row>
    <row r="111" spans="1:46" ht="15.6" x14ac:dyDescent="0.3">
      <c r="A111" s="28">
        <v>2020</v>
      </c>
      <c r="B111" s="28" t="s">
        <v>114</v>
      </c>
      <c r="C111" s="28">
        <v>941</v>
      </c>
      <c r="D111" s="28" t="s">
        <v>58</v>
      </c>
      <c r="E111" s="51">
        <v>43014</v>
      </c>
      <c r="F111" s="51"/>
      <c r="G111" s="51">
        <v>43889</v>
      </c>
      <c r="H111" s="28" t="s">
        <v>22</v>
      </c>
      <c r="I111" s="28" t="s">
        <v>29</v>
      </c>
      <c r="J111" s="28" t="s">
        <v>24</v>
      </c>
      <c r="K111" s="127">
        <v>12401818.9334436</v>
      </c>
      <c r="L111" s="28" t="s">
        <v>26</v>
      </c>
      <c r="M111" s="28" t="s">
        <v>29</v>
      </c>
      <c r="N111" s="28" t="s">
        <v>27</v>
      </c>
      <c r="O111" s="126">
        <v>-15000000</v>
      </c>
      <c r="P111" s="28"/>
      <c r="Q111" s="28" t="s">
        <v>28</v>
      </c>
      <c r="R111" s="128">
        <v>1.2095</v>
      </c>
      <c r="S111" s="128"/>
      <c r="T111" s="127"/>
      <c r="U111" s="127">
        <v>0</v>
      </c>
      <c r="V111" s="28"/>
      <c r="W111" s="128">
        <v>1.1657999999999999</v>
      </c>
      <c r="X111" s="128">
        <v>1.227886924911924</v>
      </c>
      <c r="Y111" s="127">
        <v>186900.38999343198</v>
      </c>
      <c r="Z111" s="149">
        <v>-218695.56278409221</v>
      </c>
      <c r="AA111" s="127">
        <v>186900.38999343198</v>
      </c>
      <c r="AB111" s="127">
        <v>0</v>
      </c>
      <c r="AC111" s="27"/>
      <c r="AD111" s="28" t="s">
        <v>153</v>
      </c>
      <c r="AF111" s="39">
        <f t="shared" si="24"/>
        <v>12216108.581069829</v>
      </c>
      <c r="AG111" s="39">
        <f t="shared" si="25"/>
        <v>185710.35237374343</v>
      </c>
      <c r="AH111" s="3"/>
      <c r="AI111" s="39">
        <f t="shared" si="26"/>
        <v>9397006.6008229461</v>
      </c>
      <c r="AJ111" s="39">
        <f t="shared" si="27"/>
        <v>3004812.3326206263</v>
      </c>
      <c r="AK111" s="39">
        <f t="shared" si="28"/>
        <v>-2819101.9802468829</v>
      </c>
      <c r="AL111" s="39">
        <f t="shared" si="29"/>
        <v>2819101.9802468829</v>
      </c>
      <c r="AM111" s="42">
        <f t="shared" si="30"/>
        <v>1</v>
      </c>
      <c r="AN111" s="3"/>
      <c r="AO111" s="32">
        <f>VLOOKUP(EURUSD!C111,'Cours à terme initiaux'!$A$2:$E$1123,5,FALSE)</f>
        <v>1.2095</v>
      </c>
      <c r="AP111" s="39">
        <f t="shared" si="31"/>
        <v>12401818.933443572</v>
      </c>
      <c r="AQ111" s="39">
        <f t="shared" si="32"/>
        <v>0</v>
      </c>
      <c r="AR111" s="39">
        <f t="shared" si="33"/>
        <v>-185710.35237374343</v>
      </c>
      <c r="AS111" s="39">
        <f t="shared" si="34"/>
        <v>185710.35237374343</v>
      </c>
      <c r="AT111" s="42">
        <f t="shared" si="35"/>
        <v>1</v>
      </c>
    </row>
    <row r="112" spans="1:46" ht="15.6" x14ac:dyDescent="0.3">
      <c r="A112" s="28">
        <v>2020</v>
      </c>
      <c r="B112" s="28" t="s">
        <v>114</v>
      </c>
      <c r="C112" s="28">
        <v>942</v>
      </c>
      <c r="D112" s="28" t="s">
        <v>58</v>
      </c>
      <c r="E112" s="51">
        <v>43014</v>
      </c>
      <c r="F112" s="51">
        <v>43887</v>
      </c>
      <c r="G112" s="51">
        <v>43889</v>
      </c>
      <c r="H112" s="28" t="s">
        <v>26</v>
      </c>
      <c r="I112" s="28" t="s">
        <v>23</v>
      </c>
      <c r="J112" s="28" t="s">
        <v>24</v>
      </c>
      <c r="K112" s="127">
        <v>12401818.9334436</v>
      </c>
      <c r="L112" s="28" t="s">
        <v>26</v>
      </c>
      <c r="M112" s="28" t="s">
        <v>25</v>
      </c>
      <c r="N112" s="28" t="s">
        <v>27</v>
      </c>
      <c r="O112" s="126">
        <v>-15000000</v>
      </c>
      <c r="P112" s="28"/>
      <c r="Q112" s="28" t="s">
        <v>28</v>
      </c>
      <c r="R112" s="128">
        <v>1.2095</v>
      </c>
      <c r="S112" s="128"/>
      <c r="T112" s="127"/>
      <c r="U112" s="127">
        <v>0</v>
      </c>
      <c r="V112" s="28"/>
      <c r="W112" s="128">
        <v>1.1657999999999999</v>
      </c>
      <c r="X112" s="128">
        <v>1.227886924911924</v>
      </c>
      <c r="Y112" s="126">
        <v>-405595.95277752419</v>
      </c>
      <c r="Z112" s="140"/>
      <c r="AA112" s="127">
        <v>0</v>
      </c>
      <c r="AB112" s="126">
        <v>-405595.95277752419</v>
      </c>
      <c r="AC112" s="27"/>
      <c r="AD112" s="28" t="s">
        <v>153</v>
      </c>
      <c r="AF112" s="39">
        <f t="shared" si="24"/>
        <v>12216108.581069829</v>
      </c>
      <c r="AG112" s="39">
        <f t="shared" si="25"/>
        <v>0</v>
      </c>
      <c r="AH112" s="3"/>
      <c r="AI112" s="39">
        <f t="shared" si="26"/>
        <v>17451583.687242612</v>
      </c>
      <c r="AJ112" s="39">
        <f t="shared" si="27"/>
        <v>-5049764.7537990399</v>
      </c>
      <c r="AK112" s="39">
        <f t="shared" si="28"/>
        <v>5049764.7537990399</v>
      </c>
      <c r="AL112" s="39">
        <f t="shared" si="29"/>
        <v>-5049764.7537990399</v>
      </c>
      <c r="AM112" s="42">
        <f t="shared" si="30"/>
        <v>1</v>
      </c>
      <c r="AN112" s="3"/>
      <c r="AO112" s="32">
        <f>VLOOKUP(EURUSD!C112,'Cours à terme initiaux'!$A$2:$E$1123,5,FALSE)</f>
        <v>1.2408999999999999</v>
      </c>
      <c r="AP112" s="39">
        <f t="shared" si="31"/>
        <v>12088000.644693369</v>
      </c>
      <c r="AQ112" s="39">
        <f t="shared" si="32"/>
        <v>0</v>
      </c>
      <c r="AR112" s="39">
        <f t="shared" si="33"/>
        <v>128107.9363764599</v>
      </c>
      <c r="AS112" s="39">
        <f t="shared" si="34"/>
        <v>0</v>
      </c>
      <c r="AT112" s="42" t="str">
        <f t="shared" si="35"/>
        <v>PAS DE VALEUR INTRINSEQUE</v>
      </c>
    </row>
    <row r="113" spans="1:46" ht="15.6" x14ac:dyDescent="0.3">
      <c r="A113" s="28">
        <v>2020</v>
      </c>
      <c r="B113" s="28" t="s">
        <v>115</v>
      </c>
      <c r="C113" s="28">
        <v>947</v>
      </c>
      <c r="D113" s="28" t="s">
        <v>112</v>
      </c>
      <c r="E113" s="51">
        <v>43025</v>
      </c>
      <c r="F113" s="51"/>
      <c r="G113" s="51">
        <v>43889</v>
      </c>
      <c r="H113" s="28" t="s">
        <v>22</v>
      </c>
      <c r="I113" s="28" t="s">
        <v>29</v>
      </c>
      <c r="J113" s="28" t="s">
        <v>24</v>
      </c>
      <c r="K113" s="127">
        <v>6728612.6241589198</v>
      </c>
      <c r="L113" s="28" t="s">
        <v>26</v>
      </c>
      <c r="M113" s="28" t="s">
        <v>29</v>
      </c>
      <c r="N113" s="28" t="s">
        <v>27</v>
      </c>
      <c r="O113" s="126">
        <v>-8400000</v>
      </c>
      <c r="P113" s="28"/>
      <c r="Q113" s="28" t="s">
        <v>28</v>
      </c>
      <c r="R113" s="128">
        <v>1.2484</v>
      </c>
      <c r="S113" s="128"/>
      <c r="T113" s="127"/>
      <c r="U113" s="127">
        <v>0</v>
      </c>
      <c r="V113" s="28"/>
      <c r="W113" s="128">
        <v>1.1657999999999999</v>
      </c>
      <c r="X113" s="128">
        <v>1.227886924911924</v>
      </c>
      <c r="Y113" s="126">
        <v>-113128.49630461902</v>
      </c>
      <c r="Z113" s="126">
        <v>-113128.49630461902</v>
      </c>
      <c r="AA113" s="126">
        <v>-113128.49630461902</v>
      </c>
      <c r="AB113" s="127">
        <v>0</v>
      </c>
      <c r="AC113" s="27"/>
      <c r="AD113" s="28" t="s">
        <v>59</v>
      </c>
      <c r="AF113" s="39">
        <f t="shared" si="24"/>
        <v>6841020.805399105</v>
      </c>
      <c r="AG113" s="39">
        <f t="shared" si="25"/>
        <v>-112408.18124018144</v>
      </c>
      <c r="AH113" s="3"/>
      <c r="AI113" s="39">
        <f t="shared" si="26"/>
        <v>5262323.6964608496</v>
      </c>
      <c r="AJ113" s="39">
        <f t="shared" si="27"/>
        <v>1466288.9276980739</v>
      </c>
      <c r="AK113" s="39">
        <f t="shared" si="28"/>
        <v>-1578697.1089382553</v>
      </c>
      <c r="AL113" s="39">
        <f t="shared" si="29"/>
        <v>1578697.1089382553</v>
      </c>
      <c r="AM113" s="42">
        <f t="shared" si="30"/>
        <v>1</v>
      </c>
      <c r="AN113" s="3"/>
      <c r="AO113" s="32">
        <f>VLOOKUP(EURUSD!C113,'Cours à terme initiaux'!$A$2:$E$1123,5,FALSE)</f>
        <v>1.2484</v>
      </c>
      <c r="AP113" s="39">
        <f t="shared" si="31"/>
        <v>6728612.6241589235</v>
      </c>
      <c r="AQ113" s="39">
        <f t="shared" si="32"/>
        <v>0</v>
      </c>
      <c r="AR113" s="39">
        <f t="shared" si="33"/>
        <v>112408.18124018144</v>
      </c>
      <c r="AS113" s="39">
        <f t="shared" si="34"/>
        <v>-112408.18124018144</v>
      </c>
      <c r="AT113" s="42">
        <f t="shared" si="35"/>
        <v>1</v>
      </c>
    </row>
    <row r="114" spans="1:46" ht="15.6" x14ac:dyDescent="0.3">
      <c r="A114" s="28">
        <v>2020</v>
      </c>
      <c r="B114" s="28" t="s">
        <v>116</v>
      </c>
      <c r="C114" s="28">
        <v>948</v>
      </c>
      <c r="D114" s="28" t="s">
        <v>112</v>
      </c>
      <c r="E114" s="51">
        <v>43025</v>
      </c>
      <c r="F114" s="51"/>
      <c r="G114" s="51">
        <v>43889</v>
      </c>
      <c r="H114" s="28" t="s">
        <v>22</v>
      </c>
      <c r="I114" s="28" t="s">
        <v>29</v>
      </c>
      <c r="J114" s="28" t="s">
        <v>24</v>
      </c>
      <c r="K114" s="127">
        <v>1281640.4998397999</v>
      </c>
      <c r="L114" s="28" t="s">
        <v>26</v>
      </c>
      <c r="M114" s="28" t="s">
        <v>29</v>
      </c>
      <c r="N114" s="28" t="s">
        <v>27</v>
      </c>
      <c r="O114" s="126">
        <v>-1600000</v>
      </c>
      <c r="P114" s="28"/>
      <c r="Q114" s="28" t="s">
        <v>28</v>
      </c>
      <c r="R114" s="128">
        <v>1.2484</v>
      </c>
      <c r="S114" s="128"/>
      <c r="T114" s="127"/>
      <c r="U114" s="127">
        <v>0</v>
      </c>
      <c r="V114" s="28"/>
      <c r="W114" s="128">
        <v>1.1657999999999999</v>
      </c>
      <c r="X114" s="128">
        <v>1.227886924911924</v>
      </c>
      <c r="Y114" s="126">
        <v>-21548.285010403946</v>
      </c>
      <c r="Z114" s="126">
        <v>-21548.285010403946</v>
      </c>
      <c r="AA114" s="126">
        <v>-21548.285010403946</v>
      </c>
      <c r="AB114" s="127">
        <v>0</v>
      </c>
      <c r="AC114" s="27"/>
      <c r="AD114" s="28" t="s">
        <v>59</v>
      </c>
      <c r="AF114" s="39">
        <f t="shared" si="24"/>
        <v>1303051.5819807819</v>
      </c>
      <c r="AG114" s="39">
        <f t="shared" si="25"/>
        <v>-21411.082140986808</v>
      </c>
      <c r="AH114" s="3"/>
      <c r="AI114" s="39">
        <f t="shared" si="26"/>
        <v>1002347.3707544475</v>
      </c>
      <c r="AJ114" s="39">
        <f t="shared" si="27"/>
        <v>279293.12908534752</v>
      </c>
      <c r="AK114" s="39">
        <f t="shared" si="28"/>
        <v>-300704.21122633433</v>
      </c>
      <c r="AL114" s="39">
        <f t="shared" si="29"/>
        <v>300704.21122633433</v>
      </c>
      <c r="AM114" s="42">
        <f t="shared" si="30"/>
        <v>1</v>
      </c>
      <c r="AN114" s="3"/>
      <c r="AO114" s="32">
        <f>VLOOKUP(EURUSD!C114,'Cours à terme initiaux'!$A$2:$E$1123,5,FALSE)</f>
        <v>1.2484</v>
      </c>
      <c r="AP114" s="39">
        <f t="shared" si="31"/>
        <v>1281640.4998397951</v>
      </c>
      <c r="AQ114" s="39">
        <f t="shared" si="32"/>
        <v>0</v>
      </c>
      <c r="AR114" s="39">
        <f t="shared" si="33"/>
        <v>21411.082140986808</v>
      </c>
      <c r="AS114" s="39">
        <f t="shared" si="34"/>
        <v>-21411.082140986808</v>
      </c>
      <c r="AT114" s="42">
        <f t="shared" si="35"/>
        <v>1</v>
      </c>
    </row>
    <row r="115" spans="1:46" ht="15.6" x14ac:dyDescent="0.3">
      <c r="A115" s="28">
        <v>2020</v>
      </c>
      <c r="B115" s="28" t="s">
        <v>117</v>
      </c>
      <c r="C115" s="28">
        <v>949</v>
      </c>
      <c r="D115" s="28" t="s">
        <v>21</v>
      </c>
      <c r="E115" s="51">
        <v>43025</v>
      </c>
      <c r="F115" s="51"/>
      <c r="G115" s="51">
        <v>43889</v>
      </c>
      <c r="H115" s="28" t="s">
        <v>22</v>
      </c>
      <c r="I115" s="28" t="s">
        <v>29</v>
      </c>
      <c r="J115" s="28" t="s">
        <v>24</v>
      </c>
      <c r="K115" s="127">
        <v>4142502.0712510399</v>
      </c>
      <c r="L115" s="28" t="s">
        <v>26</v>
      </c>
      <c r="M115" s="28" t="s">
        <v>29</v>
      </c>
      <c r="N115" s="28" t="s">
        <v>27</v>
      </c>
      <c r="O115" s="126">
        <v>-5000000</v>
      </c>
      <c r="P115" s="28"/>
      <c r="Q115" s="28" t="s">
        <v>28</v>
      </c>
      <c r="R115" s="128">
        <v>1.2070000000000001</v>
      </c>
      <c r="S115" s="128"/>
      <c r="T115" s="127"/>
      <c r="U115" s="127">
        <v>0</v>
      </c>
      <c r="V115" s="28"/>
      <c r="W115" s="128">
        <v>1.1657999999999999</v>
      </c>
      <c r="X115" s="128">
        <v>1.227886924911924</v>
      </c>
      <c r="Y115" s="127">
        <v>70917.425060358437</v>
      </c>
      <c r="Z115" s="149">
        <v>-61053.126673724866</v>
      </c>
      <c r="AA115" s="127">
        <v>70917.425060358437</v>
      </c>
      <c r="AB115" s="127">
        <v>0</v>
      </c>
      <c r="AC115" s="27"/>
      <c r="AD115" s="28" t="s">
        <v>153</v>
      </c>
      <c r="AF115" s="39">
        <f t="shared" si="24"/>
        <v>4072036.1936899433</v>
      </c>
      <c r="AG115" s="39">
        <f t="shared" si="25"/>
        <v>70465.877561091911</v>
      </c>
      <c r="AH115" s="3"/>
      <c r="AI115" s="39">
        <f t="shared" si="26"/>
        <v>3132335.5336076482</v>
      </c>
      <c r="AJ115" s="39">
        <f t="shared" si="27"/>
        <v>1010166.537643387</v>
      </c>
      <c r="AK115" s="39">
        <f t="shared" si="28"/>
        <v>-939700.66008229507</v>
      </c>
      <c r="AL115" s="39">
        <f t="shared" si="29"/>
        <v>939700.66008229507</v>
      </c>
      <c r="AM115" s="42">
        <f t="shared" si="30"/>
        <v>1</v>
      </c>
      <c r="AN115" s="3"/>
      <c r="AO115" s="32">
        <f>VLOOKUP(EURUSD!C115,'Cours à terme initiaux'!$A$2:$E$1123,5,FALSE)</f>
        <v>1.2070000000000001</v>
      </c>
      <c r="AP115" s="39">
        <f t="shared" si="31"/>
        <v>4142502.0712510352</v>
      </c>
      <c r="AQ115" s="39">
        <f t="shared" si="32"/>
        <v>0</v>
      </c>
      <c r="AR115" s="39">
        <f t="shared" si="33"/>
        <v>-70465.877561091911</v>
      </c>
      <c r="AS115" s="39">
        <f t="shared" si="34"/>
        <v>70465.877561091911</v>
      </c>
      <c r="AT115" s="42">
        <f t="shared" si="35"/>
        <v>1</v>
      </c>
    </row>
    <row r="116" spans="1:46" ht="15.6" x14ac:dyDescent="0.3">
      <c r="A116" s="28">
        <v>2020</v>
      </c>
      <c r="B116" s="28" t="s">
        <v>117</v>
      </c>
      <c r="C116" s="28">
        <v>950</v>
      </c>
      <c r="D116" s="28" t="s">
        <v>21</v>
      </c>
      <c r="E116" s="51">
        <v>43025</v>
      </c>
      <c r="F116" s="51">
        <v>43887</v>
      </c>
      <c r="G116" s="51">
        <v>43889</v>
      </c>
      <c r="H116" s="28" t="s">
        <v>26</v>
      </c>
      <c r="I116" s="28" t="s">
        <v>23</v>
      </c>
      <c r="J116" s="28" t="s">
        <v>24</v>
      </c>
      <c r="K116" s="127">
        <v>4142502.0712510399</v>
      </c>
      <c r="L116" s="28" t="s">
        <v>26</v>
      </c>
      <c r="M116" s="28" t="s">
        <v>25</v>
      </c>
      <c r="N116" s="28" t="s">
        <v>27</v>
      </c>
      <c r="O116" s="126">
        <v>-5000000</v>
      </c>
      <c r="P116" s="28"/>
      <c r="Q116" s="28" t="s">
        <v>28</v>
      </c>
      <c r="R116" s="128">
        <v>1.2070000000000001</v>
      </c>
      <c r="S116" s="128"/>
      <c r="T116" s="127"/>
      <c r="U116" s="127">
        <v>0</v>
      </c>
      <c r="V116" s="28"/>
      <c r="W116" s="128">
        <v>1.1657999999999999</v>
      </c>
      <c r="X116" s="128">
        <v>1.227886924911924</v>
      </c>
      <c r="Y116" s="126">
        <v>-131970.5517340833</v>
      </c>
      <c r="Z116" s="140"/>
      <c r="AA116" s="127">
        <v>0</v>
      </c>
      <c r="AB116" s="126">
        <v>-131970.5517340833</v>
      </c>
      <c r="AC116" s="27"/>
      <c r="AD116" s="28" t="s">
        <v>153</v>
      </c>
      <c r="AF116" s="39">
        <f t="shared" si="24"/>
        <v>4072036.1936899433</v>
      </c>
      <c r="AG116" s="39">
        <f t="shared" si="25"/>
        <v>0</v>
      </c>
      <c r="AH116" s="3"/>
      <c r="AI116" s="39">
        <f t="shared" si="26"/>
        <v>5817194.5624142047</v>
      </c>
      <c r="AJ116" s="39">
        <f t="shared" si="27"/>
        <v>-1674692.4911631695</v>
      </c>
      <c r="AK116" s="39">
        <f t="shared" si="28"/>
        <v>1674692.4911631695</v>
      </c>
      <c r="AL116" s="39">
        <f t="shared" si="29"/>
        <v>-1674692.4911631695</v>
      </c>
      <c r="AM116" s="42">
        <f t="shared" si="30"/>
        <v>1</v>
      </c>
      <c r="AN116" s="3"/>
      <c r="AO116" s="32">
        <f>VLOOKUP(EURUSD!C116,'Cours à terme initiaux'!$A$2:$E$1123,5,FALSE)</f>
        <v>1.2452000000000001</v>
      </c>
      <c r="AP116" s="39">
        <f t="shared" si="31"/>
        <v>4015419.2097654995</v>
      </c>
      <c r="AQ116" s="39">
        <f t="shared" si="32"/>
        <v>0</v>
      </c>
      <c r="AR116" s="39">
        <f t="shared" si="33"/>
        <v>56616.983924443834</v>
      </c>
      <c r="AS116" s="39">
        <f t="shared" si="34"/>
        <v>0</v>
      </c>
      <c r="AT116" s="42" t="str">
        <f t="shared" si="35"/>
        <v>PAS DE VALEUR INTRINSEQUE</v>
      </c>
    </row>
    <row r="117" spans="1:46" ht="15.6" x14ac:dyDescent="0.3">
      <c r="A117" s="28">
        <v>2020</v>
      </c>
      <c r="B117" s="28" t="s">
        <v>160</v>
      </c>
      <c r="C117" s="28">
        <v>1026</v>
      </c>
      <c r="D117" s="28" t="s">
        <v>161</v>
      </c>
      <c r="E117" s="51">
        <v>43227</v>
      </c>
      <c r="F117" s="51"/>
      <c r="G117" s="51">
        <v>43889</v>
      </c>
      <c r="H117" s="28" t="s">
        <v>22</v>
      </c>
      <c r="I117" s="28" t="s">
        <v>29</v>
      </c>
      <c r="J117" s="28" t="s">
        <v>24</v>
      </c>
      <c r="K117" s="127">
        <v>4046944.5568595701</v>
      </c>
      <c r="L117" s="28" t="s">
        <v>26</v>
      </c>
      <c r="M117" s="28" t="s">
        <v>29</v>
      </c>
      <c r="N117" s="28" t="s">
        <v>27</v>
      </c>
      <c r="O117" s="126">
        <v>-5000000</v>
      </c>
      <c r="P117" s="28"/>
      <c r="Q117" s="28" t="s">
        <v>28</v>
      </c>
      <c r="R117" s="128">
        <v>1.2355</v>
      </c>
      <c r="S117" s="128"/>
      <c r="T117" s="127"/>
      <c r="U117" s="127">
        <v>0</v>
      </c>
      <c r="V117" s="28"/>
      <c r="W117" s="128">
        <v>1.1657999999999999</v>
      </c>
      <c r="X117" s="128">
        <v>1.227886924911924</v>
      </c>
      <c r="Y117" s="126">
        <v>-25252.424806843264</v>
      </c>
      <c r="Z117" s="149">
        <v>-197982.56162214751</v>
      </c>
      <c r="AA117" s="126">
        <v>-25252.424806843261</v>
      </c>
      <c r="AB117" s="126">
        <v>-3.637978807091713E-12</v>
      </c>
      <c r="AC117" s="27"/>
      <c r="AD117" s="28" t="s">
        <v>153</v>
      </c>
      <c r="AF117" s="39">
        <f t="shared" si="24"/>
        <v>4072036.1936899433</v>
      </c>
      <c r="AG117" s="39">
        <f t="shared" si="25"/>
        <v>-25091.63683037227</v>
      </c>
      <c r="AH117" s="3"/>
      <c r="AI117" s="39">
        <f t="shared" si="26"/>
        <v>3132335.5336076482</v>
      </c>
      <c r="AJ117" s="39">
        <f t="shared" si="27"/>
        <v>914609.0232519228</v>
      </c>
      <c r="AK117" s="39">
        <f t="shared" si="28"/>
        <v>-939700.66008229507</v>
      </c>
      <c r="AL117" s="39">
        <f t="shared" si="29"/>
        <v>939700.66008229507</v>
      </c>
      <c r="AM117" s="42">
        <f t="shared" si="30"/>
        <v>1</v>
      </c>
      <c r="AN117" s="3"/>
      <c r="AO117" s="32">
        <f>VLOOKUP(EURUSD!C117,'Cours à terme initiaux'!$A$2:$E$1123,5,FALSE)</f>
        <v>1.263852</v>
      </c>
      <c r="AP117" s="39">
        <f t="shared" si="31"/>
        <v>3956159.4237299939</v>
      </c>
      <c r="AQ117" s="39">
        <f t="shared" si="32"/>
        <v>90785.133129577152</v>
      </c>
      <c r="AR117" s="39">
        <f t="shared" si="33"/>
        <v>115876.76995994942</v>
      </c>
      <c r="AS117" s="39">
        <f t="shared" si="34"/>
        <v>-115876.76995994942</v>
      </c>
      <c r="AT117" s="42">
        <f t="shared" si="35"/>
        <v>1</v>
      </c>
    </row>
    <row r="118" spans="1:46" ht="15.6" x14ac:dyDescent="0.3">
      <c r="A118" s="28">
        <v>2020</v>
      </c>
      <c r="B118" s="28" t="s">
        <v>160</v>
      </c>
      <c r="C118" s="28">
        <v>1027</v>
      </c>
      <c r="D118" s="28" t="s">
        <v>161</v>
      </c>
      <c r="E118" s="51">
        <v>43227</v>
      </c>
      <c r="F118" s="51">
        <v>43887</v>
      </c>
      <c r="G118" s="51">
        <v>43889</v>
      </c>
      <c r="H118" s="28" t="s">
        <v>26</v>
      </c>
      <c r="I118" s="28" t="s">
        <v>23</v>
      </c>
      <c r="J118" s="28" t="s">
        <v>24</v>
      </c>
      <c r="K118" s="127">
        <v>4046944.5568595701</v>
      </c>
      <c r="L118" s="28" t="s">
        <v>26</v>
      </c>
      <c r="M118" s="28" t="s">
        <v>25</v>
      </c>
      <c r="N118" s="28" t="s">
        <v>27</v>
      </c>
      <c r="O118" s="126">
        <v>-5000000</v>
      </c>
      <c r="P118" s="28"/>
      <c r="Q118" s="28" t="s">
        <v>28</v>
      </c>
      <c r="R118" s="128">
        <v>1.2355</v>
      </c>
      <c r="S118" s="128"/>
      <c r="T118" s="127"/>
      <c r="U118" s="127">
        <v>0</v>
      </c>
      <c r="V118" s="28"/>
      <c r="W118" s="128">
        <v>1.1657999999999999</v>
      </c>
      <c r="X118" s="128">
        <v>1.227886924911924</v>
      </c>
      <c r="Y118" s="126">
        <v>-172730.13681530423</v>
      </c>
      <c r="Z118" s="140"/>
      <c r="AA118" s="126">
        <v>-25091.63683037227</v>
      </c>
      <c r="AB118" s="126">
        <v>-147638.49998493196</v>
      </c>
      <c r="AC118" s="27"/>
      <c r="AD118" s="28" t="s">
        <v>153</v>
      </c>
      <c r="AF118" s="39">
        <f t="shared" si="24"/>
        <v>4072036.1936899433</v>
      </c>
      <c r="AG118" s="39">
        <f t="shared" si="25"/>
        <v>-25091.63683037227</v>
      </c>
      <c r="AH118" s="3"/>
      <c r="AI118" s="39">
        <f t="shared" si="26"/>
        <v>5817194.5624142047</v>
      </c>
      <c r="AJ118" s="39">
        <f t="shared" si="27"/>
        <v>-1770250.0055546337</v>
      </c>
      <c r="AK118" s="39">
        <f t="shared" si="28"/>
        <v>1745158.3687242614</v>
      </c>
      <c r="AL118" s="39">
        <f t="shared" si="29"/>
        <v>-1745158.3687242614</v>
      </c>
      <c r="AM118" s="42">
        <f t="shared" si="30"/>
        <v>1</v>
      </c>
      <c r="AN118" s="3"/>
      <c r="AO118" s="32">
        <f>VLOOKUP(EURUSD!C118,'Cours à terme initiaux'!$A$2:$E$1123,5,FALSE)</f>
        <v>1.263852</v>
      </c>
      <c r="AP118" s="39">
        <f t="shared" si="31"/>
        <v>3956159.4237299939</v>
      </c>
      <c r="AQ118" s="39">
        <f t="shared" si="32"/>
        <v>0</v>
      </c>
      <c r="AR118" s="39">
        <f t="shared" si="33"/>
        <v>-25091.63683037227</v>
      </c>
      <c r="AS118" s="39">
        <f t="shared" si="34"/>
        <v>-25091.63683037227</v>
      </c>
      <c r="AT118" s="42">
        <f t="shared" si="35"/>
        <v>1</v>
      </c>
    </row>
    <row r="119" spans="1:46" ht="15.6" x14ac:dyDescent="0.3">
      <c r="A119" s="28">
        <v>2020</v>
      </c>
      <c r="B119" s="28" t="s">
        <v>118</v>
      </c>
      <c r="C119" s="28">
        <v>943</v>
      </c>
      <c r="D119" s="28" t="s">
        <v>58</v>
      </c>
      <c r="E119" s="51">
        <v>43014</v>
      </c>
      <c r="F119" s="51"/>
      <c r="G119" s="51">
        <v>43921</v>
      </c>
      <c r="H119" s="28" t="s">
        <v>22</v>
      </c>
      <c r="I119" s="28" t="s">
        <v>29</v>
      </c>
      <c r="J119" s="28" t="s">
        <v>24</v>
      </c>
      <c r="K119" s="127">
        <v>12401818.9334436</v>
      </c>
      <c r="L119" s="28" t="s">
        <v>26</v>
      </c>
      <c r="M119" s="28" t="s">
        <v>29</v>
      </c>
      <c r="N119" s="28" t="s">
        <v>27</v>
      </c>
      <c r="O119" s="126">
        <v>-15000000</v>
      </c>
      <c r="P119" s="28"/>
      <c r="Q119" s="28" t="s">
        <v>28</v>
      </c>
      <c r="R119" s="128">
        <v>1.2095</v>
      </c>
      <c r="S119" s="128"/>
      <c r="T119" s="127"/>
      <c r="U119" s="127">
        <v>0</v>
      </c>
      <c r="V119" s="28"/>
      <c r="W119" s="128">
        <v>1.1657999999999999</v>
      </c>
      <c r="X119" s="128">
        <v>1.2313778064741132</v>
      </c>
      <c r="Y119" s="127">
        <v>221803.28901561716</v>
      </c>
      <c r="Z119" s="149">
        <v>-181568.6594041296</v>
      </c>
      <c r="AA119" s="127">
        <v>221803.28901561716</v>
      </c>
      <c r="AB119" s="127">
        <v>0</v>
      </c>
      <c r="AC119" s="27"/>
      <c r="AD119" s="28" t="s">
        <v>153</v>
      </c>
      <c r="AF119" s="39">
        <f t="shared" si="24"/>
        <v>12181476.652523492</v>
      </c>
      <c r="AG119" s="39">
        <f t="shared" si="25"/>
        <v>220342.28092008084</v>
      </c>
      <c r="AH119" s="3"/>
      <c r="AI119" s="39">
        <f t="shared" si="26"/>
        <v>9370366.6557873003</v>
      </c>
      <c r="AJ119" s="39">
        <f t="shared" si="27"/>
        <v>3031452.2776562721</v>
      </c>
      <c r="AK119" s="39">
        <f t="shared" si="28"/>
        <v>-2811109.9967361912</v>
      </c>
      <c r="AL119" s="39">
        <f t="shared" si="29"/>
        <v>2811109.9967361912</v>
      </c>
      <c r="AM119" s="42">
        <f t="shared" si="30"/>
        <v>1</v>
      </c>
      <c r="AN119" s="3"/>
      <c r="AO119" s="32">
        <f>VLOOKUP(EURUSD!C119,'Cours à terme initiaux'!$A$2:$E$1123,5,FALSE)</f>
        <v>1.2095</v>
      </c>
      <c r="AP119" s="39">
        <f t="shared" si="31"/>
        <v>12401818.933443572</v>
      </c>
      <c r="AQ119" s="39">
        <f t="shared" si="32"/>
        <v>0</v>
      </c>
      <c r="AR119" s="39">
        <f t="shared" si="33"/>
        <v>-220342.28092008084</v>
      </c>
      <c r="AS119" s="39">
        <f t="shared" si="34"/>
        <v>220342.28092008084</v>
      </c>
      <c r="AT119" s="42">
        <f t="shared" si="35"/>
        <v>1</v>
      </c>
    </row>
    <row r="120" spans="1:46" ht="15.6" x14ac:dyDescent="0.3">
      <c r="A120" s="28">
        <v>2020</v>
      </c>
      <c r="B120" s="28" t="s">
        <v>118</v>
      </c>
      <c r="C120" s="28">
        <v>944</v>
      </c>
      <c r="D120" s="28" t="s">
        <v>58</v>
      </c>
      <c r="E120" s="51">
        <v>43014</v>
      </c>
      <c r="F120" s="51">
        <v>43917</v>
      </c>
      <c r="G120" s="51">
        <v>43921</v>
      </c>
      <c r="H120" s="28" t="s">
        <v>26</v>
      </c>
      <c r="I120" s="28" t="s">
        <v>23</v>
      </c>
      <c r="J120" s="28" t="s">
        <v>24</v>
      </c>
      <c r="K120" s="127">
        <v>12401818.9334436</v>
      </c>
      <c r="L120" s="28" t="s">
        <v>26</v>
      </c>
      <c r="M120" s="28" t="s">
        <v>25</v>
      </c>
      <c r="N120" s="28" t="s">
        <v>27</v>
      </c>
      <c r="O120" s="126">
        <v>-15000000</v>
      </c>
      <c r="P120" s="28"/>
      <c r="Q120" s="28" t="s">
        <v>28</v>
      </c>
      <c r="R120" s="128">
        <v>1.2095</v>
      </c>
      <c r="S120" s="128"/>
      <c r="T120" s="127"/>
      <c r="U120" s="127">
        <v>0</v>
      </c>
      <c r="V120" s="28"/>
      <c r="W120" s="128">
        <v>1.1657999999999999</v>
      </c>
      <c r="X120" s="128">
        <v>1.2313778064741132</v>
      </c>
      <c r="Y120" s="126">
        <v>-403371.94841974677</v>
      </c>
      <c r="Z120" s="140"/>
      <c r="AA120" s="127">
        <v>0</v>
      </c>
      <c r="AB120" s="126">
        <v>-403371.94841974677</v>
      </c>
      <c r="AC120" s="27"/>
      <c r="AD120" s="28" t="s">
        <v>153</v>
      </c>
      <c r="AF120" s="39">
        <f t="shared" si="24"/>
        <v>12181476.652523492</v>
      </c>
      <c r="AG120" s="39">
        <f t="shared" si="25"/>
        <v>0</v>
      </c>
      <c r="AH120" s="3"/>
      <c r="AI120" s="39">
        <f t="shared" si="26"/>
        <v>17402109.503604986</v>
      </c>
      <c r="AJ120" s="39">
        <f t="shared" si="27"/>
        <v>-5000290.5701614134</v>
      </c>
      <c r="AK120" s="39">
        <f t="shared" si="28"/>
        <v>5000290.5701614134</v>
      </c>
      <c r="AL120" s="39">
        <f t="shared" si="29"/>
        <v>-5000290.5701614134</v>
      </c>
      <c r="AM120" s="42">
        <f t="shared" si="30"/>
        <v>1</v>
      </c>
      <c r="AN120" s="3"/>
      <c r="AO120" s="32">
        <f>VLOOKUP(EURUSD!C120,'Cours à terme initiaux'!$A$2:$E$1123,5,FALSE)</f>
        <v>1.2435</v>
      </c>
      <c r="AP120" s="39">
        <f t="shared" si="31"/>
        <v>12062726.176115802</v>
      </c>
      <c r="AQ120" s="39">
        <f t="shared" si="32"/>
        <v>0</v>
      </c>
      <c r="AR120" s="39">
        <f t="shared" si="33"/>
        <v>118750.47640768997</v>
      </c>
      <c r="AS120" s="39">
        <f t="shared" si="34"/>
        <v>0</v>
      </c>
      <c r="AT120" s="42" t="str">
        <f t="shared" si="35"/>
        <v>PAS DE VALEUR INTRINSEQUE</v>
      </c>
    </row>
    <row r="121" spans="1:46" ht="15.6" x14ac:dyDescent="0.3">
      <c r="A121" s="28">
        <v>2020</v>
      </c>
      <c r="B121" s="28" t="s">
        <v>119</v>
      </c>
      <c r="C121" s="28">
        <v>951</v>
      </c>
      <c r="D121" s="28" t="s">
        <v>21</v>
      </c>
      <c r="E121" s="51">
        <v>43025</v>
      </c>
      <c r="F121" s="51"/>
      <c r="G121" s="51">
        <v>43921</v>
      </c>
      <c r="H121" s="28" t="s">
        <v>22</v>
      </c>
      <c r="I121" s="28" t="s">
        <v>29</v>
      </c>
      <c r="J121" s="28" t="s">
        <v>24</v>
      </c>
      <c r="K121" s="127">
        <v>8271298.5938792396</v>
      </c>
      <c r="L121" s="28" t="s">
        <v>26</v>
      </c>
      <c r="M121" s="28" t="s">
        <v>29</v>
      </c>
      <c r="N121" s="28" t="s">
        <v>27</v>
      </c>
      <c r="O121" s="126">
        <v>-10000000</v>
      </c>
      <c r="P121" s="28"/>
      <c r="Q121" s="28" t="s">
        <v>28</v>
      </c>
      <c r="R121" s="128">
        <v>1.2090000000000001</v>
      </c>
      <c r="S121" s="128"/>
      <c r="T121" s="127"/>
      <c r="U121" s="127">
        <v>0</v>
      </c>
      <c r="V121" s="28"/>
      <c r="W121" s="128">
        <v>1.1657999999999999</v>
      </c>
      <c r="X121" s="128">
        <v>1.2313778064741132</v>
      </c>
      <c r="Y121" s="127">
        <v>151310.83640570153</v>
      </c>
      <c r="Z121" s="149">
        <v>-116334.23229453084</v>
      </c>
      <c r="AA121" s="127">
        <v>151310.8364057015</v>
      </c>
      <c r="AB121" s="127">
        <v>2.9103830456733704E-11</v>
      </c>
      <c r="AC121" s="27"/>
      <c r="AD121" s="28" t="s">
        <v>153</v>
      </c>
      <c r="AF121" s="39">
        <f t="shared" si="24"/>
        <v>8120984.4350156607</v>
      </c>
      <c r="AG121" s="39">
        <f t="shared" si="25"/>
        <v>150314.15886357799</v>
      </c>
      <c r="AH121" s="3"/>
      <c r="AI121" s="39">
        <f t="shared" si="26"/>
        <v>6246911.1038581999</v>
      </c>
      <c r="AJ121" s="39">
        <f t="shared" si="27"/>
        <v>2024387.4900210388</v>
      </c>
      <c r="AK121" s="39">
        <f t="shared" si="28"/>
        <v>-1874073.3311574608</v>
      </c>
      <c r="AL121" s="39">
        <f t="shared" si="29"/>
        <v>1874073.3311574608</v>
      </c>
      <c r="AM121" s="42">
        <f t="shared" si="30"/>
        <v>1</v>
      </c>
      <c r="AN121" s="3"/>
      <c r="AO121" s="32">
        <f>VLOOKUP(EURUSD!C121,'Cours à terme initiaux'!$A$2:$E$1123,5,FALSE)</f>
        <v>1.2090000000000001</v>
      </c>
      <c r="AP121" s="39">
        <f t="shared" si="31"/>
        <v>8271298.5938792387</v>
      </c>
      <c r="AQ121" s="39">
        <f t="shared" si="32"/>
        <v>0</v>
      </c>
      <c r="AR121" s="39">
        <f t="shared" si="33"/>
        <v>-150314.15886357799</v>
      </c>
      <c r="AS121" s="39">
        <f t="shared" si="34"/>
        <v>150314.15886357799</v>
      </c>
      <c r="AT121" s="42">
        <f t="shared" si="35"/>
        <v>1</v>
      </c>
    </row>
    <row r="122" spans="1:46" ht="15.6" x14ac:dyDescent="0.3">
      <c r="A122" s="28">
        <v>2020</v>
      </c>
      <c r="B122" s="28" t="s">
        <v>119</v>
      </c>
      <c r="C122" s="28">
        <v>952</v>
      </c>
      <c r="D122" s="28" t="s">
        <v>21</v>
      </c>
      <c r="E122" s="51">
        <v>43025</v>
      </c>
      <c r="F122" s="51">
        <v>43917</v>
      </c>
      <c r="G122" s="51">
        <v>43921</v>
      </c>
      <c r="H122" s="28" t="s">
        <v>26</v>
      </c>
      <c r="I122" s="28" t="s">
        <v>23</v>
      </c>
      <c r="J122" s="28" t="s">
        <v>24</v>
      </c>
      <c r="K122" s="127">
        <v>8271298.5938792396</v>
      </c>
      <c r="L122" s="28" t="s">
        <v>26</v>
      </c>
      <c r="M122" s="28" t="s">
        <v>25</v>
      </c>
      <c r="N122" s="28" t="s">
        <v>27</v>
      </c>
      <c r="O122" s="126">
        <v>-10000000</v>
      </c>
      <c r="P122" s="28"/>
      <c r="Q122" s="28" t="s">
        <v>28</v>
      </c>
      <c r="R122" s="128">
        <v>1.2090000000000001</v>
      </c>
      <c r="S122" s="128"/>
      <c r="T122" s="127"/>
      <c r="U122" s="127">
        <v>0</v>
      </c>
      <c r="V122" s="28"/>
      <c r="W122" s="128">
        <v>1.1657999999999999</v>
      </c>
      <c r="X122" s="128">
        <v>1.2313778064741132</v>
      </c>
      <c r="Y122" s="126">
        <v>-267645.06870023237</v>
      </c>
      <c r="Z122" s="140"/>
      <c r="AA122" s="127">
        <v>0</v>
      </c>
      <c r="AB122" s="126">
        <v>-267645.06870023237</v>
      </c>
      <c r="AC122" s="27"/>
      <c r="AD122" s="28" t="s">
        <v>153</v>
      </c>
      <c r="AF122" s="39">
        <f t="shared" si="24"/>
        <v>8120984.4350156607</v>
      </c>
      <c r="AG122" s="39">
        <f t="shared" si="25"/>
        <v>0</v>
      </c>
      <c r="AH122" s="3"/>
      <c r="AI122" s="39">
        <f t="shared" si="26"/>
        <v>11601406.335736658</v>
      </c>
      <c r="AJ122" s="39">
        <f t="shared" si="27"/>
        <v>-3330107.7418574197</v>
      </c>
      <c r="AK122" s="39">
        <f t="shared" si="28"/>
        <v>3330107.7418574197</v>
      </c>
      <c r="AL122" s="39">
        <f t="shared" si="29"/>
        <v>-3330107.7418574197</v>
      </c>
      <c r="AM122" s="42">
        <f t="shared" si="30"/>
        <v>1</v>
      </c>
      <c r="AN122" s="3"/>
      <c r="AO122" s="32">
        <f>VLOOKUP(EURUSD!C122,'Cours à terme initiaux'!$A$2:$E$1123,5,FALSE)</f>
        <v>1.2478</v>
      </c>
      <c r="AP122" s="39">
        <f t="shared" si="31"/>
        <v>8014104.8244911041</v>
      </c>
      <c r="AQ122" s="39">
        <f t="shared" si="32"/>
        <v>0</v>
      </c>
      <c r="AR122" s="39">
        <f t="shared" si="33"/>
        <v>106879.6105245566</v>
      </c>
      <c r="AS122" s="39">
        <f t="shared" si="34"/>
        <v>0</v>
      </c>
      <c r="AT122" s="42" t="str">
        <f t="shared" si="35"/>
        <v>PAS DE VALEUR INTRINSEQUE</v>
      </c>
    </row>
    <row r="123" spans="1:46" ht="15.6" x14ac:dyDescent="0.3">
      <c r="A123" s="28">
        <v>2020</v>
      </c>
      <c r="B123" s="28" t="s">
        <v>120</v>
      </c>
      <c r="C123" s="28">
        <v>953</v>
      </c>
      <c r="D123" s="28" t="s">
        <v>21</v>
      </c>
      <c r="E123" s="51">
        <v>43025</v>
      </c>
      <c r="F123" s="51"/>
      <c r="G123" s="51">
        <v>43921</v>
      </c>
      <c r="H123" s="28" t="s">
        <v>22</v>
      </c>
      <c r="I123" s="28" t="s">
        <v>29</v>
      </c>
      <c r="J123" s="28" t="s">
        <v>24</v>
      </c>
      <c r="K123" s="127">
        <v>8274720.7281754296</v>
      </c>
      <c r="L123" s="28" t="s">
        <v>26</v>
      </c>
      <c r="M123" s="28" t="s">
        <v>29</v>
      </c>
      <c r="N123" s="28" t="s">
        <v>27</v>
      </c>
      <c r="O123" s="126">
        <v>-10000000</v>
      </c>
      <c r="P123" s="28"/>
      <c r="Q123" s="28" t="s">
        <v>28</v>
      </c>
      <c r="R123" s="128">
        <v>1.2084999999999999</v>
      </c>
      <c r="S123" s="128"/>
      <c r="T123" s="127"/>
      <c r="U123" s="127">
        <v>0</v>
      </c>
      <c r="V123" s="28"/>
      <c r="W123" s="128">
        <v>1.1657999999999999</v>
      </c>
      <c r="X123" s="128">
        <v>1.2313778064741132</v>
      </c>
      <c r="Y123" s="127">
        <v>154755.66160755523</v>
      </c>
      <c r="Z123" s="149">
        <v>-111623.86255860538</v>
      </c>
      <c r="AA123" s="127">
        <v>154755.66160755523</v>
      </c>
      <c r="AB123" s="127">
        <v>0</v>
      </c>
      <c r="AC123" s="27"/>
      <c r="AD123" s="28" t="s">
        <v>153</v>
      </c>
      <c r="AF123" s="39">
        <f t="shared" si="24"/>
        <v>8120984.4350156607</v>
      </c>
      <c r="AG123" s="39">
        <f t="shared" si="25"/>
        <v>153736.29315976426</v>
      </c>
      <c r="AH123" s="3"/>
      <c r="AI123" s="39">
        <f t="shared" si="26"/>
        <v>6246911.1038581999</v>
      </c>
      <c r="AJ123" s="39">
        <f t="shared" si="27"/>
        <v>2027809.6243172251</v>
      </c>
      <c r="AK123" s="39">
        <f t="shared" si="28"/>
        <v>-1874073.3311574608</v>
      </c>
      <c r="AL123" s="39">
        <f t="shared" si="29"/>
        <v>1874073.3311574608</v>
      </c>
      <c r="AM123" s="42">
        <f t="shared" si="30"/>
        <v>1</v>
      </c>
      <c r="AN123" s="3"/>
      <c r="AO123" s="32">
        <f>VLOOKUP(EURUSD!C123,'Cours à terme initiaux'!$A$2:$E$1123,5,FALSE)</f>
        <v>1.2084999999999999</v>
      </c>
      <c r="AP123" s="39">
        <f t="shared" si="31"/>
        <v>8274720.728175425</v>
      </c>
      <c r="AQ123" s="39">
        <f t="shared" si="32"/>
        <v>0</v>
      </c>
      <c r="AR123" s="39">
        <f t="shared" si="33"/>
        <v>-153736.29315976426</v>
      </c>
      <c r="AS123" s="39">
        <f t="shared" si="34"/>
        <v>153736.29315976426</v>
      </c>
      <c r="AT123" s="42">
        <f t="shared" si="35"/>
        <v>1</v>
      </c>
    </row>
    <row r="124" spans="1:46" ht="15.6" x14ac:dyDescent="0.3">
      <c r="A124" s="28">
        <v>2020</v>
      </c>
      <c r="B124" s="28" t="s">
        <v>120</v>
      </c>
      <c r="C124" s="28">
        <v>954</v>
      </c>
      <c r="D124" s="28" t="s">
        <v>21</v>
      </c>
      <c r="E124" s="51">
        <v>43025</v>
      </c>
      <c r="F124" s="51">
        <v>43917</v>
      </c>
      <c r="G124" s="51">
        <v>43921</v>
      </c>
      <c r="H124" s="28" t="s">
        <v>26</v>
      </c>
      <c r="I124" s="28" t="s">
        <v>23</v>
      </c>
      <c r="J124" s="28" t="s">
        <v>24</v>
      </c>
      <c r="K124" s="127">
        <v>8274720.7281754296</v>
      </c>
      <c r="L124" s="28" t="s">
        <v>26</v>
      </c>
      <c r="M124" s="28" t="s">
        <v>25</v>
      </c>
      <c r="N124" s="28" t="s">
        <v>27</v>
      </c>
      <c r="O124" s="126">
        <v>-10000000</v>
      </c>
      <c r="P124" s="28"/>
      <c r="Q124" s="28" t="s">
        <v>28</v>
      </c>
      <c r="R124" s="128">
        <v>1.2084999999999999</v>
      </c>
      <c r="S124" s="128"/>
      <c r="T124" s="127"/>
      <c r="U124" s="127">
        <v>0</v>
      </c>
      <c r="V124" s="28"/>
      <c r="W124" s="128">
        <v>1.1657999999999999</v>
      </c>
      <c r="X124" s="128">
        <v>1.2313778064741132</v>
      </c>
      <c r="Y124" s="126">
        <v>-266379.52416616061</v>
      </c>
      <c r="Z124" s="140"/>
      <c r="AA124" s="127">
        <v>0</v>
      </c>
      <c r="AB124" s="126">
        <v>-266379.52416616061</v>
      </c>
      <c r="AC124" s="27"/>
      <c r="AD124" s="28" t="s">
        <v>153</v>
      </c>
      <c r="AF124" s="39">
        <f t="shared" si="24"/>
        <v>8120984.4350156607</v>
      </c>
      <c r="AG124" s="39">
        <f t="shared" si="25"/>
        <v>0</v>
      </c>
      <c r="AH124" s="3"/>
      <c r="AI124" s="39">
        <f t="shared" si="26"/>
        <v>11601406.335736658</v>
      </c>
      <c r="AJ124" s="39">
        <f t="shared" si="27"/>
        <v>-3326685.6075612335</v>
      </c>
      <c r="AK124" s="39">
        <f t="shared" si="28"/>
        <v>3326685.6075612335</v>
      </c>
      <c r="AL124" s="39">
        <f t="shared" si="29"/>
        <v>-3326685.6075612335</v>
      </c>
      <c r="AM124" s="42">
        <f t="shared" si="30"/>
        <v>1</v>
      </c>
      <c r="AN124" s="3"/>
      <c r="AO124" s="32">
        <f>VLOOKUP(EURUSD!C124,'Cours à terme initiaux'!$A$2:$E$1123,5,FALSE)</f>
        <v>1.2478</v>
      </c>
      <c r="AP124" s="39">
        <f t="shared" si="31"/>
        <v>8014104.8244911041</v>
      </c>
      <c r="AQ124" s="39">
        <f t="shared" si="32"/>
        <v>0</v>
      </c>
      <c r="AR124" s="39">
        <f t="shared" si="33"/>
        <v>106879.6105245566</v>
      </c>
      <c r="AS124" s="39">
        <f t="shared" si="34"/>
        <v>0</v>
      </c>
      <c r="AT124" s="42" t="str">
        <f t="shared" si="35"/>
        <v>PAS DE VALEUR INTRINSEQUE</v>
      </c>
    </row>
    <row r="125" spans="1:46" ht="15.6" x14ac:dyDescent="0.3">
      <c r="A125" s="28">
        <v>2020</v>
      </c>
      <c r="B125" s="28" t="s">
        <v>121</v>
      </c>
      <c r="C125" s="28">
        <v>995</v>
      </c>
      <c r="D125" s="28" t="s">
        <v>112</v>
      </c>
      <c r="E125" s="51">
        <v>43035</v>
      </c>
      <c r="F125" s="51"/>
      <c r="G125" s="51">
        <v>43951</v>
      </c>
      <c r="H125" s="28" t="s">
        <v>22</v>
      </c>
      <c r="I125" s="28" t="s">
        <v>29</v>
      </c>
      <c r="J125" s="28" t="s">
        <v>24</v>
      </c>
      <c r="K125" s="127">
        <v>6774193.5483871</v>
      </c>
      <c r="L125" s="28" t="s">
        <v>26</v>
      </c>
      <c r="M125" s="28" t="s">
        <v>29</v>
      </c>
      <c r="N125" s="28" t="s">
        <v>27</v>
      </c>
      <c r="O125" s="126">
        <v>-8400000</v>
      </c>
      <c r="P125" s="28"/>
      <c r="Q125" s="28" t="s">
        <v>28</v>
      </c>
      <c r="R125" s="128">
        <v>1.24</v>
      </c>
      <c r="S125" s="128"/>
      <c r="T125" s="127"/>
      <c r="U125" s="127">
        <v>0</v>
      </c>
      <c r="V125" s="28"/>
      <c r="W125" s="128">
        <v>1.1657999999999999</v>
      </c>
      <c r="X125" s="128">
        <v>1.234661904973035</v>
      </c>
      <c r="Y125" s="126">
        <v>-29488.821299051619</v>
      </c>
      <c r="Z125" s="126">
        <v>-29488.821299051619</v>
      </c>
      <c r="AA125" s="126">
        <v>-29488.821299051619</v>
      </c>
      <c r="AB125" s="127">
        <v>0</v>
      </c>
      <c r="AC125" s="27"/>
      <c r="AD125" s="28" t="s">
        <v>59</v>
      </c>
      <c r="AF125" s="39">
        <f t="shared" si="24"/>
        <v>6803481.9622813715</v>
      </c>
      <c r="AG125" s="39">
        <f t="shared" si="25"/>
        <v>-29288.413894274272</v>
      </c>
      <c r="AH125" s="3"/>
      <c r="AI125" s="39">
        <f t="shared" si="26"/>
        <v>5233447.6632933626</v>
      </c>
      <c r="AJ125" s="39">
        <f t="shared" si="27"/>
        <v>1540745.8850937346</v>
      </c>
      <c r="AK125" s="39">
        <f t="shared" si="28"/>
        <v>-1570034.2989880089</v>
      </c>
      <c r="AL125" s="39">
        <f t="shared" si="29"/>
        <v>1570034.2989880089</v>
      </c>
      <c r="AM125" s="42">
        <f t="shared" si="30"/>
        <v>1</v>
      </c>
      <c r="AN125" s="3"/>
      <c r="AO125" s="32">
        <f>VLOOKUP(EURUSD!C125,'Cours à terme initiaux'!$A$2:$E$1123,5,FALSE)</f>
        <v>1.24</v>
      </c>
      <c r="AP125" s="39">
        <f t="shared" si="31"/>
        <v>6774193.5483870972</v>
      </c>
      <c r="AQ125" s="39">
        <f t="shared" si="32"/>
        <v>0</v>
      </c>
      <c r="AR125" s="39">
        <f t="shared" si="33"/>
        <v>29288.413894274272</v>
      </c>
      <c r="AS125" s="39">
        <f t="shared" si="34"/>
        <v>-29288.413894274272</v>
      </c>
      <c r="AT125" s="42">
        <f t="shared" si="35"/>
        <v>1</v>
      </c>
    </row>
    <row r="126" spans="1:46" ht="15.6" x14ac:dyDescent="0.3">
      <c r="A126" s="28">
        <v>2020</v>
      </c>
      <c r="B126" s="28" t="s">
        <v>122</v>
      </c>
      <c r="C126" s="28">
        <v>996</v>
      </c>
      <c r="D126" s="28" t="s">
        <v>48</v>
      </c>
      <c r="E126" s="51">
        <v>43035</v>
      </c>
      <c r="F126" s="51"/>
      <c r="G126" s="51">
        <v>43951</v>
      </c>
      <c r="H126" s="28" t="s">
        <v>22</v>
      </c>
      <c r="I126" s="28" t="s">
        <v>29</v>
      </c>
      <c r="J126" s="28" t="s">
        <v>24</v>
      </c>
      <c r="K126" s="127">
        <v>1290322.5806451601</v>
      </c>
      <c r="L126" s="28" t="s">
        <v>26</v>
      </c>
      <c r="M126" s="28" t="s">
        <v>29</v>
      </c>
      <c r="N126" s="28" t="s">
        <v>27</v>
      </c>
      <c r="O126" s="126">
        <v>-1600000</v>
      </c>
      <c r="P126" s="28"/>
      <c r="Q126" s="28" t="s">
        <v>28</v>
      </c>
      <c r="R126" s="128">
        <v>1.24</v>
      </c>
      <c r="S126" s="128"/>
      <c r="T126" s="127"/>
      <c r="U126" s="127">
        <v>0</v>
      </c>
      <c r="V126" s="28"/>
      <c r="W126" s="128">
        <v>1.1657999999999999</v>
      </c>
      <c r="X126" s="128">
        <v>1.234661904973035</v>
      </c>
      <c r="Y126" s="126">
        <v>-5616.9183426764703</v>
      </c>
      <c r="Z126" s="126">
        <v>-5616.9183426764703</v>
      </c>
      <c r="AA126" s="126">
        <v>-5616.9183426764703</v>
      </c>
      <c r="AB126" s="127">
        <v>0</v>
      </c>
      <c r="AC126" s="27"/>
      <c r="AD126" s="28" t="s">
        <v>59</v>
      </c>
      <c r="AF126" s="39">
        <f t="shared" si="24"/>
        <v>1295901.3261488327</v>
      </c>
      <c r="AG126" s="39">
        <f t="shared" si="25"/>
        <v>-5578.7455036714673</v>
      </c>
      <c r="AH126" s="3"/>
      <c r="AI126" s="39">
        <f t="shared" si="26"/>
        <v>996847.17396064056</v>
      </c>
      <c r="AJ126" s="39">
        <f t="shared" si="27"/>
        <v>293475.40668452065</v>
      </c>
      <c r="AK126" s="39">
        <f t="shared" si="28"/>
        <v>-299054.15218819212</v>
      </c>
      <c r="AL126" s="39">
        <f t="shared" si="29"/>
        <v>299054.15218819212</v>
      </c>
      <c r="AM126" s="42">
        <f t="shared" si="30"/>
        <v>1</v>
      </c>
      <c r="AN126" s="3"/>
      <c r="AO126" s="32">
        <f>VLOOKUP(EURUSD!C126,'Cours à terme initiaux'!$A$2:$E$1123,5,FALSE)</f>
        <v>1.24</v>
      </c>
      <c r="AP126" s="39">
        <f t="shared" si="31"/>
        <v>1290322.5806451612</v>
      </c>
      <c r="AQ126" s="39">
        <f t="shared" si="32"/>
        <v>0</v>
      </c>
      <c r="AR126" s="39">
        <f t="shared" si="33"/>
        <v>5578.7455036714673</v>
      </c>
      <c r="AS126" s="39">
        <f t="shared" si="34"/>
        <v>-5578.7455036714673</v>
      </c>
      <c r="AT126" s="42">
        <f t="shared" si="35"/>
        <v>1</v>
      </c>
    </row>
    <row r="127" spans="1:46" ht="15.6" x14ac:dyDescent="0.3">
      <c r="A127" s="28">
        <v>2020</v>
      </c>
      <c r="B127" s="28" t="s">
        <v>123</v>
      </c>
      <c r="C127" s="28">
        <v>1134</v>
      </c>
      <c r="D127" s="28" t="s">
        <v>58</v>
      </c>
      <c r="E127" s="51">
        <v>43077</v>
      </c>
      <c r="F127" s="51">
        <v>43949</v>
      </c>
      <c r="G127" s="51">
        <v>43951</v>
      </c>
      <c r="H127" s="28" t="s">
        <v>26</v>
      </c>
      <c r="I127" s="28" t="s">
        <v>23</v>
      </c>
      <c r="J127" s="28" t="s">
        <v>24</v>
      </c>
      <c r="K127" s="127">
        <v>16494845.3608247</v>
      </c>
      <c r="L127" s="28" t="s">
        <v>26</v>
      </c>
      <c r="M127" s="28" t="s">
        <v>25</v>
      </c>
      <c r="N127" s="28" t="s">
        <v>27</v>
      </c>
      <c r="O127" s="126">
        <v>-20000000</v>
      </c>
      <c r="P127" s="28"/>
      <c r="Q127" s="28" t="s">
        <v>28</v>
      </c>
      <c r="R127" s="128">
        <v>1.2124999999999999</v>
      </c>
      <c r="S127" s="128"/>
      <c r="T127" s="127"/>
      <c r="U127" s="127">
        <v>0</v>
      </c>
      <c r="V127" s="28"/>
      <c r="W127" s="128">
        <v>1.1657999999999999</v>
      </c>
      <c r="X127" s="128">
        <v>1.234661904973035</v>
      </c>
      <c r="Y127" s="126">
        <v>-552241.08269286621</v>
      </c>
      <c r="Z127" s="149">
        <v>-254136.36516592343</v>
      </c>
      <c r="AA127" s="127">
        <v>0</v>
      </c>
      <c r="AB127" s="126">
        <v>-552241.08269286621</v>
      </c>
      <c r="AC127" s="27"/>
      <c r="AD127" s="28" t="s">
        <v>153</v>
      </c>
      <c r="AF127" s="39">
        <f t="shared" si="24"/>
        <v>16198766.576860407</v>
      </c>
      <c r="AG127" s="39">
        <f t="shared" si="25"/>
        <v>0</v>
      </c>
      <c r="AH127" s="3"/>
      <c r="AI127" s="39">
        <f t="shared" si="26"/>
        <v>23141095.109800585</v>
      </c>
      <c r="AJ127" s="39">
        <f t="shared" si="27"/>
        <v>-6646249.7489758413</v>
      </c>
      <c r="AK127" s="39">
        <f t="shared" si="28"/>
        <v>6646249.7489758413</v>
      </c>
      <c r="AL127" s="39">
        <f t="shared" si="29"/>
        <v>-6646249.7489758413</v>
      </c>
      <c r="AM127" s="42">
        <f t="shared" si="30"/>
        <v>1</v>
      </c>
      <c r="AN127" s="3"/>
      <c r="AO127" s="32">
        <f>VLOOKUP(EURUSD!C127,'Cours à terme initiaux'!$A$2:$E$1123,5,FALSE)</f>
        <v>1.2532509999999999</v>
      </c>
      <c r="AP127" s="39">
        <f t="shared" si="31"/>
        <v>15958495.14582474</v>
      </c>
      <c r="AQ127" s="39">
        <f t="shared" si="32"/>
        <v>0</v>
      </c>
      <c r="AR127" s="39">
        <f t="shared" si="33"/>
        <v>240271.43103566766</v>
      </c>
      <c r="AS127" s="39">
        <f t="shared" si="34"/>
        <v>0</v>
      </c>
      <c r="AT127" s="42" t="str">
        <f t="shared" si="35"/>
        <v>PAS DE VALEUR INTRINSEQUE</v>
      </c>
    </row>
    <row r="128" spans="1:46" ht="15.6" x14ac:dyDescent="0.3">
      <c r="A128" s="28">
        <v>2020</v>
      </c>
      <c r="B128" s="28" t="s">
        <v>123</v>
      </c>
      <c r="C128" s="28">
        <v>1135</v>
      </c>
      <c r="D128" s="28" t="s">
        <v>58</v>
      </c>
      <c r="E128" s="51">
        <v>43077</v>
      </c>
      <c r="F128" s="51"/>
      <c r="G128" s="51">
        <v>43951</v>
      </c>
      <c r="H128" s="28" t="s">
        <v>22</v>
      </c>
      <c r="I128" s="28" t="s">
        <v>29</v>
      </c>
      <c r="J128" s="28" t="s">
        <v>24</v>
      </c>
      <c r="K128" s="127">
        <v>16494845.3608247</v>
      </c>
      <c r="L128" s="28" t="s">
        <v>26</v>
      </c>
      <c r="M128" s="28" t="s">
        <v>29</v>
      </c>
      <c r="N128" s="28" t="s">
        <v>27</v>
      </c>
      <c r="O128" s="126">
        <v>-20000000</v>
      </c>
      <c r="P128" s="28"/>
      <c r="Q128" s="28" t="s">
        <v>28</v>
      </c>
      <c r="R128" s="128">
        <v>1.2124999999999999</v>
      </c>
      <c r="S128" s="128"/>
      <c r="T128" s="127"/>
      <c r="U128" s="127">
        <v>0</v>
      </c>
      <c r="V128" s="28"/>
      <c r="W128" s="128">
        <v>1.1657999999999999</v>
      </c>
      <c r="X128" s="128">
        <v>1.234661904973035</v>
      </c>
      <c r="Y128" s="127">
        <v>298104.71752694278</v>
      </c>
      <c r="Z128" s="140"/>
      <c r="AA128" s="127">
        <v>298104.71752694278</v>
      </c>
      <c r="AB128" s="127">
        <v>0</v>
      </c>
      <c r="AC128" s="27"/>
      <c r="AD128" s="28" t="s">
        <v>153</v>
      </c>
      <c r="AF128" s="39">
        <f t="shared" si="24"/>
        <v>16198766.576860407</v>
      </c>
      <c r="AG128" s="39">
        <f t="shared" si="25"/>
        <v>296078.78396433592</v>
      </c>
      <c r="AH128" s="3"/>
      <c r="AI128" s="39">
        <f t="shared" si="26"/>
        <v>12460589.674508007</v>
      </c>
      <c r="AJ128" s="39">
        <f t="shared" si="27"/>
        <v>4034255.686316736</v>
      </c>
      <c r="AK128" s="39">
        <f t="shared" si="28"/>
        <v>-3738176.9023524001</v>
      </c>
      <c r="AL128" s="39">
        <f t="shared" si="29"/>
        <v>3738176.9023524001</v>
      </c>
      <c r="AM128" s="42">
        <f t="shared" si="30"/>
        <v>1</v>
      </c>
      <c r="AN128" s="3"/>
      <c r="AO128" s="32">
        <f>VLOOKUP(EURUSD!C128,'Cours à terme initiaux'!$A$2:$E$1123,5,FALSE)</f>
        <v>1.2532509999999999</v>
      </c>
      <c r="AP128" s="39">
        <f t="shared" si="31"/>
        <v>15958495.14582474</v>
      </c>
      <c r="AQ128" s="39">
        <f t="shared" si="32"/>
        <v>536350.21500000358</v>
      </c>
      <c r="AR128" s="39">
        <f t="shared" si="33"/>
        <v>240271.43103566766</v>
      </c>
      <c r="AS128" s="39">
        <f t="shared" si="34"/>
        <v>-240271.43103566766</v>
      </c>
      <c r="AT128" s="42">
        <f t="shared" si="35"/>
        <v>1</v>
      </c>
    </row>
    <row r="129" spans="1:46" ht="15.6" x14ac:dyDescent="0.3">
      <c r="A129" s="28">
        <v>2020</v>
      </c>
      <c r="B129" s="28" t="s">
        <v>162</v>
      </c>
      <c r="C129" s="28">
        <v>1041</v>
      </c>
      <c r="D129" s="28" t="s">
        <v>58</v>
      </c>
      <c r="E129" s="51">
        <v>43227</v>
      </c>
      <c r="F129" s="51"/>
      <c r="G129" s="51">
        <v>43951</v>
      </c>
      <c r="H129" s="28" t="s">
        <v>22</v>
      </c>
      <c r="I129" s="28" t="s">
        <v>29</v>
      </c>
      <c r="J129" s="28" t="s">
        <v>24</v>
      </c>
      <c r="K129" s="127">
        <v>4035512.51008878</v>
      </c>
      <c r="L129" s="28" t="s">
        <v>26</v>
      </c>
      <c r="M129" s="28" t="s">
        <v>29</v>
      </c>
      <c r="N129" s="28" t="s">
        <v>27</v>
      </c>
      <c r="O129" s="126">
        <v>-5000000</v>
      </c>
      <c r="P129" s="28"/>
      <c r="Q129" s="28" t="s">
        <v>28</v>
      </c>
      <c r="R129" s="128">
        <v>1.2390000000000001</v>
      </c>
      <c r="S129" s="128"/>
      <c r="T129" s="127"/>
      <c r="U129" s="127">
        <v>0</v>
      </c>
      <c r="V129" s="28"/>
      <c r="W129" s="128">
        <v>1.1657999999999999</v>
      </c>
      <c r="X129" s="128">
        <v>1.234661904973035</v>
      </c>
      <c r="Y129" s="126">
        <v>-14276.155545183714</v>
      </c>
      <c r="Z129" s="149">
        <v>-189209.5868695346</v>
      </c>
      <c r="AA129" s="126">
        <v>-14276.155545183714</v>
      </c>
      <c r="AB129" s="127">
        <v>0</v>
      </c>
      <c r="AC129" s="27"/>
      <c r="AD129" s="28" t="s">
        <v>153</v>
      </c>
      <c r="AF129" s="39">
        <f t="shared" si="24"/>
        <v>4049691.6442151018</v>
      </c>
      <c r="AG129" s="39">
        <f t="shared" si="25"/>
        <v>-14179.134126320947</v>
      </c>
      <c r="AH129" s="3"/>
      <c r="AI129" s="39">
        <f t="shared" si="26"/>
        <v>3115147.4186270018</v>
      </c>
      <c r="AJ129" s="39">
        <f t="shared" si="27"/>
        <v>920365.09146177908</v>
      </c>
      <c r="AK129" s="39">
        <f t="shared" si="28"/>
        <v>-934544.22558810003</v>
      </c>
      <c r="AL129" s="39">
        <f t="shared" si="29"/>
        <v>934544.22558810003</v>
      </c>
      <c r="AM129" s="42">
        <f t="shared" si="30"/>
        <v>1</v>
      </c>
      <c r="AN129" s="3"/>
      <c r="AO129" s="32">
        <f>VLOOKUP(EURUSD!C129,'Cours à terme initiaux'!$A$2:$E$1123,5,FALSE)</f>
        <v>1.2707170000000001</v>
      </c>
      <c r="AP129" s="39">
        <f t="shared" si="31"/>
        <v>3934786.4237277061</v>
      </c>
      <c r="AQ129" s="39">
        <f t="shared" si="32"/>
        <v>100726.08636107482</v>
      </c>
      <c r="AR129" s="39">
        <f t="shared" si="33"/>
        <v>114905.22048739577</v>
      </c>
      <c r="AS129" s="39">
        <f t="shared" si="34"/>
        <v>-114905.22048739577</v>
      </c>
      <c r="AT129" s="42">
        <f t="shared" si="35"/>
        <v>1</v>
      </c>
    </row>
    <row r="130" spans="1:46" ht="15.6" x14ac:dyDescent="0.3">
      <c r="A130" s="28">
        <v>2020</v>
      </c>
      <c r="B130" s="28" t="s">
        <v>162</v>
      </c>
      <c r="C130" s="28">
        <v>1042</v>
      </c>
      <c r="D130" s="28" t="s">
        <v>58</v>
      </c>
      <c r="E130" s="51">
        <v>43227</v>
      </c>
      <c r="F130" s="51">
        <v>43949</v>
      </c>
      <c r="G130" s="51">
        <v>43951</v>
      </c>
      <c r="H130" s="28" t="s">
        <v>26</v>
      </c>
      <c r="I130" s="28" t="s">
        <v>23</v>
      </c>
      <c r="J130" s="28" t="s">
        <v>24</v>
      </c>
      <c r="K130" s="127">
        <v>4035512.51008878</v>
      </c>
      <c r="L130" s="28" t="s">
        <v>26</v>
      </c>
      <c r="M130" s="28" t="s">
        <v>25</v>
      </c>
      <c r="N130" s="28" t="s">
        <v>27</v>
      </c>
      <c r="O130" s="126">
        <v>-5000000</v>
      </c>
      <c r="P130" s="28"/>
      <c r="Q130" s="28" t="s">
        <v>28</v>
      </c>
      <c r="R130" s="128">
        <v>1.2390000000000001</v>
      </c>
      <c r="S130" s="128"/>
      <c r="T130" s="127"/>
      <c r="U130" s="127">
        <v>0</v>
      </c>
      <c r="V130" s="28"/>
      <c r="W130" s="128">
        <v>1.1657999999999999</v>
      </c>
      <c r="X130" s="128">
        <v>1.234661904973035</v>
      </c>
      <c r="Y130" s="126">
        <v>-174933.43132435088</v>
      </c>
      <c r="Z130" s="140"/>
      <c r="AA130" s="126">
        <v>-14179.134126320947</v>
      </c>
      <c r="AB130" s="126">
        <v>-160754.29719802993</v>
      </c>
      <c r="AC130" s="27"/>
      <c r="AD130" s="28" t="s">
        <v>153</v>
      </c>
      <c r="AF130" s="39">
        <f t="shared" si="24"/>
        <v>4049691.6442151018</v>
      </c>
      <c r="AG130" s="39">
        <f t="shared" si="25"/>
        <v>-14179.134126320947</v>
      </c>
      <c r="AH130" s="3"/>
      <c r="AI130" s="39">
        <f t="shared" si="26"/>
        <v>5785273.7774501462</v>
      </c>
      <c r="AJ130" s="39">
        <f t="shared" si="27"/>
        <v>-1749761.2673613653</v>
      </c>
      <c r="AK130" s="39">
        <f t="shared" si="28"/>
        <v>1735582.1332350443</v>
      </c>
      <c r="AL130" s="39">
        <f t="shared" si="29"/>
        <v>-1735582.1332350443</v>
      </c>
      <c r="AM130" s="42">
        <f t="shared" si="30"/>
        <v>1</v>
      </c>
      <c r="AN130" s="3"/>
      <c r="AO130" s="32">
        <f>VLOOKUP(EURUSD!C130,'Cours à terme initiaux'!$A$2:$E$1123,5,FALSE)</f>
        <v>1.2707170000000001</v>
      </c>
      <c r="AP130" s="39">
        <f t="shared" si="31"/>
        <v>3934786.4237277061</v>
      </c>
      <c r="AQ130" s="39">
        <f t="shared" si="32"/>
        <v>0</v>
      </c>
      <c r="AR130" s="39">
        <f t="shared" si="33"/>
        <v>-14179.134126320947</v>
      </c>
      <c r="AS130" s="39">
        <f t="shared" si="34"/>
        <v>-14179.134126320947</v>
      </c>
      <c r="AT130" s="42">
        <f t="shared" si="35"/>
        <v>1</v>
      </c>
    </row>
    <row r="131" spans="1:46" ht="15.6" x14ac:dyDescent="0.3">
      <c r="A131" s="28">
        <v>2020</v>
      </c>
      <c r="B131" s="28" t="s">
        <v>124</v>
      </c>
      <c r="C131" s="28">
        <v>1132</v>
      </c>
      <c r="D131" s="28" t="s">
        <v>58</v>
      </c>
      <c r="E131" s="51">
        <v>43035</v>
      </c>
      <c r="F131" s="51">
        <v>43978</v>
      </c>
      <c r="G131" s="51">
        <v>43980</v>
      </c>
      <c r="H131" s="28" t="s">
        <v>26</v>
      </c>
      <c r="I131" s="28" t="s">
        <v>23</v>
      </c>
      <c r="J131" s="28" t="s">
        <v>24</v>
      </c>
      <c r="K131" s="127">
        <v>12505210.504376801</v>
      </c>
      <c r="L131" s="28" t="s">
        <v>26</v>
      </c>
      <c r="M131" s="28" t="s">
        <v>25</v>
      </c>
      <c r="N131" s="28" t="s">
        <v>27</v>
      </c>
      <c r="O131" s="126">
        <v>-15000000</v>
      </c>
      <c r="P131" s="28"/>
      <c r="Q131" s="28" t="s">
        <v>28</v>
      </c>
      <c r="R131" s="128">
        <v>1.1995</v>
      </c>
      <c r="S131" s="128"/>
      <c r="T131" s="127"/>
      <c r="U131" s="127">
        <v>0</v>
      </c>
      <c r="V131" s="28"/>
      <c r="W131" s="128">
        <v>1.1657999999999999</v>
      </c>
      <c r="X131" s="128">
        <v>1.23784846398421</v>
      </c>
      <c r="Y131" s="126">
        <v>-365878.15037902846</v>
      </c>
      <c r="Z131" s="140">
        <v>24263.84009601688</v>
      </c>
      <c r="AA131" s="127">
        <v>0</v>
      </c>
      <c r="AB131" s="126">
        <v>-365878.15037902846</v>
      </c>
      <c r="AC131" s="27"/>
      <c r="AD131" s="28" t="s">
        <v>153</v>
      </c>
      <c r="AF131" s="39">
        <f t="shared" si="24"/>
        <v>12117799.90558791</v>
      </c>
      <c r="AG131" s="39">
        <f t="shared" si="25"/>
        <v>0</v>
      </c>
      <c r="AH131" s="3"/>
      <c r="AI131" s="39">
        <f t="shared" si="26"/>
        <v>17311142.722268444</v>
      </c>
      <c r="AJ131" s="39">
        <f t="shared" si="27"/>
        <v>-4805932.2178916205</v>
      </c>
      <c r="AK131" s="39">
        <f t="shared" si="28"/>
        <v>4805932.2178916205</v>
      </c>
      <c r="AL131" s="39">
        <f t="shared" si="29"/>
        <v>-4805932.2178916205</v>
      </c>
      <c r="AM131" s="42">
        <f t="shared" si="30"/>
        <v>1</v>
      </c>
      <c r="AN131" s="3"/>
      <c r="AO131" s="32">
        <f>VLOOKUP(EURUSD!C131,'Cours à terme initiaux'!$A$2:$E$1123,5,FALSE)</f>
        <v>1.2369859999999999</v>
      </c>
      <c r="AP131" s="39">
        <f t="shared" si="31"/>
        <v>12126248.801522411</v>
      </c>
      <c r="AQ131" s="39">
        <f t="shared" si="32"/>
        <v>0</v>
      </c>
      <c r="AR131" s="39">
        <f t="shared" si="33"/>
        <v>-8448.8959345016629</v>
      </c>
      <c r="AS131" s="39">
        <f t="shared" si="34"/>
        <v>0</v>
      </c>
      <c r="AT131" s="42" t="str">
        <f t="shared" si="35"/>
        <v>PAS DE VALEUR INTRINSEQUE</v>
      </c>
    </row>
    <row r="132" spans="1:46" ht="15.6" x14ac:dyDescent="0.3">
      <c r="A132" s="28">
        <v>2020</v>
      </c>
      <c r="B132" s="28" t="s">
        <v>124</v>
      </c>
      <c r="C132" s="28">
        <v>1133</v>
      </c>
      <c r="D132" s="28" t="s">
        <v>58</v>
      </c>
      <c r="E132" s="51">
        <v>43035</v>
      </c>
      <c r="F132" s="51"/>
      <c r="G132" s="51">
        <v>43980</v>
      </c>
      <c r="H132" s="28" t="s">
        <v>22</v>
      </c>
      <c r="I132" s="28" t="s">
        <v>29</v>
      </c>
      <c r="J132" s="28" t="s">
        <v>24</v>
      </c>
      <c r="K132" s="127">
        <v>12505210.504376801</v>
      </c>
      <c r="L132" s="28" t="s">
        <v>26</v>
      </c>
      <c r="M132" s="28" t="s">
        <v>29</v>
      </c>
      <c r="N132" s="28" t="s">
        <v>27</v>
      </c>
      <c r="O132" s="126">
        <v>-15000000</v>
      </c>
      <c r="P132" s="28"/>
      <c r="Q132" s="28" t="s">
        <v>28</v>
      </c>
      <c r="R132" s="128">
        <v>1.1995</v>
      </c>
      <c r="S132" s="128"/>
      <c r="T132" s="127"/>
      <c r="U132" s="127">
        <v>0</v>
      </c>
      <c r="V132" s="28"/>
      <c r="W132" s="128">
        <v>1.1657999999999999</v>
      </c>
      <c r="X132" s="128">
        <v>1.23784846398421</v>
      </c>
      <c r="Y132" s="127">
        <v>390141.99047504534</v>
      </c>
      <c r="Z132" s="140"/>
      <c r="AA132" s="127">
        <v>390141.99047504534</v>
      </c>
      <c r="AB132" s="127">
        <v>0</v>
      </c>
      <c r="AC132" s="27"/>
      <c r="AD132" s="28" t="s">
        <v>153</v>
      </c>
      <c r="AF132" s="39">
        <f t="shared" si="24"/>
        <v>12117799.90558791</v>
      </c>
      <c r="AG132" s="39">
        <f t="shared" si="25"/>
        <v>387410.59878891334</v>
      </c>
      <c r="AH132" s="3"/>
      <c r="AI132" s="39">
        <f t="shared" si="26"/>
        <v>9321384.5427599307</v>
      </c>
      <c r="AJ132" s="39">
        <f t="shared" si="27"/>
        <v>3183825.9616168924</v>
      </c>
      <c r="AK132" s="39">
        <f t="shared" si="28"/>
        <v>-2796415.362827979</v>
      </c>
      <c r="AL132" s="39">
        <f t="shared" si="29"/>
        <v>2796415.362827979</v>
      </c>
      <c r="AM132" s="42">
        <f t="shared" si="30"/>
        <v>1</v>
      </c>
      <c r="AN132" s="3"/>
      <c r="AO132" s="32">
        <f>VLOOKUP(EURUSD!C132,'Cours à terme initiaux'!$A$2:$E$1123,5,FALSE)</f>
        <v>1.2369859999999999</v>
      </c>
      <c r="AP132" s="39">
        <f t="shared" si="31"/>
        <v>12126248.801522411</v>
      </c>
      <c r="AQ132" s="39">
        <f t="shared" si="32"/>
        <v>378961.70285441168</v>
      </c>
      <c r="AR132" s="39">
        <f t="shared" si="33"/>
        <v>-8448.8959345016629</v>
      </c>
      <c r="AS132" s="39">
        <f t="shared" si="34"/>
        <v>8448.8959345016629</v>
      </c>
      <c r="AT132" s="42">
        <f t="shared" si="35"/>
        <v>1</v>
      </c>
    </row>
    <row r="133" spans="1:46" ht="15.6" x14ac:dyDescent="0.3">
      <c r="A133" s="28">
        <v>2020</v>
      </c>
      <c r="B133" s="28" t="s">
        <v>125</v>
      </c>
      <c r="C133" s="28">
        <v>997</v>
      </c>
      <c r="D133" s="28" t="s">
        <v>112</v>
      </c>
      <c r="E133" s="51">
        <v>43035</v>
      </c>
      <c r="F133" s="51"/>
      <c r="G133" s="51">
        <v>43980</v>
      </c>
      <c r="H133" s="28" t="s">
        <v>22</v>
      </c>
      <c r="I133" s="28" t="s">
        <v>29</v>
      </c>
      <c r="J133" s="28" t="s">
        <v>24</v>
      </c>
      <c r="K133" s="127">
        <v>6757843.9259855198</v>
      </c>
      <c r="L133" s="28" t="s">
        <v>26</v>
      </c>
      <c r="M133" s="28" t="s">
        <v>29</v>
      </c>
      <c r="N133" s="28" t="s">
        <v>27</v>
      </c>
      <c r="O133" s="126">
        <v>-8400000</v>
      </c>
      <c r="P133" s="28"/>
      <c r="Q133" s="28" t="s">
        <v>28</v>
      </c>
      <c r="R133" s="128">
        <v>1.2430000000000001</v>
      </c>
      <c r="S133" s="128"/>
      <c r="T133" s="127"/>
      <c r="U133" s="127">
        <v>0</v>
      </c>
      <c r="V133" s="28"/>
      <c r="W133" s="128">
        <v>1.1657999999999999</v>
      </c>
      <c r="X133" s="128">
        <v>1.23784846398421</v>
      </c>
      <c r="Y133" s="126">
        <v>-28322.306161655793</v>
      </c>
      <c r="Z133" s="126">
        <v>-28322.306161655793</v>
      </c>
      <c r="AA133" s="126">
        <v>-28322.306161655793</v>
      </c>
      <c r="AB133" s="127">
        <v>0</v>
      </c>
      <c r="AC133" s="27"/>
      <c r="AD133" s="28" t="s">
        <v>59</v>
      </c>
      <c r="AF133" s="39">
        <f t="shared" si="24"/>
        <v>6785967.94712923</v>
      </c>
      <c r="AG133" s="39">
        <f t="shared" si="25"/>
        <v>-28124.021143712103</v>
      </c>
      <c r="AH133" s="3"/>
      <c r="AI133" s="39">
        <f t="shared" si="26"/>
        <v>5219975.343945561</v>
      </c>
      <c r="AJ133" s="39">
        <f t="shared" si="27"/>
        <v>1537868.5820399569</v>
      </c>
      <c r="AK133" s="39">
        <f t="shared" si="28"/>
        <v>-1565992.603183669</v>
      </c>
      <c r="AL133" s="39">
        <f t="shared" si="29"/>
        <v>1565992.603183669</v>
      </c>
      <c r="AM133" s="42">
        <f t="shared" si="30"/>
        <v>1</v>
      </c>
      <c r="AN133" s="3"/>
      <c r="AO133" s="32">
        <f>VLOOKUP(EURUSD!C133,'Cours à terme initiaux'!$A$2:$E$1123,5,FALSE)</f>
        <v>1.2430000000000001</v>
      </c>
      <c r="AP133" s="39">
        <f t="shared" si="31"/>
        <v>6757843.9259855179</v>
      </c>
      <c r="AQ133" s="39">
        <f t="shared" si="32"/>
        <v>0</v>
      </c>
      <c r="AR133" s="39">
        <f t="shared" si="33"/>
        <v>28124.021143712103</v>
      </c>
      <c r="AS133" s="39">
        <f t="shared" si="34"/>
        <v>-28124.021143712103</v>
      </c>
      <c r="AT133" s="42">
        <f t="shared" si="35"/>
        <v>1</v>
      </c>
    </row>
    <row r="134" spans="1:46" ht="15.6" x14ac:dyDescent="0.3">
      <c r="A134" s="28">
        <v>2020</v>
      </c>
      <c r="B134" s="28" t="s">
        <v>126</v>
      </c>
      <c r="C134" s="28">
        <v>960</v>
      </c>
      <c r="D134" s="28" t="s">
        <v>48</v>
      </c>
      <c r="E134" s="51">
        <v>43035</v>
      </c>
      <c r="F134" s="51"/>
      <c r="G134" s="51">
        <v>43980</v>
      </c>
      <c r="H134" s="28" t="s">
        <v>22</v>
      </c>
      <c r="I134" s="28" t="s">
        <v>29</v>
      </c>
      <c r="J134" s="28" t="s">
        <v>24</v>
      </c>
      <c r="K134" s="127">
        <v>1287208.3668543799</v>
      </c>
      <c r="L134" s="28" t="s">
        <v>26</v>
      </c>
      <c r="M134" s="28" t="s">
        <v>29</v>
      </c>
      <c r="N134" s="28" t="s">
        <v>27</v>
      </c>
      <c r="O134" s="126">
        <v>-1600000</v>
      </c>
      <c r="P134" s="28"/>
      <c r="Q134" s="28" t="s">
        <v>28</v>
      </c>
      <c r="R134" s="128">
        <v>1.2430000000000001</v>
      </c>
      <c r="S134" s="128"/>
      <c r="T134" s="127"/>
      <c r="U134" s="127">
        <v>0</v>
      </c>
      <c r="V134" s="28"/>
      <c r="W134" s="128">
        <v>1.1657999999999999</v>
      </c>
      <c r="X134" s="128">
        <v>1.23784846398421</v>
      </c>
      <c r="Y134" s="126">
        <v>-5394.7249831725894</v>
      </c>
      <c r="Z134" s="126">
        <v>-5394.7249831725894</v>
      </c>
      <c r="AA134" s="126">
        <v>-5394.7249831725885</v>
      </c>
      <c r="AB134" s="126">
        <v>-9.0949470177292824E-13</v>
      </c>
      <c r="AC134" s="27"/>
      <c r="AD134" s="28" t="s">
        <v>59</v>
      </c>
      <c r="AF134" s="39">
        <f t="shared" si="24"/>
        <v>1292565.3232627104</v>
      </c>
      <c r="AG134" s="39">
        <f t="shared" si="25"/>
        <v>-5356.9564083258156</v>
      </c>
      <c r="AH134" s="3"/>
      <c r="AI134" s="39">
        <f t="shared" si="26"/>
        <v>994281.0178943926</v>
      </c>
      <c r="AJ134" s="39">
        <f t="shared" si="27"/>
        <v>292927.34895999194</v>
      </c>
      <c r="AK134" s="39">
        <f t="shared" si="28"/>
        <v>-298284.30536831776</v>
      </c>
      <c r="AL134" s="39">
        <f t="shared" si="29"/>
        <v>298284.30536831776</v>
      </c>
      <c r="AM134" s="42">
        <f t="shared" si="30"/>
        <v>1</v>
      </c>
      <c r="AN134" s="3"/>
      <c r="AO134" s="32">
        <f>VLOOKUP(EURUSD!C134,'Cours à terme initiaux'!$A$2:$E$1123,5,FALSE)</f>
        <v>1.2430000000000001</v>
      </c>
      <c r="AP134" s="39">
        <f t="shared" si="31"/>
        <v>1287208.3668543845</v>
      </c>
      <c r="AQ134" s="39">
        <f t="shared" si="32"/>
        <v>0</v>
      </c>
      <c r="AR134" s="39">
        <f t="shared" si="33"/>
        <v>5356.9564083258156</v>
      </c>
      <c r="AS134" s="39">
        <f t="shared" si="34"/>
        <v>-5356.9564083258156</v>
      </c>
      <c r="AT134" s="42">
        <f t="shared" si="35"/>
        <v>1</v>
      </c>
    </row>
    <row r="135" spans="1:46" ht="15.6" x14ac:dyDescent="0.3">
      <c r="A135" s="28">
        <v>2020</v>
      </c>
      <c r="B135" s="28" t="s">
        <v>127</v>
      </c>
      <c r="C135" s="28">
        <v>966</v>
      </c>
      <c r="D135" s="28" t="s">
        <v>112</v>
      </c>
      <c r="E135" s="51">
        <v>43077</v>
      </c>
      <c r="F135" s="51"/>
      <c r="G135" s="51">
        <v>43980</v>
      </c>
      <c r="H135" s="28" t="s">
        <v>22</v>
      </c>
      <c r="I135" s="28" t="s">
        <v>29</v>
      </c>
      <c r="J135" s="28" t="s">
        <v>24</v>
      </c>
      <c r="K135" s="127">
        <v>3342884.43170965</v>
      </c>
      <c r="L135" s="28" t="s">
        <v>26</v>
      </c>
      <c r="M135" s="28" t="s">
        <v>29</v>
      </c>
      <c r="N135" s="28" t="s">
        <v>27</v>
      </c>
      <c r="O135" s="126">
        <v>-4200000</v>
      </c>
      <c r="P135" s="28"/>
      <c r="Q135" s="28" t="s">
        <v>28</v>
      </c>
      <c r="R135" s="128">
        <v>1.2564</v>
      </c>
      <c r="S135" s="128"/>
      <c r="T135" s="127"/>
      <c r="U135" s="127">
        <v>0</v>
      </c>
      <c r="V135" s="28"/>
      <c r="W135" s="128">
        <v>1.1657999999999999</v>
      </c>
      <c r="X135" s="128">
        <v>1.23784846398421</v>
      </c>
      <c r="Y135" s="126">
        <v>-50452.762630366371</v>
      </c>
      <c r="Z135" s="126">
        <v>-50452.762630366371</v>
      </c>
      <c r="AA135" s="126">
        <v>-50452.762630366371</v>
      </c>
      <c r="AB135" s="127">
        <v>0</v>
      </c>
      <c r="AC135" s="27"/>
      <c r="AD135" s="28" t="s">
        <v>59</v>
      </c>
      <c r="AF135" s="39">
        <f t="shared" si="24"/>
        <v>3392983.973564615</v>
      </c>
      <c r="AG135" s="39">
        <f t="shared" si="25"/>
        <v>-50099.541854968295</v>
      </c>
      <c r="AH135" s="3"/>
      <c r="AI135" s="39">
        <f t="shared" si="26"/>
        <v>2609987.6719727805</v>
      </c>
      <c r="AJ135" s="39">
        <f t="shared" si="27"/>
        <v>732896.75973686622</v>
      </c>
      <c r="AK135" s="39">
        <f t="shared" si="28"/>
        <v>-782996.30159183452</v>
      </c>
      <c r="AL135" s="39">
        <f t="shared" si="29"/>
        <v>782996.30159183452</v>
      </c>
      <c r="AM135" s="42">
        <f t="shared" si="30"/>
        <v>1</v>
      </c>
      <c r="AN135" s="3"/>
      <c r="AO135" s="32">
        <f>VLOOKUP(EURUSD!C135,'Cours à terme initiaux'!$A$2:$E$1123,5,FALSE)</f>
        <v>1.2564</v>
      </c>
      <c r="AP135" s="39">
        <f t="shared" si="31"/>
        <v>3342884.4317096467</v>
      </c>
      <c r="AQ135" s="39">
        <f t="shared" si="32"/>
        <v>0</v>
      </c>
      <c r="AR135" s="39">
        <f t="shared" si="33"/>
        <v>50099.541854968295</v>
      </c>
      <c r="AS135" s="39">
        <f t="shared" si="34"/>
        <v>-50099.541854968295</v>
      </c>
      <c r="AT135" s="42">
        <f t="shared" si="35"/>
        <v>1</v>
      </c>
    </row>
    <row r="136" spans="1:46" ht="15.6" x14ac:dyDescent="0.3">
      <c r="A136" s="28">
        <v>2020</v>
      </c>
      <c r="B136" s="28" t="s">
        <v>128</v>
      </c>
      <c r="C136" s="28">
        <v>967</v>
      </c>
      <c r="D136" s="28" t="s">
        <v>112</v>
      </c>
      <c r="E136" s="51">
        <v>43077</v>
      </c>
      <c r="F136" s="51"/>
      <c r="G136" s="51">
        <v>43980</v>
      </c>
      <c r="H136" s="28" t="s">
        <v>22</v>
      </c>
      <c r="I136" s="28" t="s">
        <v>29</v>
      </c>
      <c r="J136" s="28" t="s">
        <v>24</v>
      </c>
      <c r="K136" s="127">
        <v>636739.89175421803</v>
      </c>
      <c r="L136" s="28" t="s">
        <v>26</v>
      </c>
      <c r="M136" s="28" t="s">
        <v>29</v>
      </c>
      <c r="N136" s="28" t="s">
        <v>27</v>
      </c>
      <c r="O136" s="126">
        <v>-800000</v>
      </c>
      <c r="P136" s="28"/>
      <c r="Q136" s="28" t="s">
        <v>28</v>
      </c>
      <c r="R136" s="128">
        <v>1.2564</v>
      </c>
      <c r="S136" s="128"/>
      <c r="T136" s="127"/>
      <c r="U136" s="127">
        <v>0</v>
      </c>
      <c r="V136" s="28"/>
      <c r="W136" s="128">
        <v>1.1657999999999999</v>
      </c>
      <c r="X136" s="128">
        <v>1.23784846398421</v>
      </c>
      <c r="Y136" s="126">
        <v>-9610.0500248317276</v>
      </c>
      <c r="Z136" s="126">
        <v>-9610.0500248317276</v>
      </c>
      <c r="AA136" s="126">
        <v>-9610.0500248317276</v>
      </c>
      <c r="AB136" s="127">
        <v>0</v>
      </c>
      <c r="AC136" s="27"/>
      <c r="AD136" s="28" t="s">
        <v>59</v>
      </c>
      <c r="AF136" s="39">
        <f t="shared" si="24"/>
        <v>646282.66163135518</v>
      </c>
      <c r="AG136" s="39">
        <f t="shared" si="25"/>
        <v>-9542.7698771368014</v>
      </c>
      <c r="AH136" s="3"/>
      <c r="AI136" s="39">
        <f t="shared" si="26"/>
        <v>497140.5089471963</v>
      </c>
      <c r="AJ136" s="39">
        <f t="shared" si="27"/>
        <v>139599.38280702208</v>
      </c>
      <c r="AK136" s="39">
        <f t="shared" si="28"/>
        <v>-149142.15268415888</v>
      </c>
      <c r="AL136" s="39">
        <f t="shared" si="29"/>
        <v>149142.15268415888</v>
      </c>
      <c r="AM136" s="42">
        <f t="shared" si="30"/>
        <v>1</v>
      </c>
      <c r="AN136" s="3"/>
      <c r="AO136" s="32">
        <f>VLOOKUP(EURUSD!C136,'Cours à terme initiaux'!$A$2:$E$1123,5,FALSE)</f>
        <v>1.2564</v>
      </c>
      <c r="AP136" s="39">
        <f t="shared" si="31"/>
        <v>636739.89175421838</v>
      </c>
      <c r="AQ136" s="39">
        <f t="shared" si="32"/>
        <v>0</v>
      </c>
      <c r="AR136" s="39">
        <f t="shared" si="33"/>
        <v>9542.7698771368014</v>
      </c>
      <c r="AS136" s="39">
        <f t="shared" si="34"/>
        <v>-9542.7698771368014</v>
      </c>
      <c r="AT136" s="42">
        <f t="shared" si="35"/>
        <v>1</v>
      </c>
    </row>
    <row r="137" spans="1:46" ht="15.6" x14ac:dyDescent="0.3">
      <c r="A137" s="28">
        <v>2020</v>
      </c>
      <c r="B137" s="28" t="s">
        <v>163</v>
      </c>
      <c r="C137" s="28">
        <v>1032</v>
      </c>
      <c r="D137" s="28" t="s">
        <v>21</v>
      </c>
      <c r="E137" s="51">
        <v>43227</v>
      </c>
      <c r="F137" s="51"/>
      <c r="G137" s="51">
        <v>43980</v>
      </c>
      <c r="H137" s="28" t="s">
        <v>22</v>
      </c>
      <c r="I137" s="28" t="s">
        <v>29</v>
      </c>
      <c r="J137" s="28" t="s">
        <v>24</v>
      </c>
      <c r="K137" s="127">
        <v>4030632.8093510699</v>
      </c>
      <c r="L137" s="28" t="s">
        <v>26</v>
      </c>
      <c r="M137" s="28" t="s">
        <v>29</v>
      </c>
      <c r="N137" s="28" t="s">
        <v>27</v>
      </c>
      <c r="O137" s="126">
        <v>-5000000</v>
      </c>
      <c r="P137" s="28"/>
      <c r="Q137" s="28" t="s">
        <v>28</v>
      </c>
      <c r="R137" s="128">
        <v>1.2404999999999999</v>
      </c>
      <c r="S137" s="128"/>
      <c r="T137" s="127"/>
      <c r="U137" s="127">
        <v>0</v>
      </c>
      <c r="V137" s="28"/>
      <c r="W137" s="128">
        <v>1.1657999999999999</v>
      </c>
      <c r="X137" s="128">
        <v>1.23784846398421</v>
      </c>
      <c r="Y137" s="126">
        <v>-8694.6975923606515</v>
      </c>
      <c r="Z137" s="149">
        <v>-184251.91655193578</v>
      </c>
      <c r="AA137" s="126">
        <v>-8694.6975923606515</v>
      </c>
      <c r="AB137" s="127">
        <v>0</v>
      </c>
      <c r="AC137" s="27"/>
      <c r="AD137" s="28" t="s">
        <v>153</v>
      </c>
      <c r="AF137" s="39">
        <f t="shared" si="24"/>
        <v>4039266.6351959701</v>
      </c>
      <c r="AG137" s="39">
        <f t="shared" si="25"/>
        <v>-8633.8258449016139</v>
      </c>
      <c r="AH137" s="3"/>
      <c r="AI137" s="39">
        <f t="shared" si="26"/>
        <v>3107128.1809199769</v>
      </c>
      <c r="AJ137" s="39">
        <f t="shared" si="27"/>
        <v>923504.62843109155</v>
      </c>
      <c r="AK137" s="39">
        <f t="shared" si="28"/>
        <v>-932138.45427599316</v>
      </c>
      <c r="AL137" s="39">
        <f t="shared" si="29"/>
        <v>932138.45427599316</v>
      </c>
      <c r="AM137" s="42">
        <f t="shared" si="30"/>
        <v>1</v>
      </c>
      <c r="AN137" s="3"/>
      <c r="AO137" s="32">
        <f>VLOOKUP(EURUSD!C137,'Cours à terme initiaux'!$A$2:$E$1123,5,FALSE)</f>
        <v>1.2738419999999999</v>
      </c>
      <c r="AP137" s="39">
        <f t="shared" si="31"/>
        <v>3925133.5722954655</v>
      </c>
      <c r="AQ137" s="39">
        <f t="shared" si="32"/>
        <v>105499.23705560295</v>
      </c>
      <c r="AR137" s="39">
        <f t="shared" si="33"/>
        <v>114133.06290050456</v>
      </c>
      <c r="AS137" s="39">
        <f t="shared" si="34"/>
        <v>-114133.06290050456</v>
      </c>
      <c r="AT137" s="42">
        <f t="shared" si="35"/>
        <v>1</v>
      </c>
    </row>
    <row r="138" spans="1:46" ht="15.6" x14ac:dyDescent="0.3">
      <c r="A138" s="28">
        <v>2020</v>
      </c>
      <c r="B138" s="28" t="s">
        <v>163</v>
      </c>
      <c r="C138" s="28">
        <v>1033</v>
      </c>
      <c r="D138" s="28" t="s">
        <v>21</v>
      </c>
      <c r="E138" s="51">
        <v>43227</v>
      </c>
      <c r="F138" s="51">
        <v>43978</v>
      </c>
      <c r="G138" s="51">
        <v>43980</v>
      </c>
      <c r="H138" s="28" t="s">
        <v>26</v>
      </c>
      <c r="I138" s="28" t="s">
        <v>23</v>
      </c>
      <c r="J138" s="28" t="s">
        <v>24</v>
      </c>
      <c r="K138" s="127">
        <v>4030632.8093510699</v>
      </c>
      <c r="L138" s="28" t="s">
        <v>26</v>
      </c>
      <c r="M138" s="28" t="s">
        <v>25</v>
      </c>
      <c r="N138" s="28" t="s">
        <v>27</v>
      </c>
      <c r="O138" s="126">
        <v>-5000000</v>
      </c>
      <c r="P138" s="28"/>
      <c r="Q138" s="28" t="s">
        <v>28</v>
      </c>
      <c r="R138" s="128">
        <v>1.2404999999999999</v>
      </c>
      <c r="S138" s="128"/>
      <c r="T138" s="127"/>
      <c r="U138" s="127">
        <v>0</v>
      </c>
      <c r="V138" s="28"/>
      <c r="W138" s="128">
        <v>1.1657999999999999</v>
      </c>
      <c r="X138" s="128">
        <v>1.23784846398421</v>
      </c>
      <c r="Y138" s="126">
        <v>-175557.21895957511</v>
      </c>
      <c r="Z138" s="140"/>
      <c r="AA138" s="126">
        <v>-8633.8258449016139</v>
      </c>
      <c r="AB138" s="126">
        <v>-166923.3931146735</v>
      </c>
      <c r="AC138" s="27"/>
      <c r="AD138" s="28" t="s">
        <v>153</v>
      </c>
      <c r="AF138" s="39">
        <f t="shared" si="24"/>
        <v>4039266.6351959701</v>
      </c>
      <c r="AG138" s="39">
        <f t="shared" si="25"/>
        <v>-8633.8258449016139</v>
      </c>
      <c r="AH138" s="3"/>
      <c r="AI138" s="39">
        <f t="shared" si="26"/>
        <v>5770380.9074228145</v>
      </c>
      <c r="AJ138" s="39">
        <f t="shared" si="27"/>
        <v>-1739748.0980717461</v>
      </c>
      <c r="AK138" s="39">
        <f t="shared" si="28"/>
        <v>1731114.2722268444</v>
      </c>
      <c r="AL138" s="39">
        <f t="shared" si="29"/>
        <v>-1731114.2722268444</v>
      </c>
      <c r="AM138" s="42">
        <f t="shared" si="30"/>
        <v>1</v>
      </c>
      <c r="AN138" s="3"/>
      <c r="AO138" s="32">
        <f>VLOOKUP(EURUSD!C138,'Cours à terme initiaux'!$A$2:$E$1123,5,FALSE)</f>
        <v>1.2738419999999999</v>
      </c>
      <c r="AP138" s="39">
        <f t="shared" si="31"/>
        <v>3925133.5722954655</v>
      </c>
      <c r="AQ138" s="39">
        <f t="shared" si="32"/>
        <v>0</v>
      </c>
      <c r="AR138" s="39">
        <f t="shared" si="33"/>
        <v>-8633.8258449016139</v>
      </c>
      <c r="AS138" s="39">
        <f t="shared" si="34"/>
        <v>-8633.8258449016139</v>
      </c>
      <c r="AT138" s="42">
        <f t="shared" si="35"/>
        <v>1</v>
      </c>
    </row>
    <row r="139" spans="1:46" ht="15.6" x14ac:dyDescent="0.3">
      <c r="A139" s="28">
        <v>2020</v>
      </c>
      <c r="B139" s="28" t="s">
        <v>129</v>
      </c>
      <c r="C139" s="28">
        <v>968</v>
      </c>
      <c r="D139" s="28" t="s">
        <v>112</v>
      </c>
      <c r="E139" s="51">
        <v>43077</v>
      </c>
      <c r="F139" s="51"/>
      <c r="G139" s="51">
        <v>44012</v>
      </c>
      <c r="H139" s="28" t="s">
        <v>22</v>
      </c>
      <c r="I139" s="28" t="s">
        <v>29</v>
      </c>
      <c r="J139" s="28" t="s">
        <v>24</v>
      </c>
      <c r="K139" s="127">
        <v>3334656.6097657802</v>
      </c>
      <c r="L139" s="28" t="s">
        <v>26</v>
      </c>
      <c r="M139" s="28" t="s">
        <v>29</v>
      </c>
      <c r="N139" s="28" t="s">
        <v>27</v>
      </c>
      <c r="O139" s="126">
        <v>-4200000</v>
      </c>
      <c r="P139" s="28"/>
      <c r="Q139" s="28" t="s">
        <v>28</v>
      </c>
      <c r="R139" s="128">
        <v>1.2595000000000001</v>
      </c>
      <c r="S139" s="128"/>
      <c r="T139" s="127"/>
      <c r="U139" s="127">
        <v>0</v>
      </c>
      <c r="V139" s="28"/>
      <c r="W139" s="128">
        <v>1.1657999999999999</v>
      </c>
      <c r="X139" s="128">
        <v>1.2413783368657791</v>
      </c>
      <c r="Y139" s="126">
        <v>-49033.91381342931</v>
      </c>
      <c r="Z139" s="126">
        <v>-49033.91381342931</v>
      </c>
      <c r="AA139" s="126">
        <v>-49033.913813429303</v>
      </c>
      <c r="AB139" s="126">
        <v>-7.2759576141834259E-12</v>
      </c>
      <c r="AC139" s="27"/>
      <c r="AD139" s="28" t="s">
        <v>59</v>
      </c>
      <c r="AF139" s="39">
        <f t="shared" ref="AF139:AF202" si="36">IF(S139="",ABS(O139/X139),"")</f>
        <v>3383335.9865165055</v>
      </c>
      <c r="AG139" s="39">
        <f t="shared" ref="AG139:AG202" si="37">IF(S139="",
IF(H139="BUY",
IF(I139="CALL",MAX(-ABS(O139)/X139+ABS(O139)/R139,0),IF(I139="PUT",MAX(-ABS(O139)/R139+ABS(O139)/X139,0),IF(I139="FORWARD",-ABS(O139)/X139+ABS(O139)/R139,"TRADE NOT VALID"))),
-IF(I139="CALL",MAX(-ABS(O139)/X139+ABS(O139)/R139,0),IF(I139="PUT",MAX(-ABS(O139)/R139+ABS(O139)/X139,0),IF(I139="FORWARD",-ABS(O139)/X139+ABS(O139)/R139,"TRADE NOT VALID")))),"")</f>
        <v>-48679.376750725787</v>
      </c>
      <c r="AH139" s="3"/>
      <c r="AI139" s="39">
        <f t="shared" ref="AI139:AI202" si="38">IF(S139="",
IF(I139="CALL",ABS(O139/(X139*(1+$AJ$3))),
IF(I139="PUT",ABS(O139/(X139*(1+$AJ$2))),
IF(I139="FORWARD",ABS(O139/(X139*(1+$AJ$3))),
"TRADE NOT VALID"))),
"")</f>
        <v>2602566.1434742352</v>
      </c>
      <c r="AJ139" s="39">
        <f t="shared" ref="AJ139:AJ202" si="39">IF(S139="",
IF(H139="BUY",
IF(I139="CALL",MAX(-ABS(O139)/(X139*(1+$AJ$3))+ABS(O139)/R139,0),IF(I139="PUT",MAX(-ABS(O139)/R139+ABS(O139)/(X139*(1+$AJ$2)),0),IF(I139="FORWARD",-ABS(O139)/(X139*(1+$AJ$3))+ABS(O139)/R139,"TRADE NOT VALID"))),
-IF(I139="CALL",MAX(-ABS(O139)/(X139*(1+$AJ$3))+ABS(O139)/R139,0),IF(I139="PUT",MAX(-ABS(O139)/R139+ABS(O139)/(X139*(1+$AJ$2)),0),IF(I139="FORWARD",-ABS(O139)/(X139*(1+$AJ$3))+ABS(O139)/R139,"TRADE NOT VALID")))),"")</f>
        <v>732090.46629154449</v>
      </c>
      <c r="AK139" s="39">
        <f t="shared" ref="AK139:AK202" si="40">IF(S139="",
AI139-IF(AG139=0,ABS(O139/R139),AF139),"")</f>
        <v>-780769.84304227028</v>
      </c>
      <c r="AL139" s="39">
        <f t="shared" ref="AL139:AL202" si="41">IF(S139="",AJ139-AG139,"")</f>
        <v>780769.84304227028</v>
      </c>
      <c r="AM139" s="42">
        <f t="shared" ref="AM139:AM202" si="42">IF(S139="",IF(AL139=0,"CHOC INSUFFISANT",ABS(AL139/AK139)),"")</f>
        <v>1</v>
      </c>
      <c r="AN139" s="3"/>
      <c r="AO139" s="32">
        <f>VLOOKUP(EURUSD!C139,'Cours à terme initiaux'!$A$2:$E$1123,5,FALSE)</f>
        <v>1.2784909514698437</v>
      </c>
      <c r="AP139" s="39">
        <f t="shared" ref="AP139:AP202" si="43">IF(S139="",ABS(O139/AO139),"")</f>
        <v>3285122.9765618462</v>
      </c>
      <c r="AQ139" s="39">
        <f t="shared" ref="AQ139:AQ202" si="44">IF(S139="",
IF(H139="BUY",
IF(I139="CALL",MAX(-ABS(O139)/AO139+ABS(O139)/R139,0),IF(I139="PUT",MAX(-ABS(O139)/R139+ABS(O139)/AO139,0),IF(I139="FORWARD",-ABS(O139)/AO139+ABS(O139)/R139,"TRADE NOT VALID"))),
-IF(I139="CALL",MAX(-ABS(O139)/AO139+ABS(O139)/R139,0),IF(I139="PUT",MAX(-ABS(O139)/R139+ABS(O139)/AO139,0),IF(I139="FORWARD",-ABS(O139)/AO139+ABS(O139)/R139,"TRADE NOT VALID")))),"")</f>
        <v>49533.633203933481</v>
      </c>
      <c r="AR139" s="39">
        <f t="shared" ref="AR139:AR202" si="45">IF(S139="",
IF(AQ139=AG139,AF139-AP139,
IF(AG139=0,IF(H139="BUY",(ABS(O139)/AO139-ABS(O139)/R139),-(ABS(O139)/AO139-ABS(O139)/R139)),
IF(AQ139=0,IF(H139="BUY",(ABS(O139)/X139-ABS(O139)/R139),-(ABS(O139)/X139-ABS(O139)/R139)),AF139-AP139))),"")</f>
        <v>98213.009954659268</v>
      </c>
      <c r="AS139" s="39">
        <f t="shared" ref="AS139:AS202" si="46">IF(S139="",
AG139-AQ139,
"")</f>
        <v>-98213.009954659268</v>
      </c>
      <c r="AT139" s="42">
        <f t="shared" ref="AT139:AT202" si="47">IF(S139="",IF(AS139=0,"PAS DE VALEUR INTRINSEQUE",ABS(AS139/AR139)),"")</f>
        <v>1</v>
      </c>
    </row>
    <row r="140" spans="1:46" ht="15.6" x14ac:dyDescent="0.3">
      <c r="A140" s="28">
        <v>2020</v>
      </c>
      <c r="B140" s="28" t="s">
        <v>130</v>
      </c>
      <c r="C140" s="28">
        <v>969</v>
      </c>
      <c r="D140" s="28" t="s">
        <v>112</v>
      </c>
      <c r="E140" s="51">
        <v>43077</v>
      </c>
      <c r="F140" s="51"/>
      <c r="G140" s="51">
        <v>44012</v>
      </c>
      <c r="H140" s="28" t="s">
        <v>22</v>
      </c>
      <c r="I140" s="28" t="s">
        <v>29</v>
      </c>
      <c r="J140" s="28" t="s">
        <v>24</v>
      </c>
      <c r="K140" s="127">
        <v>635172.68757443398</v>
      </c>
      <c r="L140" s="28" t="s">
        <v>26</v>
      </c>
      <c r="M140" s="28" t="s">
        <v>29</v>
      </c>
      <c r="N140" s="28" t="s">
        <v>27</v>
      </c>
      <c r="O140" s="126">
        <v>-800000</v>
      </c>
      <c r="P140" s="28"/>
      <c r="Q140" s="28" t="s">
        <v>28</v>
      </c>
      <c r="R140" s="128">
        <v>1.2595000000000001</v>
      </c>
      <c r="S140" s="128"/>
      <c r="T140" s="127"/>
      <c r="U140" s="127">
        <v>0</v>
      </c>
      <c r="V140" s="28"/>
      <c r="W140" s="128">
        <v>1.1657999999999999</v>
      </c>
      <c r="X140" s="128">
        <v>1.2413783368657791</v>
      </c>
      <c r="Y140" s="126">
        <v>-9339.7931073199961</v>
      </c>
      <c r="Z140" s="126">
        <v>-9339.7931073199961</v>
      </c>
      <c r="AA140" s="126">
        <v>-9339.7931073199961</v>
      </c>
      <c r="AB140" s="127">
        <v>0</v>
      </c>
      <c r="AC140" s="27"/>
      <c r="AD140" s="28" t="s">
        <v>59</v>
      </c>
      <c r="AF140" s="39">
        <f t="shared" si="36"/>
        <v>644444.94981266779</v>
      </c>
      <c r="AG140" s="39">
        <f t="shared" si="37"/>
        <v>-9272.262238233583</v>
      </c>
      <c r="AH140" s="3"/>
      <c r="AI140" s="39">
        <f t="shared" si="38"/>
        <v>495726.88447128289</v>
      </c>
      <c r="AJ140" s="39">
        <f t="shared" si="39"/>
        <v>139445.80310315132</v>
      </c>
      <c r="AK140" s="39">
        <f t="shared" si="40"/>
        <v>-148718.06534138491</v>
      </c>
      <c r="AL140" s="39">
        <f t="shared" si="41"/>
        <v>148718.06534138491</v>
      </c>
      <c r="AM140" s="42">
        <f t="shared" si="42"/>
        <v>1</v>
      </c>
      <c r="AN140" s="3"/>
      <c r="AO140" s="32">
        <f>VLOOKUP(EURUSD!C140,'Cours à terme initiaux'!$A$2:$E$1123,5,FALSE)</f>
        <v>1.2784909514698437</v>
      </c>
      <c r="AP140" s="39">
        <f t="shared" si="43"/>
        <v>625737.70982130407</v>
      </c>
      <c r="AQ140" s="39">
        <f t="shared" si="44"/>
        <v>9434.977753130137</v>
      </c>
      <c r="AR140" s="39">
        <f t="shared" si="45"/>
        <v>18707.23999136372</v>
      </c>
      <c r="AS140" s="39">
        <f t="shared" si="46"/>
        <v>-18707.23999136372</v>
      </c>
      <c r="AT140" s="42">
        <f t="shared" si="47"/>
        <v>1</v>
      </c>
    </row>
    <row r="141" spans="1:46" ht="15.6" x14ac:dyDescent="0.3">
      <c r="A141" s="28">
        <v>2020</v>
      </c>
      <c r="B141" s="28" t="s">
        <v>131</v>
      </c>
      <c r="C141" s="28">
        <v>1001</v>
      </c>
      <c r="D141" s="28" t="s">
        <v>21</v>
      </c>
      <c r="E141" s="51">
        <v>43111</v>
      </c>
      <c r="F141" s="51"/>
      <c r="G141" s="51">
        <v>44012</v>
      </c>
      <c r="H141" s="28" t="s">
        <v>22</v>
      </c>
      <c r="I141" s="28" t="s">
        <v>29</v>
      </c>
      <c r="J141" s="28" t="s">
        <v>24</v>
      </c>
      <c r="K141" s="127">
        <v>12082158.6790173</v>
      </c>
      <c r="L141" s="28" t="s">
        <v>26</v>
      </c>
      <c r="M141" s="28" t="s">
        <v>29</v>
      </c>
      <c r="N141" s="28" t="s">
        <v>27</v>
      </c>
      <c r="O141" s="126">
        <v>-15000000</v>
      </c>
      <c r="P141" s="28"/>
      <c r="Q141" s="28" t="s">
        <v>28</v>
      </c>
      <c r="R141" s="128">
        <v>1.2415</v>
      </c>
      <c r="S141" s="128"/>
      <c r="T141" s="127"/>
      <c r="U141" s="127">
        <v>0</v>
      </c>
      <c r="V141" s="28"/>
      <c r="W141" s="128">
        <v>1.1657999999999999</v>
      </c>
      <c r="X141" s="128">
        <v>1.2413783368657791</v>
      </c>
      <c r="Y141" s="126">
        <v>-1192.7541143387598</v>
      </c>
      <c r="Z141" s="149">
        <v>-525957.23747214139</v>
      </c>
      <c r="AA141" s="126">
        <v>-1192.7541143387598</v>
      </c>
      <c r="AB141" s="127">
        <v>0</v>
      </c>
      <c r="AC141" s="27"/>
      <c r="AD141" s="28" t="s">
        <v>153</v>
      </c>
      <c r="AF141" s="39">
        <f t="shared" si="36"/>
        <v>12083342.808987521</v>
      </c>
      <c r="AG141" s="39">
        <f t="shared" si="37"/>
        <v>-1184.1299702040851</v>
      </c>
      <c r="AH141" s="3"/>
      <c r="AI141" s="39">
        <f t="shared" si="38"/>
        <v>9294879.0838365536</v>
      </c>
      <c r="AJ141" s="39">
        <f t="shared" si="39"/>
        <v>2787279.5951807629</v>
      </c>
      <c r="AK141" s="39">
        <f t="shared" si="40"/>
        <v>-2788463.725150967</v>
      </c>
      <c r="AL141" s="39">
        <f t="shared" si="41"/>
        <v>2788463.725150967</v>
      </c>
      <c r="AM141" s="42">
        <f t="shared" si="42"/>
        <v>1</v>
      </c>
      <c r="AN141" s="3"/>
      <c r="AO141" s="32">
        <f>VLOOKUP(EURUSD!C141,'Cours à terme initiaux'!$A$2:$E$1123,5,FALSE)</f>
        <v>1.2415</v>
      </c>
      <c r="AP141" s="39">
        <f t="shared" si="43"/>
        <v>12082158.679017317</v>
      </c>
      <c r="AQ141" s="39">
        <f t="shared" si="44"/>
        <v>0</v>
      </c>
      <c r="AR141" s="39">
        <f t="shared" si="45"/>
        <v>1184.1299702040851</v>
      </c>
      <c r="AS141" s="39">
        <f t="shared" si="46"/>
        <v>-1184.1299702040851</v>
      </c>
      <c r="AT141" s="42">
        <f t="shared" si="47"/>
        <v>1</v>
      </c>
    </row>
    <row r="142" spans="1:46" ht="15.6" x14ac:dyDescent="0.3">
      <c r="A142" s="28">
        <v>2020</v>
      </c>
      <c r="B142" s="28" t="s">
        <v>131</v>
      </c>
      <c r="C142" s="28">
        <v>1002</v>
      </c>
      <c r="D142" s="28" t="s">
        <v>21</v>
      </c>
      <c r="E142" s="51">
        <v>43111</v>
      </c>
      <c r="F142" s="51">
        <v>44008</v>
      </c>
      <c r="G142" s="51">
        <v>44012</v>
      </c>
      <c r="H142" s="28" t="s">
        <v>26</v>
      </c>
      <c r="I142" s="28" t="s">
        <v>23</v>
      </c>
      <c r="J142" s="28" t="s">
        <v>24</v>
      </c>
      <c r="K142" s="127">
        <v>12082158.6790173</v>
      </c>
      <c r="L142" s="28" t="s">
        <v>26</v>
      </c>
      <c r="M142" s="28" t="s">
        <v>25</v>
      </c>
      <c r="N142" s="28" t="s">
        <v>27</v>
      </c>
      <c r="O142" s="126">
        <v>-15000000</v>
      </c>
      <c r="P142" s="28"/>
      <c r="Q142" s="28" t="s">
        <v>28</v>
      </c>
      <c r="R142" s="128">
        <v>1.2415</v>
      </c>
      <c r="S142" s="128"/>
      <c r="T142" s="127"/>
      <c r="U142" s="127">
        <v>0</v>
      </c>
      <c r="V142" s="28"/>
      <c r="W142" s="128">
        <v>1.1657999999999999</v>
      </c>
      <c r="X142" s="128">
        <v>1.2413783368657791</v>
      </c>
      <c r="Y142" s="126">
        <v>-524764.48335780262</v>
      </c>
      <c r="Z142" s="140"/>
      <c r="AA142" s="126">
        <v>-1184.1299702040851</v>
      </c>
      <c r="AB142" s="126">
        <v>-523580.35338759853</v>
      </c>
      <c r="AC142" s="27"/>
      <c r="AD142" s="28" t="s">
        <v>153</v>
      </c>
      <c r="AF142" s="39">
        <f t="shared" si="36"/>
        <v>12083342.808987521</v>
      </c>
      <c r="AG142" s="39">
        <f t="shared" si="37"/>
        <v>-1184.1299702040851</v>
      </c>
      <c r="AH142" s="3"/>
      <c r="AI142" s="39">
        <f t="shared" si="38"/>
        <v>17261918.298553601</v>
      </c>
      <c r="AJ142" s="39">
        <f t="shared" si="39"/>
        <v>-5179759.6195362844</v>
      </c>
      <c r="AK142" s="39">
        <f t="shared" si="40"/>
        <v>5178575.4895660803</v>
      </c>
      <c r="AL142" s="39">
        <f t="shared" si="41"/>
        <v>-5178575.4895660803</v>
      </c>
      <c r="AM142" s="42">
        <f t="shared" si="42"/>
        <v>1</v>
      </c>
      <c r="AN142" s="3"/>
      <c r="AO142" s="32">
        <f>VLOOKUP(EURUSD!C142,'Cours à terme initiaux'!$A$2:$E$1123,5,FALSE)</f>
        <v>1.2415</v>
      </c>
      <c r="AP142" s="39">
        <f t="shared" si="43"/>
        <v>12082158.679017317</v>
      </c>
      <c r="AQ142" s="39">
        <f t="shared" si="44"/>
        <v>0</v>
      </c>
      <c r="AR142" s="39">
        <f t="shared" si="45"/>
        <v>-1184.1299702040851</v>
      </c>
      <c r="AS142" s="39">
        <f t="shared" si="46"/>
        <v>-1184.1299702040851</v>
      </c>
      <c r="AT142" s="42">
        <f t="shared" si="47"/>
        <v>1</v>
      </c>
    </row>
    <row r="143" spans="1:46" ht="15.6" x14ac:dyDescent="0.3">
      <c r="A143" s="28">
        <v>2020</v>
      </c>
      <c r="B143" s="28" t="s">
        <v>164</v>
      </c>
      <c r="C143" s="28">
        <v>1029</v>
      </c>
      <c r="D143" s="28" t="s">
        <v>21</v>
      </c>
      <c r="E143" s="51">
        <v>43227</v>
      </c>
      <c r="F143" s="51"/>
      <c r="G143" s="51">
        <v>44012</v>
      </c>
      <c r="H143" s="28" t="s">
        <v>22</v>
      </c>
      <c r="I143" s="28" t="s">
        <v>29</v>
      </c>
      <c r="J143" s="28" t="s">
        <v>24</v>
      </c>
      <c r="K143" s="127">
        <v>12072434.607645901</v>
      </c>
      <c r="L143" s="28" t="s">
        <v>26</v>
      </c>
      <c r="M143" s="28" t="s">
        <v>29</v>
      </c>
      <c r="N143" s="28" t="s">
        <v>27</v>
      </c>
      <c r="O143" s="126">
        <v>-15000000</v>
      </c>
      <c r="P143" s="28"/>
      <c r="Q143" s="28" t="s">
        <v>28</v>
      </c>
      <c r="R143" s="128">
        <v>1.2424999999999999</v>
      </c>
      <c r="S143" s="128"/>
      <c r="T143" s="127"/>
      <c r="U143" s="127">
        <v>0</v>
      </c>
      <c r="V143" s="28"/>
      <c r="W143" s="128">
        <v>1.1657999999999999</v>
      </c>
      <c r="X143" s="128">
        <v>1.2413783368657791</v>
      </c>
      <c r="Y143" s="126">
        <v>-10987.646928692016</v>
      </c>
      <c r="Z143" s="149">
        <v>-540048.42333895375</v>
      </c>
      <c r="AA143" s="126">
        <v>-10987.646928692016</v>
      </c>
      <c r="AB143" s="127">
        <v>0</v>
      </c>
      <c r="AC143" s="27"/>
      <c r="AD143" s="28" t="s">
        <v>153</v>
      </c>
      <c r="AF143" s="39">
        <f t="shared" si="36"/>
        <v>12083342.808987521</v>
      </c>
      <c r="AG143" s="39">
        <f t="shared" si="37"/>
        <v>-10908.201341643929</v>
      </c>
      <c r="AH143" s="3"/>
      <c r="AI143" s="39">
        <f t="shared" si="38"/>
        <v>9294879.0838365536</v>
      </c>
      <c r="AJ143" s="39">
        <f t="shared" si="39"/>
        <v>2777555.5238093231</v>
      </c>
      <c r="AK143" s="39">
        <f t="shared" si="40"/>
        <v>-2788463.725150967</v>
      </c>
      <c r="AL143" s="39">
        <f t="shared" si="41"/>
        <v>2788463.725150967</v>
      </c>
      <c r="AM143" s="42">
        <f t="shared" si="42"/>
        <v>1</v>
      </c>
      <c r="AN143" s="3"/>
      <c r="AO143" s="32">
        <f>VLOOKUP(EURUSD!C143,'Cours à terme initiaux'!$A$2:$E$1123,5,FALSE)</f>
        <v>1.277231</v>
      </c>
      <c r="AP143" s="39">
        <f t="shared" si="43"/>
        <v>11744155.912282117</v>
      </c>
      <c r="AQ143" s="39">
        <f t="shared" si="44"/>
        <v>328278.69536375999</v>
      </c>
      <c r="AR143" s="39">
        <f t="shared" si="45"/>
        <v>339186.89670540392</v>
      </c>
      <c r="AS143" s="39">
        <f t="shared" si="46"/>
        <v>-339186.89670540392</v>
      </c>
      <c r="AT143" s="42">
        <f t="shared" si="47"/>
        <v>1</v>
      </c>
    </row>
    <row r="144" spans="1:46" ht="15.6" x14ac:dyDescent="0.3">
      <c r="A144" s="28">
        <v>2020</v>
      </c>
      <c r="B144" s="28" t="s">
        <v>164</v>
      </c>
      <c r="C144" s="28">
        <v>1030</v>
      </c>
      <c r="D144" s="28" t="s">
        <v>21</v>
      </c>
      <c r="E144" s="51">
        <v>43227</v>
      </c>
      <c r="F144" s="51">
        <v>44008</v>
      </c>
      <c r="G144" s="51">
        <v>44012</v>
      </c>
      <c r="H144" s="28" t="s">
        <v>26</v>
      </c>
      <c r="I144" s="28" t="s">
        <v>23</v>
      </c>
      <c r="J144" s="28" t="s">
        <v>24</v>
      </c>
      <c r="K144" s="127">
        <v>12072434.607645901</v>
      </c>
      <c r="L144" s="28" t="s">
        <v>26</v>
      </c>
      <c r="M144" s="28" t="s">
        <v>25</v>
      </c>
      <c r="N144" s="28" t="s">
        <v>27</v>
      </c>
      <c r="O144" s="126">
        <v>-15000000</v>
      </c>
      <c r="P144" s="28"/>
      <c r="Q144" s="28" t="s">
        <v>28</v>
      </c>
      <c r="R144" s="128">
        <v>1.2424999999999999</v>
      </c>
      <c r="S144" s="128"/>
      <c r="T144" s="127"/>
      <c r="U144" s="127">
        <v>0</v>
      </c>
      <c r="V144" s="28"/>
      <c r="W144" s="128">
        <v>1.1657999999999999</v>
      </c>
      <c r="X144" s="128">
        <v>1.2413783368657791</v>
      </c>
      <c r="Y144" s="126">
        <v>-529060.77641026175</v>
      </c>
      <c r="Z144" s="140"/>
      <c r="AA144" s="126">
        <v>-10908.201341643929</v>
      </c>
      <c r="AB144" s="126">
        <v>-518152.57506861782</v>
      </c>
      <c r="AC144" s="27"/>
      <c r="AD144" s="28" t="s">
        <v>153</v>
      </c>
      <c r="AF144" s="39">
        <f t="shared" si="36"/>
        <v>12083342.808987521</v>
      </c>
      <c r="AG144" s="39">
        <f t="shared" si="37"/>
        <v>-10908.201341643929</v>
      </c>
      <c r="AH144" s="3"/>
      <c r="AI144" s="39">
        <f t="shared" si="38"/>
        <v>17261918.298553601</v>
      </c>
      <c r="AJ144" s="39">
        <f t="shared" si="39"/>
        <v>-5189483.6909077242</v>
      </c>
      <c r="AK144" s="39">
        <f t="shared" si="40"/>
        <v>5178575.4895660803</v>
      </c>
      <c r="AL144" s="39">
        <f t="shared" si="41"/>
        <v>-5178575.4895660803</v>
      </c>
      <c r="AM144" s="42">
        <f t="shared" si="42"/>
        <v>1</v>
      </c>
      <c r="AN144" s="3"/>
      <c r="AO144" s="32">
        <f>VLOOKUP(EURUSD!C144,'Cours à terme initiaux'!$A$2:$E$1123,5,FALSE)</f>
        <v>1.277231</v>
      </c>
      <c r="AP144" s="39">
        <f t="shared" si="43"/>
        <v>11744155.912282117</v>
      </c>
      <c r="AQ144" s="39">
        <f t="shared" si="44"/>
        <v>0</v>
      </c>
      <c r="AR144" s="39">
        <f t="shared" si="45"/>
        <v>-10908.201341643929</v>
      </c>
      <c r="AS144" s="39">
        <f t="shared" si="46"/>
        <v>-10908.201341643929</v>
      </c>
      <c r="AT144" s="42">
        <f t="shared" si="47"/>
        <v>1</v>
      </c>
    </row>
    <row r="145" spans="1:46" ht="15.6" x14ac:dyDescent="0.3">
      <c r="A145" s="28">
        <v>2020</v>
      </c>
      <c r="B145" s="28" t="s">
        <v>132</v>
      </c>
      <c r="C145" s="28">
        <v>1003</v>
      </c>
      <c r="D145" s="28" t="s">
        <v>133</v>
      </c>
      <c r="E145" s="51">
        <v>43111</v>
      </c>
      <c r="F145" s="51"/>
      <c r="G145" s="51">
        <v>44043</v>
      </c>
      <c r="H145" s="28" t="s">
        <v>22</v>
      </c>
      <c r="I145" s="28" t="s">
        <v>29</v>
      </c>
      <c r="J145" s="28" t="s">
        <v>24</v>
      </c>
      <c r="K145" s="127">
        <v>9749629.5140784606</v>
      </c>
      <c r="L145" s="28" t="s">
        <v>26</v>
      </c>
      <c r="M145" s="28" t="s">
        <v>29</v>
      </c>
      <c r="N145" s="28" t="s">
        <v>27</v>
      </c>
      <c r="O145" s="126">
        <v>-12500000</v>
      </c>
      <c r="P145" s="28"/>
      <c r="Q145" s="28" t="s">
        <v>28</v>
      </c>
      <c r="R145" s="128">
        <v>1.2821</v>
      </c>
      <c r="S145" s="128"/>
      <c r="T145" s="127"/>
      <c r="U145" s="127">
        <v>0</v>
      </c>
      <c r="V145" s="28"/>
      <c r="W145" s="128">
        <v>1.1657999999999999</v>
      </c>
      <c r="X145" s="128">
        <v>1.2445198171663296</v>
      </c>
      <c r="Y145" s="126">
        <v>-296549.61051352916</v>
      </c>
      <c r="Z145" s="126">
        <v>-296549.61051352916</v>
      </c>
      <c r="AA145" s="126">
        <v>-296549.6105135291</v>
      </c>
      <c r="AB145" s="126">
        <v>-5.8207660913467407E-11</v>
      </c>
      <c r="AC145" s="27"/>
      <c r="AD145" s="28" t="s">
        <v>59</v>
      </c>
      <c r="AF145" s="39">
        <f t="shared" si="36"/>
        <v>10044034.516430186</v>
      </c>
      <c r="AG145" s="39">
        <f t="shared" si="37"/>
        <v>-294405.00235172175</v>
      </c>
      <c r="AH145" s="3"/>
      <c r="AI145" s="39">
        <f t="shared" si="38"/>
        <v>7726180.3972539892</v>
      </c>
      <c r="AJ145" s="39">
        <f t="shared" si="39"/>
        <v>2023449.1168244751</v>
      </c>
      <c r="AK145" s="39">
        <f t="shared" si="40"/>
        <v>-2317854.1191761969</v>
      </c>
      <c r="AL145" s="39">
        <f t="shared" si="41"/>
        <v>2317854.1191761969</v>
      </c>
      <c r="AM145" s="42">
        <f t="shared" si="42"/>
        <v>1</v>
      </c>
      <c r="AN145" s="3"/>
      <c r="AO145" s="32">
        <f>VLOOKUP(EURUSD!C145,'Cours à terme initiaux'!$A$2:$E$1123,5,FALSE)</f>
        <v>1.2821</v>
      </c>
      <c r="AP145" s="39">
        <f t="shared" si="43"/>
        <v>9749629.5140784644</v>
      </c>
      <c r="AQ145" s="39">
        <f t="shared" si="44"/>
        <v>0</v>
      </c>
      <c r="AR145" s="39">
        <f t="shared" si="45"/>
        <v>294405.00235172175</v>
      </c>
      <c r="AS145" s="39">
        <f t="shared" si="46"/>
        <v>-294405.00235172175</v>
      </c>
      <c r="AT145" s="42">
        <f t="shared" si="47"/>
        <v>1</v>
      </c>
    </row>
    <row r="146" spans="1:46" ht="15.6" x14ac:dyDescent="0.3">
      <c r="A146" s="28">
        <v>2020</v>
      </c>
      <c r="B146" s="28" t="s">
        <v>134</v>
      </c>
      <c r="C146" s="28">
        <v>1004</v>
      </c>
      <c r="D146" s="28" t="s">
        <v>133</v>
      </c>
      <c r="E146" s="51">
        <v>43111</v>
      </c>
      <c r="F146" s="51"/>
      <c r="G146" s="51">
        <v>44043</v>
      </c>
      <c r="H146" s="28" t="s">
        <v>22</v>
      </c>
      <c r="I146" s="28" t="s">
        <v>29</v>
      </c>
      <c r="J146" s="28" t="s">
        <v>24</v>
      </c>
      <c r="K146" s="127">
        <v>1949925.90281569</v>
      </c>
      <c r="L146" s="28" t="s">
        <v>26</v>
      </c>
      <c r="M146" s="28" t="s">
        <v>29</v>
      </c>
      <c r="N146" s="28" t="s">
        <v>27</v>
      </c>
      <c r="O146" s="126">
        <v>-2500000</v>
      </c>
      <c r="P146" s="28"/>
      <c r="Q146" s="28" t="s">
        <v>28</v>
      </c>
      <c r="R146" s="128">
        <v>1.2821</v>
      </c>
      <c r="S146" s="128"/>
      <c r="T146" s="127"/>
      <c r="U146" s="127">
        <v>0</v>
      </c>
      <c r="V146" s="28"/>
      <c r="W146" s="128">
        <v>1.1657999999999999</v>
      </c>
      <c r="X146" s="128">
        <v>1.2445198171663296</v>
      </c>
      <c r="Y146" s="126">
        <v>-59309.92210270575</v>
      </c>
      <c r="Z146" s="126">
        <v>-59309.92210270575</v>
      </c>
      <c r="AA146" s="126">
        <v>-59309.922102705743</v>
      </c>
      <c r="AB146" s="126">
        <v>-7.2759576141834259E-12</v>
      </c>
      <c r="AC146" s="27"/>
      <c r="AD146" s="28" t="s">
        <v>59</v>
      </c>
      <c r="AF146" s="39">
        <f t="shared" si="36"/>
        <v>2008806.9032860373</v>
      </c>
      <c r="AG146" s="39">
        <f t="shared" si="37"/>
        <v>-58881.00047034421</v>
      </c>
      <c r="AH146" s="3"/>
      <c r="AI146" s="39">
        <f t="shared" si="38"/>
        <v>1545236.079450798</v>
      </c>
      <c r="AJ146" s="39">
        <f t="shared" si="39"/>
        <v>404689.82336489507</v>
      </c>
      <c r="AK146" s="39">
        <f t="shared" si="40"/>
        <v>-463570.82383523928</v>
      </c>
      <c r="AL146" s="39">
        <f t="shared" si="41"/>
        <v>463570.82383523928</v>
      </c>
      <c r="AM146" s="42">
        <f t="shared" si="42"/>
        <v>1</v>
      </c>
      <c r="AN146" s="3"/>
      <c r="AO146" s="32">
        <f>VLOOKUP(EURUSD!C146,'Cours à terme initiaux'!$A$2:$E$1123,5,FALSE)</f>
        <v>1.2821</v>
      </c>
      <c r="AP146" s="39">
        <f t="shared" si="43"/>
        <v>1949925.9028156931</v>
      </c>
      <c r="AQ146" s="39">
        <f t="shared" si="44"/>
        <v>0</v>
      </c>
      <c r="AR146" s="39">
        <f t="shared" si="45"/>
        <v>58881.00047034421</v>
      </c>
      <c r="AS146" s="39">
        <f t="shared" si="46"/>
        <v>-58881.00047034421</v>
      </c>
      <c r="AT146" s="42">
        <f t="shared" si="47"/>
        <v>1</v>
      </c>
    </row>
    <row r="147" spans="1:46" ht="15.6" x14ac:dyDescent="0.3">
      <c r="A147" s="28">
        <v>2020</v>
      </c>
      <c r="B147" s="28" t="s">
        <v>165</v>
      </c>
      <c r="C147" s="28">
        <v>1035</v>
      </c>
      <c r="D147" s="28" t="s">
        <v>58</v>
      </c>
      <c r="E147" s="51">
        <v>43227</v>
      </c>
      <c r="F147" s="51"/>
      <c r="G147" s="51">
        <v>44043</v>
      </c>
      <c r="H147" s="28" t="s">
        <v>22</v>
      </c>
      <c r="I147" s="28" t="s">
        <v>29</v>
      </c>
      <c r="J147" s="28" t="s">
        <v>24</v>
      </c>
      <c r="K147" s="127">
        <v>12038523.2744783</v>
      </c>
      <c r="L147" s="28" t="s">
        <v>26</v>
      </c>
      <c r="M147" s="28" t="s">
        <v>29</v>
      </c>
      <c r="N147" s="28" t="s">
        <v>27</v>
      </c>
      <c r="O147" s="126">
        <v>-15000000</v>
      </c>
      <c r="P147" s="28"/>
      <c r="Q147" s="28" t="s">
        <v>28</v>
      </c>
      <c r="R147" s="128">
        <v>1.246</v>
      </c>
      <c r="S147" s="128"/>
      <c r="T147" s="127"/>
      <c r="U147" s="127">
        <v>0</v>
      </c>
      <c r="V147" s="28"/>
      <c r="W147" s="128">
        <v>1.1657999999999999</v>
      </c>
      <c r="X147" s="128">
        <v>1.2445198171663296</v>
      </c>
      <c r="Y147" s="126">
        <v>-14422.446492606279</v>
      </c>
      <c r="Z147" s="149">
        <v>-557601.10493264522</v>
      </c>
      <c r="AA147" s="126">
        <v>-14422.446492606279</v>
      </c>
      <c r="AB147" s="127">
        <v>0</v>
      </c>
      <c r="AC147" s="27"/>
      <c r="AD147" s="28" t="s">
        <v>153</v>
      </c>
      <c r="AF147" s="39">
        <f t="shared" si="36"/>
        <v>12052841.419716224</v>
      </c>
      <c r="AG147" s="39">
        <f t="shared" si="37"/>
        <v>-14318.145237892866</v>
      </c>
      <c r="AH147" s="3"/>
      <c r="AI147" s="39">
        <f t="shared" si="38"/>
        <v>9271416.4767047875</v>
      </c>
      <c r="AJ147" s="39">
        <f t="shared" si="39"/>
        <v>2767106.7977735437</v>
      </c>
      <c r="AK147" s="39">
        <f t="shared" si="40"/>
        <v>-2781424.9430114366</v>
      </c>
      <c r="AL147" s="39">
        <f t="shared" si="41"/>
        <v>2781424.9430114366</v>
      </c>
      <c r="AM147" s="42">
        <f t="shared" si="42"/>
        <v>1</v>
      </c>
      <c r="AN147" s="3"/>
      <c r="AO147" s="32">
        <f>VLOOKUP(EURUSD!C147,'Cours à terme initiaux'!$A$2:$E$1123,5,FALSE)</f>
        <v>1.2805150000000001</v>
      </c>
      <c r="AP147" s="39">
        <f t="shared" si="43"/>
        <v>11714036.930453762</v>
      </c>
      <c r="AQ147" s="39">
        <f t="shared" si="44"/>
        <v>324486.3440245688</v>
      </c>
      <c r="AR147" s="39">
        <f t="shared" si="45"/>
        <v>338804.48926246166</v>
      </c>
      <c r="AS147" s="39">
        <f t="shared" si="46"/>
        <v>-338804.48926246166</v>
      </c>
      <c r="AT147" s="42">
        <f t="shared" si="47"/>
        <v>1</v>
      </c>
    </row>
    <row r="148" spans="1:46" ht="15.6" x14ac:dyDescent="0.3">
      <c r="A148" s="28">
        <v>2020</v>
      </c>
      <c r="B148" s="28" t="s">
        <v>165</v>
      </c>
      <c r="C148" s="28">
        <v>1036</v>
      </c>
      <c r="D148" s="28" t="s">
        <v>58</v>
      </c>
      <c r="E148" s="51">
        <v>43227</v>
      </c>
      <c r="F148" s="51">
        <v>44041</v>
      </c>
      <c r="G148" s="51">
        <v>44043</v>
      </c>
      <c r="H148" s="28" t="s">
        <v>26</v>
      </c>
      <c r="I148" s="28" t="s">
        <v>23</v>
      </c>
      <c r="J148" s="28" t="s">
        <v>24</v>
      </c>
      <c r="K148" s="127">
        <v>12038523.2744783</v>
      </c>
      <c r="L148" s="28" t="s">
        <v>26</v>
      </c>
      <c r="M148" s="28" t="s">
        <v>25</v>
      </c>
      <c r="N148" s="28" t="s">
        <v>27</v>
      </c>
      <c r="O148" s="126">
        <v>-15000000</v>
      </c>
      <c r="P148" s="28"/>
      <c r="Q148" s="28" t="s">
        <v>28</v>
      </c>
      <c r="R148" s="128">
        <v>1.246</v>
      </c>
      <c r="S148" s="128"/>
      <c r="T148" s="127"/>
      <c r="U148" s="127">
        <v>0</v>
      </c>
      <c r="V148" s="28"/>
      <c r="W148" s="128">
        <v>1.1657999999999999</v>
      </c>
      <c r="X148" s="128">
        <v>1.2445198171663296</v>
      </c>
      <c r="Y148" s="126">
        <v>-543178.65844003891</v>
      </c>
      <c r="Z148" s="140"/>
      <c r="AA148" s="126">
        <v>-14318.145237892866</v>
      </c>
      <c r="AB148" s="126">
        <v>-528860.51320214604</v>
      </c>
      <c r="AC148" s="27"/>
      <c r="AD148" s="28" t="s">
        <v>153</v>
      </c>
      <c r="AF148" s="39">
        <f t="shared" si="36"/>
        <v>12052841.419716224</v>
      </c>
      <c r="AG148" s="39">
        <f t="shared" si="37"/>
        <v>-14318.145237892866</v>
      </c>
      <c r="AH148" s="3"/>
      <c r="AI148" s="39">
        <f t="shared" si="38"/>
        <v>17218344.885308892</v>
      </c>
      <c r="AJ148" s="39">
        <f t="shared" si="39"/>
        <v>-5179821.6108305603</v>
      </c>
      <c r="AK148" s="39">
        <f t="shared" si="40"/>
        <v>5165503.4655926675</v>
      </c>
      <c r="AL148" s="39">
        <f t="shared" si="41"/>
        <v>-5165503.4655926675</v>
      </c>
      <c r="AM148" s="42">
        <f t="shared" si="42"/>
        <v>1</v>
      </c>
      <c r="AN148" s="3"/>
      <c r="AO148" s="32">
        <f>VLOOKUP(EURUSD!C148,'Cours à terme initiaux'!$A$2:$E$1123,5,FALSE)</f>
        <v>1.2805150000000001</v>
      </c>
      <c r="AP148" s="39">
        <f t="shared" si="43"/>
        <v>11714036.930453762</v>
      </c>
      <c r="AQ148" s="39">
        <f t="shared" si="44"/>
        <v>0</v>
      </c>
      <c r="AR148" s="39">
        <f t="shared" si="45"/>
        <v>-14318.145237892866</v>
      </c>
      <c r="AS148" s="39">
        <f t="shared" si="46"/>
        <v>-14318.145237892866</v>
      </c>
      <c r="AT148" s="42">
        <f t="shared" si="47"/>
        <v>1</v>
      </c>
    </row>
    <row r="149" spans="1:46" ht="15.6" x14ac:dyDescent="0.3">
      <c r="A149" s="28">
        <v>2020</v>
      </c>
      <c r="B149" s="28" t="s">
        <v>166</v>
      </c>
      <c r="C149" s="28">
        <v>1046</v>
      </c>
      <c r="D149" s="28" t="s">
        <v>47</v>
      </c>
      <c r="E149" s="51">
        <v>43237</v>
      </c>
      <c r="F149" s="51"/>
      <c r="G149" s="51">
        <v>44104</v>
      </c>
      <c r="H149" s="28" t="s">
        <v>22</v>
      </c>
      <c r="I149" s="28" t="s">
        <v>29</v>
      </c>
      <c r="J149" s="28" t="s">
        <v>24</v>
      </c>
      <c r="K149" s="127">
        <v>11751801.9429646</v>
      </c>
      <c r="L149" s="28" t="s">
        <v>26</v>
      </c>
      <c r="M149" s="28" t="s">
        <v>29</v>
      </c>
      <c r="N149" s="28" t="s">
        <v>27</v>
      </c>
      <c r="O149" s="126">
        <v>-15000000</v>
      </c>
      <c r="P149" s="28"/>
      <c r="Q149" s="28" t="s">
        <v>28</v>
      </c>
      <c r="R149" s="128">
        <v>1.2764</v>
      </c>
      <c r="S149" s="128"/>
      <c r="T149" s="127"/>
      <c r="U149" s="127">
        <v>0</v>
      </c>
      <c r="V149" s="28"/>
      <c r="W149" s="128">
        <v>1.1657999999999999</v>
      </c>
      <c r="X149" s="128">
        <v>1.2506663107654772</v>
      </c>
      <c r="Y149" s="126">
        <v>-243556.0912691197</v>
      </c>
      <c r="Z149" s="126">
        <v>-243556.0912691197</v>
      </c>
      <c r="AA149" s="126">
        <v>-243556.09126911967</v>
      </c>
      <c r="AB149" s="126">
        <v>-2.9103830456733704E-11</v>
      </c>
      <c r="AC149" s="27"/>
      <c r="AD149" s="28" t="s">
        <v>59</v>
      </c>
      <c r="AF149" s="39">
        <f t="shared" si="36"/>
        <v>11993606.824524734</v>
      </c>
      <c r="AG149" s="39">
        <f t="shared" si="37"/>
        <v>-241804.88156014681</v>
      </c>
      <c r="AH149" s="3"/>
      <c r="AI149" s="39">
        <f t="shared" si="38"/>
        <v>9225851.4034805652</v>
      </c>
      <c r="AJ149" s="39">
        <f t="shared" si="39"/>
        <v>2525950.5394840222</v>
      </c>
      <c r="AK149" s="39">
        <f t="shared" si="40"/>
        <v>-2767755.421044169</v>
      </c>
      <c r="AL149" s="39">
        <f t="shared" si="41"/>
        <v>2767755.421044169</v>
      </c>
      <c r="AM149" s="42">
        <f t="shared" si="42"/>
        <v>1</v>
      </c>
      <c r="AN149" s="3"/>
      <c r="AO149" s="32">
        <f>VLOOKUP(EURUSD!C149,'Cours à terme initiaux'!$A$2:$E$1123,5,FALSE)</f>
        <v>1.2720670000000001</v>
      </c>
      <c r="AP149" s="39">
        <f t="shared" si="43"/>
        <v>11791831.719555652</v>
      </c>
      <c r="AQ149" s="39">
        <f t="shared" si="44"/>
        <v>-40029.776591064408</v>
      </c>
      <c r="AR149" s="39">
        <f t="shared" si="45"/>
        <v>201775.1049690824</v>
      </c>
      <c r="AS149" s="39">
        <f t="shared" si="46"/>
        <v>-201775.1049690824</v>
      </c>
      <c r="AT149" s="42">
        <f t="shared" si="47"/>
        <v>1</v>
      </c>
    </row>
    <row r="150" spans="1:46" ht="15.6" x14ac:dyDescent="0.3">
      <c r="A150" s="28">
        <v>2020</v>
      </c>
      <c r="B150" s="28" t="s">
        <v>167</v>
      </c>
      <c r="C150" s="28">
        <v>1052</v>
      </c>
      <c r="D150" s="28" t="s">
        <v>112</v>
      </c>
      <c r="E150" s="51">
        <v>43238</v>
      </c>
      <c r="F150" s="51"/>
      <c r="G150" s="51">
        <v>44104</v>
      </c>
      <c r="H150" s="28" t="s">
        <v>22</v>
      </c>
      <c r="I150" s="28" t="s">
        <v>29</v>
      </c>
      <c r="J150" s="28" t="s">
        <v>24</v>
      </c>
      <c r="K150" s="127">
        <v>9893992.9328621905</v>
      </c>
      <c r="L150" s="28" t="s">
        <v>26</v>
      </c>
      <c r="M150" s="28" t="s">
        <v>29</v>
      </c>
      <c r="N150" s="28" t="s">
        <v>27</v>
      </c>
      <c r="O150" s="126">
        <v>-12600000</v>
      </c>
      <c r="P150" s="28"/>
      <c r="Q150" s="28" t="s">
        <v>28</v>
      </c>
      <c r="R150" s="128">
        <v>1.2735000000000001</v>
      </c>
      <c r="S150" s="128"/>
      <c r="T150" s="127"/>
      <c r="U150" s="127">
        <v>0</v>
      </c>
      <c r="V150" s="28"/>
      <c r="W150" s="128">
        <v>1.1657999999999999</v>
      </c>
      <c r="X150" s="128">
        <v>1.2506663107654772</v>
      </c>
      <c r="Y150" s="126">
        <v>-181945.01533563834</v>
      </c>
      <c r="Z150" s="126">
        <v>-181945.01533563834</v>
      </c>
      <c r="AA150" s="126">
        <v>-181945.01533563834</v>
      </c>
      <c r="AB150" s="127">
        <v>0</v>
      </c>
      <c r="AC150" s="27"/>
      <c r="AD150" s="28" t="s">
        <v>59</v>
      </c>
      <c r="AF150" s="39">
        <f t="shared" si="36"/>
        <v>10074629.732600776</v>
      </c>
      <c r="AG150" s="39">
        <f t="shared" si="37"/>
        <v>-180636.79973858595</v>
      </c>
      <c r="AH150" s="3"/>
      <c r="AI150" s="39">
        <f t="shared" si="38"/>
        <v>7749715.1789236749</v>
      </c>
      <c r="AJ150" s="39">
        <f t="shared" si="39"/>
        <v>2144277.7539385157</v>
      </c>
      <c r="AK150" s="39">
        <f t="shared" si="40"/>
        <v>-2324914.5536771016</v>
      </c>
      <c r="AL150" s="39">
        <f t="shared" si="41"/>
        <v>2324914.5536771016</v>
      </c>
      <c r="AM150" s="42">
        <f t="shared" si="42"/>
        <v>1</v>
      </c>
      <c r="AN150" s="3"/>
      <c r="AO150" s="32">
        <f>VLOOKUP(EURUSD!C150,'Cours à terme initiaux'!$A$2:$E$1123,5,FALSE)</f>
        <v>1.26834</v>
      </c>
      <c r="AP150" s="39">
        <f t="shared" si="43"/>
        <v>9934244.7608685363</v>
      </c>
      <c r="AQ150" s="39">
        <f t="shared" si="44"/>
        <v>-40251.828006345779</v>
      </c>
      <c r="AR150" s="39">
        <f t="shared" si="45"/>
        <v>140384.97173224017</v>
      </c>
      <c r="AS150" s="39">
        <f t="shared" si="46"/>
        <v>-140384.97173224017</v>
      </c>
      <c r="AT150" s="42">
        <f t="shared" si="47"/>
        <v>1</v>
      </c>
    </row>
    <row r="151" spans="1:46" ht="15.6" x14ac:dyDescent="0.3">
      <c r="A151" s="28">
        <v>2020</v>
      </c>
      <c r="B151" s="28" t="s">
        <v>168</v>
      </c>
      <c r="C151" s="28">
        <v>1053</v>
      </c>
      <c r="D151" s="28" t="s">
        <v>112</v>
      </c>
      <c r="E151" s="51">
        <v>43238</v>
      </c>
      <c r="F151" s="51"/>
      <c r="G151" s="51">
        <v>44104</v>
      </c>
      <c r="H151" s="28" t="s">
        <v>22</v>
      </c>
      <c r="I151" s="28" t="s">
        <v>29</v>
      </c>
      <c r="J151" s="28" t="s">
        <v>24</v>
      </c>
      <c r="K151" s="127">
        <v>1884570.08244994</v>
      </c>
      <c r="L151" s="28" t="s">
        <v>26</v>
      </c>
      <c r="M151" s="28" t="s">
        <v>29</v>
      </c>
      <c r="N151" s="28" t="s">
        <v>27</v>
      </c>
      <c r="O151" s="126">
        <v>-2400000</v>
      </c>
      <c r="P151" s="28"/>
      <c r="Q151" s="28" t="s">
        <v>28</v>
      </c>
      <c r="R151" s="128">
        <v>1.2735000000000001</v>
      </c>
      <c r="S151" s="128"/>
      <c r="T151" s="127"/>
      <c r="U151" s="127">
        <v>0</v>
      </c>
      <c r="V151" s="28"/>
      <c r="W151" s="128">
        <v>1.1657999999999999</v>
      </c>
      <c r="X151" s="128">
        <v>1.2506663107654772</v>
      </c>
      <c r="Y151" s="126">
        <v>-34656.193397264484</v>
      </c>
      <c r="Z151" s="126">
        <v>-34656.193397264484</v>
      </c>
      <c r="AA151" s="126">
        <v>-34656.193397264484</v>
      </c>
      <c r="AB151" s="127">
        <v>0</v>
      </c>
      <c r="AC151" s="27"/>
      <c r="AD151" s="28" t="s">
        <v>59</v>
      </c>
      <c r="AF151" s="39">
        <f t="shared" si="36"/>
        <v>1918977.0919239575</v>
      </c>
      <c r="AG151" s="39">
        <f t="shared" si="37"/>
        <v>-34407.009474016493</v>
      </c>
      <c r="AH151" s="3"/>
      <c r="AI151" s="39">
        <f t="shared" si="38"/>
        <v>1476136.2245568903</v>
      </c>
      <c r="AJ151" s="39">
        <f t="shared" si="39"/>
        <v>408433.85789305065</v>
      </c>
      <c r="AK151" s="39">
        <f t="shared" si="40"/>
        <v>-442840.86736706714</v>
      </c>
      <c r="AL151" s="39">
        <f t="shared" si="41"/>
        <v>442840.86736706714</v>
      </c>
      <c r="AM151" s="42">
        <f t="shared" si="42"/>
        <v>1</v>
      </c>
      <c r="AN151" s="3"/>
      <c r="AO151" s="32">
        <f>VLOOKUP(EURUSD!C151,'Cours à terme initiaux'!$A$2:$E$1123,5,FALSE)</f>
        <v>1.26834</v>
      </c>
      <c r="AP151" s="39">
        <f t="shared" si="43"/>
        <v>1892237.0973082928</v>
      </c>
      <c r="AQ151" s="39">
        <f t="shared" si="44"/>
        <v>-7667.0148583517876</v>
      </c>
      <c r="AR151" s="39">
        <f t="shared" si="45"/>
        <v>26739.994615664706</v>
      </c>
      <c r="AS151" s="39">
        <f t="shared" si="46"/>
        <v>-26739.994615664706</v>
      </c>
      <c r="AT151" s="42">
        <f t="shared" si="47"/>
        <v>1</v>
      </c>
    </row>
    <row r="152" spans="1:46" ht="15.6" x14ac:dyDescent="0.3">
      <c r="A152" s="28">
        <v>2020</v>
      </c>
      <c r="B152" s="28" t="s">
        <v>169</v>
      </c>
      <c r="C152" s="28">
        <v>1054</v>
      </c>
      <c r="D152" s="28" t="s">
        <v>112</v>
      </c>
      <c r="E152" s="51">
        <v>43245</v>
      </c>
      <c r="F152" s="51"/>
      <c r="G152" s="51">
        <v>44104</v>
      </c>
      <c r="H152" s="28" t="s">
        <v>22</v>
      </c>
      <c r="I152" s="28" t="s">
        <v>29</v>
      </c>
      <c r="J152" s="28" t="s">
        <v>24</v>
      </c>
      <c r="K152" s="127">
        <v>3333333.3333333302</v>
      </c>
      <c r="L152" s="28" t="s">
        <v>26</v>
      </c>
      <c r="M152" s="28" t="s">
        <v>29</v>
      </c>
      <c r="N152" s="28" t="s">
        <v>27</v>
      </c>
      <c r="O152" s="126">
        <v>-4200000</v>
      </c>
      <c r="P152" s="28"/>
      <c r="Q152" s="28" t="s">
        <v>28</v>
      </c>
      <c r="R152" s="128">
        <v>1.26</v>
      </c>
      <c r="S152" s="128"/>
      <c r="T152" s="127"/>
      <c r="U152" s="127">
        <v>0</v>
      </c>
      <c r="V152" s="28"/>
      <c r="W152" s="128">
        <v>1.1657999999999999</v>
      </c>
      <c r="X152" s="128">
        <v>1.2506663107654772</v>
      </c>
      <c r="Y152" s="126">
        <v>-25056.739752906651</v>
      </c>
      <c r="Z152" s="126">
        <v>-25056.739752906651</v>
      </c>
      <c r="AA152" s="126">
        <v>-25056.739752906647</v>
      </c>
      <c r="AB152" s="126">
        <v>-3.637978807091713E-12</v>
      </c>
      <c r="AC152" s="27"/>
      <c r="AD152" s="28" t="s">
        <v>59</v>
      </c>
      <c r="AF152" s="39">
        <f t="shared" si="36"/>
        <v>3358209.910866926</v>
      </c>
      <c r="AG152" s="39">
        <f t="shared" si="37"/>
        <v>-24876.57753359247</v>
      </c>
      <c r="AH152" s="3"/>
      <c r="AI152" s="39">
        <f t="shared" si="38"/>
        <v>2583238.3929745583</v>
      </c>
      <c r="AJ152" s="39">
        <f t="shared" si="39"/>
        <v>750094.9403587752</v>
      </c>
      <c r="AK152" s="39">
        <f t="shared" si="40"/>
        <v>-774971.51789236767</v>
      </c>
      <c r="AL152" s="39">
        <f t="shared" si="41"/>
        <v>774971.51789236767</v>
      </c>
      <c r="AM152" s="42">
        <f t="shared" si="42"/>
        <v>1</v>
      </c>
      <c r="AN152" s="3"/>
      <c r="AO152" s="32">
        <f>VLOOKUP(EURUSD!C152,'Cours à terme initiaux'!$A$2:$E$1123,5,FALSE)</f>
        <v>1.2544850000000001</v>
      </c>
      <c r="AP152" s="39">
        <f t="shared" si="43"/>
        <v>3347987.4211329748</v>
      </c>
      <c r="AQ152" s="39">
        <f t="shared" si="44"/>
        <v>-14654.087799641304</v>
      </c>
      <c r="AR152" s="39">
        <f t="shared" si="45"/>
        <v>10222.489733951166</v>
      </c>
      <c r="AS152" s="39">
        <f t="shared" si="46"/>
        <v>-10222.489733951166</v>
      </c>
      <c r="AT152" s="42">
        <f t="shared" si="47"/>
        <v>1</v>
      </c>
    </row>
    <row r="153" spans="1:46" ht="15.6" x14ac:dyDescent="0.3">
      <c r="A153" s="28">
        <v>2020</v>
      </c>
      <c r="B153" s="28" t="s">
        <v>170</v>
      </c>
      <c r="C153" s="28">
        <v>1055</v>
      </c>
      <c r="D153" s="28" t="s">
        <v>112</v>
      </c>
      <c r="E153" s="51">
        <v>43245</v>
      </c>
      <c r="F153" s="51"/>
      <c r="G153" s="51">
        <v>44104</v>
      </c>
      <c r="H153" s="28" t="s">
        <v>22</v>
      </c>
      <c r="I153" s="28" t="s">
        <v>29</v>
      </c>
      <c r="J153" s="28" t="s">
        <v>24</v>
      </c>
      <c r="K153" s="127">
        <v>634920.63492063503</v>
      </c>
      <c r="L153" s="28" t="s">
        <v>26</v>
      </c>
      <c r="M153" s="28" t="s">
        <v>29</v>
      </c>
      <c r="N153" s="28" t="s">
        <v>27</v>
      </c>
      <c r="O153" s="126">
        <v>-800000</v>
      </c>
      <c r="P153" s="28"/>
      <c r="Q153" s="28" t="s">
        <v>28</v>
      </c>
      <c r="R153" s="128">
        <v>1.26</v>
      </c>
      <c r="S153" s="128"/>
      <c r="T153" s="127"/>
      <c r="U153" s="127">
        <v>0</v>
      </c>
      <c r="V153" s="28"/>
      <c r="W153" s="128">
        <v>1.1657999999999999</v>
      </c>
      <c r="X153" s="128">
        <v>1.2506663107654772</v>
      </c>
      <c r="Y153" s="126">
        <v>-4772.7123338870424</v>
      </c>
      <c r="Z153" s="126">
        <v>-4772.7123338870424</v>
      </c>
      <c r="AA153" s="126">
        <v>-4772.7123338870424</v>
      </c>
      <c r="AB153" s="127">
        <v>0</v>
      </c>
      <c r="AC153" s="27"/>
      <c r="AD153" s="28" t="s">
        <v>59</v>
      </c>
      <c r="AF153" s="39">
        <f t="shared" si="36"/>
        <v>639659.03064131923</v>
      </c>
      <c r="AG153" s="39">
        <f t="shared" si="37"/>
        <v>-4738.3957206843188</v>
      </c>
      <c r="AH153" s="3"/>
      <c r="AI153" s="39">
        <f t="shared" si="38"/>
        <v>492045.40818563011</v>
      </c>
      <c r="AJ153" s="39">
        <f t="shared" si="39"/>
        <v>142875.22673500481</v>
      </c>
      <c r="AK153" s="39">
        <f t="shared" si="40"/>
        <v>-147613.62245568912</v>
      </c>
      <c r="AL153" s="39">
        <f t="shared" si="41"/>
        <v>147613.62245568912</v>
      </c>
      <c r="AM153" s="42">
        <f t="shared" si="42"/>
        <v>1</v>
      </c>
      <c r="AN153" s="3"/>
      <c r="AO153" s="32">
        <f>VLOOKUP(EURUSD!C153,'Cours à terme initiaux'!$A$2:$E$1123,5,FALSE)</f>
        <v>1.2544850000000001</v>
      </c>
      <c r="AP153" s="39">
        <f t="shared" si="43"/>
        <v>637711.88973961421</v>
      </c>
      <c r="AQ153" s="39">
        <f t="shared" si="44"/>
        <v>-2791.2548189793015</v>
      </c>
      <c r="AR153" s="39">
        <f t="shared" si="45"/>
        <v>1947.1409017050173</v>
      </c>
      <c r="AS153" s="39">
        <f t="shared" si="46"/>
        <v>-1947.1409017050173</v>
      </c>
      <c r="AT153" s="42">
        <f t="shared" si="47"/>
        <v>1</v>
      </c>
    </row>
    <row r="154" spans="1:46" ht="15.6" x14ac:dyDescent="0.3">
      <c r="A154" s="28">
        <v>2020</v>
      </c>
      <c r="B154" s="28" t="s">
        <v>171</v>
      </c>
      <c r="C154" s="28">
        <v>1047</v>
      </c>
      <c r="D154" s="28" t="s">
        <v>47</v>
      </c>
      <c r="E154" s="51">
        <v>43237</v>
      </c>
      <c r="F154" s="51"/>
      <c r="G154" s="51">
        <v>44134</v>
      </c>
      <c r="H154" s="28" t="s">
        <v>22</v>
      </c>
      <c r="I154" s="28" t="s">
        <v>29</v>
      </c>
      <c r="J154" s="28" t="s">
        <v>24</v>
      </c>
      <c r="K154" s="127">
        <v>12126111.560226399</v>
      </c>
      <c r="L154" s="28" t="s">
        <v>26</v>
      </c>
      <c r="M154" s="28" t="s">
        <v>29</v>
      </c>
      <c r="N154" s="28" t="s">
        <v>27</v>
      </c>
      <c r="O154" s="126">
        <v>-15000000</v>
      </c>
      <c r="P154" s="28"/>
      <c r="Q154" s="28" t="s">
        <v>28</v>
      </c>
      <c r="R154" s="128">
        <v>1.2370000000000001</v>
      </c>
      <c r="S154" s="128"/>
      <c r="T154" s="127"/>
      <c r="U154" s="127">
        <v>0</v>
      </c>
      <c r="V154" s="28"/>
      <c r="W154" s="128">
        <v>1.1657999999999999</v>
      </c>
      <c r="X154" s="128">
        <v>1.2537018516515563</v>
      </c>
      <c r="Y154" s="127">
        <v>162711.18601760943</v>
      </c>
      <c r="Z154" s="149">
        <v>-337709.77251523349</v>
      </c>
      <c r="AA154" s="127">
        <v>162711.18601760943</v>
      </c>
      <c r="AB154" s="127">
        <v>0</v>
      </c>
      <c r="AC154" s="27"/>
      <c r="AD154" s="28" t="s">
        <v>153</v>
      </c>
      <c r="AF154" s="39">
        <f t="shared" si="36"/>
        <v>11964567.157845259</v>
      </c>
      <c r="AG154" s="39">
        <f t="shared" si="37"/>
        <v>161544.40238109417</v>
      </c>
      <c r="AH154" s="3"/>
      <c r="AI154" s="39">
        <f t="shared" si="38"/>
        <v>9203513.1983425077</v>
      </c>
      <c r="AJ154" s="39">
        <f t="shared" si="39"/>
        <v>2922598.3618838452</v>
      </c>
      <c r="AK154" s="39">
        <f t="shared" si="40"/>
        <v>-2761053.959502751</v>
      </c>
      <c r="AL154" s="39">
        <f t="shared" si="41"/>
        <v>2761053.959502751</v>
      </c>
      <c r="AM154" s="42">
        <f t="shared" si="42"/>
        <v>1</v>
      </c>
      <c r="AN154" s="3"/>
      <c r="AO154" s="32">
        <f>VLOOKUP(EURUSD!C154,'Cours à terme initiaux'!$A$2:$E$1123,5,FALSE)</f>
        <v>1.275231</v>
      </c>
      <c r="AP154" s="39">
        <f t="shared" si="43"/>
        <v>11762574.780569168</v>
      </c>
      <c r="AQ154" s="39">
        <f t="shared" si="44"/>
        <v>363536.77965718508</v>
      </c>
      <c r="AR154" s="39">
        <f t="shared" si="45"/>
        <v>201992.37727609091</v>
      </c>
      <c r="AS154" s="39">
        <f t="shared" si="46"/>
        <v>-201992.37727609091</v>
      </c>
      <c r="AT154" s="42">
        <f t="shared" si="47"/>
        <v>1</v>
      </c>
    </row>
    <row r="155" spans="1:46" ht="15.6" x14ac:dyDescent="0.3">
      <c r="A155" s="28">
        <v>2020</v>
      </c>
      <c r="B155" s="28" t="s">
        <v>171</v>
      </c>
      <c r="C155" s="28">
        <v>1048</v>
      </c>
      <c r="D155" s="28" t="s">
        <v>47</v>
      </c>
      <c r="E155" s="51">
        <v>43237</v>
      </c>
      <c r="F155" s="51">
        <v>44132</v>
      </c>
      <c r="G155" s="51">
        <v>44134</v>
      </c>
      <c r="H155" s="28" t="s">
        <v>26</v>
      </c>
      <c r="I155" s="28" t="s">
        <v>23</v>
      </c>
      <c r="J155" s="28" t="s">
        <v>24</v>
      </c>
      <c r="K155" s="127">
        <v>12126111.560226399</v>
      </c>
      <c r="L155" s="28" t="s">
        <v>26</v>
      </c>
      <c r="M155" s="28" t="s">
        <v>25</v>
      </c>
      <c r="N155" s="28" t="s">
        <v>27</v>
      </c>
      <c r="O155" s="126">
        <v>-15000000</v>
      </c>
      <c r="P155" s="28"/>
      <c r="Q155" s="28" t="s">
        <v>28</v>
      </c>
      <c r="R155" s="128">
        <v>1.2370000000000001</v>
      </c>
      <c r="S155" s="128"/>
      <c r="T155" s="127"/>
      <c r="U155" s="127">
        <v>0</v>
      </c>
      <c r="V155" s="28"/>
      <c r="W155" s="128">
        <v>1.1657999999999999</v>
      </c>
      <c r="X155" s="128">
        <v>1.2537018516515563</v>
      </c>
      <c r="Y155" s="126">
        <v>-500420.95853284292</v>
      </c>
      <c r="Z155" s="140"/>
      <c r="AA155" s="127">
        <v>0</v>
      </c>
      <c r="AB155" s="126">
        <v>-500420.95853284292</v>
      </c>
      <c r="AC155" s="27"/>
      <c r="AD155" s="28" t="s">
        <v>153</v>
      </c>
      <c r="AF155" s="39">
        <f t="shared" si="36"/>
        <v>11964567.157845259</v>
      </c>
      <c r="AG155" s="39">
        <f t="shared" si="37"/>
        <v>0</v>
      </c>
      <c r="AH155" s="3"/>
      <c r="AI155" s="39">
        <f t="shared" si="38"/>
        <v>17092238.796921801</v>
      </c>
      <c r="AJ155" s="39">
        <f t="shared" si="39"/>
        <v>-4966127.2366954479</v>
      </c>
      <c r="AK155" s="39">
        <f t="shared" si="40"/>
        <v>4966127.2366954479</v>
      </c>
      <c r="AL155" s="39">
        <f t="shared" si="41"/>
        <v>-4966127.2366954479</v>
      </c>
      <c r="AM155" s="42">
        <f t="shared" si="42"/>
        <v>1</v>
      </c>
      <c r="AN155" s="3"/>
      <c r="AO155" s="32">
        <f>VLOOKUP(EURUSD!C155,'Cours à terme initiaux'!$A$2:$E$1123,5,FALSE)</f>
        <v>1.275231</v>
      </c>
      <c r="AP155" s="39">
        <f t="shared" si="43"/>
        <v>11762574.780569168</v>
      </c>
      <c r="AQ155" s="39">
        <f t="shared" si="44"/>
        <v>0</v>
      </c>
      <c r="AR155" s="39">
        <f t="shared" si="45"/>
        <v>201992.37727609091</v>
      </c>
      <c r="AS155" s="39">
        <f t="shared" si="46"/>
        <v>0</v>
      </c>
      <c r="AT155" s="42" t="str">
        <f t="shared" si="47"/>
        <v>PAS DE VALEUR INTRINSEQUE</v>
      </c>
    </row>
    <row r="156" spans="1:46" ht="15.6" x14ac:dyDescent="0.3">
      <c r="A156" s="28">
        <v>2020</v>
      </c>
      <c r="B156" s="28" t="s">
        <v>172</v>
      </c>
      <c r="C156" s="28">
        <v>1049</v>
      </c>
      <c r="D156" s="28" t="s">
        <v>161</v>
      </c>
      <c r="E156" s="51">
        <v>43238</v>
      </c>
      <c r="F156" s="51"/>
      <c r="G156" s="51">
        <v>44134</v>
      </c>
      <c r="H156" s="28" t="s">
        <v>22</v>
      </c>
      <c r="I156" s="28" t="s">
        <v>29</v>
      </c>
      <c r="J156" s="28" t="s">
        <v>24</v>
      </c>
      <c r="K156" s="127">
        <v>12137886.3893834</v>
      </c>
      <c r="L156" s="28" t="s">
        <v>26</v>
      </c>
      <c r="M156" s="28" t="s">
        <v>29</v>
      </c>
      <c r="N156" s="28" t="s">
        <v>27</v>
      </c>
      <c r="O156" s="126">
        <v>-15000000</v>
      </c>
      <c r="P156" s="28"/>
      <c r="Q156" s="28" t="s">
        <v>28</v>
      </c>
      <c r="R156" s="128">
        <v>1.2358</v>
      </c>
      <c r="S156" s="128"/>
      <c r="T156" s="127"/>
      <c r="U156" s="127">
        <v>0</v>
      </c>
      <c r="V156" s="28"/>
      <c r="W156" s="128">
        <v>1.1657999999999999</v>
      </c>
      <c r="X156" s="128">
        <v>1.2537018516515563</v>
      </c>
      <c r="Y156" s="127">
        <v>174571.06100589447</v>
      </c>
      <c r="Z156" s="149">
        <v>-321196.35102864215</v>
      </c>
      <c r="AA156" s="127">
        <v>174571.06100589447</v>
      </c>
      <c r="AB156" s="127">
        <v>0</v>
      </c>
      <c r="AC156" s="27"/>
      <c r="AD156" s="28" t="s">
        <v>153</v>
      </c>
      <c r="AF156" s="39">
        <f t="shared" si="36"/>
        <v>11964567.157845259</v>
      </c>
      <c r="AG156" s="39">
        <f t="shared" si="37"/>
        <v>173319.23153813742</v>
      </c>
      <c r="AH156" s="3"/>
      <c r="AI156" s="39">
        <f t="shared" si="38"/>
        <v>9203513.1983425077</v>
      </c>
      <c r="AJ156" s="39">
        <f t="shared" si="39"/>
        <v>2934373.1910408884</v>
      </c>
      <c r="AK156" s="39">
        <f t="shared" si="40"/>
        <v>-2761053.959502751</v>
      </c>
      <c r="AL156" s="39">
        <f t="shared" si="41"/>
        <v>2761053.959502751</v>
      </c>
      <c r="AM156" s="42">
        <f t="shared" si="42"/>
        <v>1</v>
      </c>
      <c r="AN156" s="3"/>
      <c r="AO156" s="32">
        <f>VLOOKUP(EURUSD!C156,'Cours à terme initiaux'!$A$2:$E$1123,5,FALSE)</f>
        <v>1.271466</v>
      </c>
      <c r="AP156" s="39">
        <f t="shared" si="43"/>
        <v>11797405.514579235</v>
      </c>
      <c r="AQ156" s="39">
        <f t="shared" si="44"/>
        <v>340480.87480416149</v>
      </c>
      <c r="AR156" s="39">
        <f t="shared" si="45"/>
        <v>167161.64326602407</v>
      </c>
      <c r="AS156" s="39">
        <f t="shared" si="46"/>
        <v>-167161.64326602407</v>
      </c>
      <c r="AT156" s="42">
        <f t="shared" si="47"/>
        <v>1</v>
      </c>
    </row>
    <row r="157" spans="1:46" ht="15.6" x14ac:dyDescent="0.3">
      <c r="A157" s="28">
        <v>2020</v>
      </c>
      <c r="B157" s="28" t="s">
        <v>172</v>
      </c>
      <c r="C157" s="28">
        <v>1050</v>
      </c>
      <c r="D157" s="28" t="s">
        <v>161</v>
      </c>
      <c r="E157" s="51">
        <v>43238</v>
      </c>
      <c r="F157" s="51">
        <v>44132</v>
      </c>
      <c r="G157" s="51">
        <v>44134</v>
      </c>
      <c r="H157" s="28" t="s">
        <v>26</v>
      </c>
      <c r="I157" s="28" t="s">
        <v>23</v>
      </c>
      <c r="J157" s="28" t="s">
        <v>24</v>
      </c>
      <c r="K157" s="127">
        <v>12137886.3893834</v>
      </c>
      <c r="L157" s="28" t="s">
        <v>26</v>
      </c>
      <c r="M157" s="28" t="s">
        <v>25</v>
      </c>
      <c r="N157" s="28" t="s">
        <v>27</v>
      </c>
      <c r="O157" s="126">
        <v>-15000000</v>
      </c>
      <c r="P157" s="28"/>
      <c r="Q157" s="28" t="s">
        <v>28</v>
      </c>
      <c r="R157" s="128">
        <v>1.2358</v>
      </c>
      <c r="S157" s="128"/>
      <c r="T157" s="127"/>
      <c r="U157" s="127">
        <v>0</v>
      </c>
      <c r="V157" s="28"/>
      <c r="W157" s="128">
        <v>1.1657999999999999</v>
      </c>
      <c r="X157" s="128">
        <v>1.2537018516515563</v>
      </c>
      <c r="Y157" s="126">
        <v>-495767.4120345366</v>
      </c>
      <c r="Z157" s="140"/>
      <c r="AA157" s="127">
        <v>0</v>
      </c>
      <c r="AB157" s="126">
        <v>-495767.4120345366</v>
      </c>
      <c r="AC157" s="27"/>
      <c r="AD157" s="28" t="s">
        <v>153</v>
      </c>
      <c r="AF157" s="39">
        <f t="shared" si="36"/>
        <v>11964567.157845259</v>
      </c>
      <c r="AG157" s="39">
        <f t="shared" si="37"/>
        <v>0</v>
      </c>
      <c r="AH157" s="3"/>
      <c r="AI157" s="39">
        <f t="shared" si="38"/>
        <v>17092238.796921801</v>
      </c>
      <c r="AJ157" s="39">
        <f t="shared" si="39"/>
        <v>-4954352.4075384047</v>
      </c>
      <c r="AK157" s="39">
        <f t="shared" si="40"/>
        <v>4954352.4075384047</v>
      </c>
      <c r="AL157" s="39">
        <f t="shared" si="41"/>
        <v>-4954352.4075384047</v>
      </c>
      <c r="AM157" s="42">
        <f t="shared" si="42"/>
        <v>1</v>
      </c>
      <c r="AN157" s="3"/>
      <c r="AO157" s="32">
        <f>VLOOKUP(EURUSD!C157,'Cours à terme initiaux'!$A$2:$E$1123,5,FALSE)</f>
        <v>1.271466</v>
      </c>
      <c r="AP157" s="39">
        <f t="shared" si="43"/>
        <v>11797405.514579235</v>
      </c>
      <c r="AQ157" s="39">
        <f t="shared" si="44"/>
        <v>0</v>
      </c>
      <c r="AR157" s="39">
        <f t="shared" si="45"/>
        <v>167161.64326602407</v>
      </c>
      <c r="AS157" s="39">
        <f t="shared" si="46"/>
        <v>0</v>
      </c>
      <c r="AT157" s="42" t="str">
        <f t="shared" si="47"/>
        <v>PAS DE VALEUR INTRINSEQUE</v>
      </c>
    </row>
    <row r="158" spans="1:46" ht="15.6" x14ac:dyDescent="0.3">
      <c r="A158" s="28">
        <v>2020</v>
      </c>
      <c r="B158" s="28" t="s">
        <v>173</v>
      </c>
      <c r="C158" s="28">
        <v>1056</v>
      </c>
      <c r="D158" s="28" t="s">
        <v>112</v>
      </c>
      <c r="E158" s="51">
        <v>43245</v>
      </c>
      <c r="F158" s="51"/>
      <c r="G158" s="51">
        <v>44134</v>
      </c>
      <c r="H158" s="28" t="s">
        <v>22</v>
      </c>
      <c r="I158" s="28" t="s">
        <v>29</v>
      </c>
      <c r="J158" s="28" t="s">
        <v>24</v>
      </c>
      <c r="K158" s="127">
        <v>3322784.8101265798</v>
      </c>
      <c r="L158" s="28" t="s">
        <v>26</v>
      </c>
      <c r="M158" s="28" t="s">
        <v>29</v>
      </c>
      <c r="N158" s="28" t="s">
        <v>27</v>
      </c>
      <c r="O158" s="126">
        <v>-4200000</v>
      </c>
      <c r="P158" s="28"/>
      <c r="Q158" s="28" t="s">
        <v>28</v>
      </c>
      <c r="R158" s="128">
        <v>1.264</v>
      </c>
      <c r="S158" s="128"/>
      <c r="T158" s="127"/>
      <c r="U158" s="127">
        <v>0</v>
      </c>
      <c r="V158" s="28"/>
      <c r="W158" s="128">
        <v>1.1657999999999999</v>
      </c>
      <c r="X158" s="128">
        <v>1.2537018516515563</v>
      </c>
      <c r="Y158" s="126">
        <v>-27491.129874158316</v>
      </c>
      <c r="Z158" s="126">
        <v>-27491.129874158316</v>
      </c>
      <c r="AA158" s="126">
        <v>-27491.129874158316</v>
      </c>
      <c r="AB158" s="127">
        <v>0</v>
      </c>
      <c r="AC158" s="27"/>
      <c r="AD158" s="28" t="s">
        <v>59</v>
      </c>
      <c r="AF158" s="39">
        <f t="shared" si="36"/>
        <v>3350078.8041966725</v>
      </c>
      <c r="AG158" s="39">
        <f t="shared" si="37"/>
        <v>-27293.994070090353</v>
      </c>
      <c r="AH158" s="3"/>
      <c r="AI158" s="39">
        <f t="shared" si="38"/>
        <v>2576983.6955359019</v>
      </c>
      <c r="AJ158" s="39">
        <f t="shared" si="39"/>
        <v>745801.11459068023</v>
      </c>
      <c r="AK158" s="39">
        <f t="shared" si="40"/>
        <v>-773095.10866077058</v>
      </c>
      <c r="AL158" s="39">
        <f t="shared" si="41"/>
        <v>773095.10866077058</v>
      </c>
      <c r="AM158" s="42">
        <f t="shared" si="42"/>
        <v>1</v>
      </c>
      <c r="AN158" s="3"/>
      <c r="AO158" s="32">
        <f>VLOOKUP(EURUSD!C158,'Cours à terme initiaux'!$A$2:$E$1123,5,FALSE)</f>
        <v>1.2576069999999999</v>
      </c>
      <c r="AP158" s="39">
        <f t="shared" si="43"/>
        <v>3339676.0673246891</v>
      </c>
      <c r="AQ158" s="39">
        <f t="shared" si="44"/>
        <v>-16891.257198106963</v>
      </c>
      <c r="AR158" s="39">
        <f t="shared" si="45"/>
        <v>10402.73687198339</v>
      </c>
      <c r="AS158" s="39">
        <f t="shared" si="46"/>
        <v>-10402.73687198339</v>
      </c>
      <c r="AT158" s="42">
        <f t="shared" si="47"/>
        <v>1</v>
      </c>
    </row>
    <row r="159" spans="1:46" ht="15.6" x14ac:dyDescent="0.3">
      <c r="A159" s="28">
        <v>2020</v>
      </c>
      <c r="B159" s="28" t="s">
        <v>174</v>
      </c>
      <c r="C159" s="28">
        <v>1057</v>
      </c>
      <c r="D159" s="28" t="s">
        <v>112</v>
      </c>
      <c r="E159" s="51">
        <v>43245</v>
      </c>
      <c r="F159" s="51"/>
      <c r="G159" s="51">
        <v>44134</v>
      </c>
      <c r="H159" s="28" t="s">
        <v>22</v>
      </c>
      <c r="I159" s="28" t="s">
        <v>29</v>
      </c>
      <c r="J159" s="28" t="s">
        <v>24</v>
      </c>
      <c r="K159" s="127">
        <v>632911.39240506303</v>
      </c>
      <c r="L159" s="28" t="s">
        <v>26</v>
      </c>
      <c r="M159" s="28" t="s">
        <v>29</v>
      </c>
      <c r="N159" s="28" t="s">
        <v>27</v>
      </c>
      <c r="O159" s="126">
        <v>-800000</v>
      </c>
      <c r="P159" s="28"/>
      <c r="Q159" s="28" t="s">
        <v>28</v>
      </c>
      <c r="R159" s="128">
        <v>1.264</v>
      </c>
      <c r="S159" s="128"/>
      <c r="T159" s="127"/>
      <c r="U159" s="127">
        <v>0</v>
      </c>
      <c r="V159" s="28"/>
      <c r="W159" s="128">
        <v>1.1657999999999999</v>
      </c>
      <c r="X159" s="128">
        <v>1.2537018516515563</v>
      </c>
      <c r="Y159" s="126">
        <v>-5236.4056903158844</v>
      </c>
      <c r="Z159" s="126">
        <v>-5236.4056903158844</v>
      </c>
      <c r="AA159" s="126">
        <v>-5236.4056903158844</v>
      </c>
      <c r="AB159" s="127">
        <v>0</v>
      </c>
      <c r="AC159" s="27"/>
      <c r="AD159" s="28" t="s">
        <v>59</v>
      </c>
      <c r="AF159" s="39">
        <f t="shared" si="36"/>
        <v>638110.2484184138</v>
      </c>
      <c r="AG159" s="39">
        <f t="shared" si="37"/>
        <v>-5198.856013350538</v>
      </c>
      <c r="AH159" s="3"/>
      <c r="AI159" s="39">
        <f t="shared" si="38"/>
        <v>490854.03724493372</v>
      </c>
      <c r="AJ159" s="39">
        <f t="shared" si="39"/>
        <v>142057.35516012955</v>
      </c>
      <c r="AK159" s="39">
        <f t="shared" si="40"/>
        <v>-147256.21117348009</v>
      </c>
      <c r="AL159" s="39">
        <f t="shared" si="41"/>
        <v>147256.21117348009</v>
      </c>
      <c r="AM159" s="42">
        <f t="shared" si="42"/>
        <v>1</v>
      </c>
      <c r="AN159" s="3"/>
      <c r="AO159" s="32">
        <f>VLOOKUP(EURUSD!C159,'Cours à terme initiaux'!$A$2:$E$1123,5,FALSE)</f>
        <v>1.2576069999999999</v>
      </c>
      <c r="AP159" s="39">
        <f t="shared" si="43"/>
        <v>636128.77472851216</v>
      </c>
      <c r="AQ159" s="39">
        <f t="shared" si="44"/>
        <v>-3217.3823234488955</v>
      </c>
      <c r="AR159" s="39">
        <f t="shared" si="45"/>
        <v>1981.4736899016425</v>
      </c>
      <c r="AS159" s="39">
        <f t="shared" si="46"/>
        <v>-1981.4736899016425</v>
      </c>
      <c r="AT159" s="42">
        <f t="shared" si="47"/>
        <v>1</v>
      </c>
    </row>
    <row r="160" spans="1:46" ht="15.6" x14ac:dyDescent="0.3">
      <c r="A160" s="129">
        <v>2020</v>
      </c>
      <c r="B160" s="129" t="s">
        <v>175</v>
      </c>
      <c r="C160" s="129">
        <v>1137</v>
      </c>
      <c r="D160" s="129" t="s">
        <v>49</v>
      </c>
      <c r="E160" s="130">
        <v>43245</v>
      </c>
      <c r="F160" s="130"/>
      <c r="G160" s="130">
        <v>44165</v>
      </c>
      <c r="H160" s="129" t="s">
        <v>22</v>
      </c>
      <c r="I160" s="129" t="s">
        <v>29</v>
      </c>
      <c r="J160" s="129" t="s">
        <v>24</v>
      </c>
      <c r="K160" s="132">
        <v>3932363.3503735699</v>
      </c>
      <c r="L160" s="129" t="s">
        <v>26</v>
      </c>
      <c r="M160" s="129" t="s">
        <v>29</v>
      </c>
      <c r="N160" s="129" t="s">
        <v>27</v>
      </c>
      <c r="O160" s="131">
        <v>-5000000</v>
      </c>
      <c r="P160" s="129"/>
      <c r="Q160" s="129" t="s">
        <v>28</v>
      </c>
      <c r="R160" s="133">
        <v>1.2715000000000001</v>
      </c>
      <c r="S160" s="133"/>
      <c r="T160" s="132"/>
      <c r="U160" s="132">
        <v>0</v>
      </c>
      <c r="V160" s="129"/>
      <c r="W160" s="133">
        <v>1.1657999999999999</v>
      </c>
      <c r="X160" s="133">
        <v>1.2568473929396713</v>
      </c>
      <c r="Y160" s="131">
        <v>-46174.600513754704</v>
      </c>
      <c r="Z160" s="131">
        <v>-46174.600513754704</v>
      </c>
      <c r="AA160" s="131">
        <v>-46174.600513754704</v>
      </c>
      <c r="AB160" s="132">
        <v>0</v>
      </c>
      <c r="AC160" s="27"/>
      <c r="AD160" s="129" t="s">
        <v>59</v>
      </c>
      <c r="AF160" s="39">
        <f t="shared" si="36"/>
        <v>3978207.7188427602</v>
      </c>
      <c r="AG160" s="39">
        <f t="shared" si="37"/>
        <v>-45844.368469186127</v>
      </c>
      <c r="AH160" s="3"/>
      <c r="AI160" s="39">
        <f t="shared" si="38"/>
        <v>3060159.7837252002</v>
      </c>
      <c r="AJ160" s="39">
        <f t="shared" si="39"/>
        <v>872203.56664837385</v>
      </c>
      <c r="AK160" s="39">
        <f t="shared" si="40"/>
        <v>-918047.93511755997</v>
      </c>
      <c r="AL160" s="39">
        <f t="shared" si="41"/>
        <v>918047.93511755997</v>
      </c>
      <c r="AM160" s="42">
        <f t="shared" si="42"/>
        <v>1</v>
      </c>
      <c r="AN160" s="3"/>
      <c r="AO160" s="32">
        <f>VLOOKUP(EURUSD!C160,'Cours à terme initiaux'!$A$2:$E$1123,5,FALSE)</f>
        <v>1.260834</v>
      </c>
      <c r="AP160" s="39">
        <f t="shared" si="43"/>
        <v>3965629.0994690815</v>
      </c>
      <c r="AQ160" s="39">
        <f t="shared" si="44"/>
        <v>-33265.749095507432</v>
      </c>
      <c r="AR160" s="39">
        <f t="shared" si="45"/>
        <v>12578.619373678695</v>
      </c>
      <c r="AS160" s="39">
        <f t="shared" si="46"/>
        <v>-12578.619373678695</v>
      </c>
      <c r="AT160" s="42">
        <f t="shared" si="47"/>
        <v>1</v>
      </c>
    </row>
    <row r="161" spans="1:46" ht="15.6" x14ac:dyDescent="0.3">
      <c r="A161" s="134"/>
      <c r="B161" s="134"/>
      <c r="C161" s="134"/>
      <c r="D161" s="134"/>
      <c r="E161" s="135"/>
      <c r="F161" s="135"/>
      <c r="G161" s="135"/>
      <c r="H161" s="134"/>
      <c r="I161" s="134"/>
      <c r="J161" s="134"/>
      <c r="K161" s="137"/>
      <c r="L161" s="134"/>
      <c r="M161" s="134"/>
      <c r="N161" s="134"/>
      <c r="O161" s="137"/>
      <c r="P161" s="134"/>
      <c r="Q161" s="134"/>
      <c r="R161" s="138"/>
      <c r="S161" s="138"/>
      <c r="T161" s="137"/>
      <c r="U161" s="137"/>
      <c r="V161" s="134"/>
      <c r="W161" s="138"/>
      <c r="X161" s="138"/>
      <c r="Y161" s="137"/>
      <c r="Z161" s="137"/>
      <c r="AA161" s="137"/>
      <c r="AB161" s="137"/>
      <c r="AC161" s="139"/>
      <c r="AD161" s="134"/>
      <c r="AF161" s="39"/>
      <c r="AG161" s="39"/>
      <c r="AH161" s="3"/>
      <c r="AI161" s="39"/>
      <c r="AJ161" s="39"/>
      <c r="AK161" s="39"/>
      <c r="AL161" s="39"/>
      <c r="AM161" s="42"/>
      <c r="AN161" s="3"/>
      <c r="AO161" s="32"/>
      <c r="AP161" s="39"/>
      <c r="AQ161" s="39"/>
      <c r="AR161" s="39"/>
      <c r="AS161" s="39"/>
      <c r="AT161" s="42"/>
    </row>
    <row r="162" spans="1:46" ht="15.6" x14ac:dyDescent="0.3">
      <c r="A162" s="28">
        <v>2021</v>
      </c>
      <c r="B162" s="28" t="s">
        <v>176</v>
      </c>
      <c r="C162" s="28">
        <v>1072</v>
      </c>
      <c r="D162" s="28" t="s">
        <v>50</v>
      </c>
      <c r="E162" s="51">
        <v>43269</v>
      </c>
      <c r="F162" s="51">
        <v>43311</v>
      </c>
      <c r="G162" s="51">
        <v>44196</v>
      </c>
      <c r="H162" s="28" t="s">
        <v>22</v>
      </c>
      <c r="I162" s="28" t="s">
        <v>25</v>
      </c>
      <c r="J162" s="28" t="s">
        <v>24</v>
      </c>
      <c r="K162" s="127">
        <v>840336.134453782</v>
      </c>
      <c r="L162" s="28" t="s">
        <v>22</v>
      </c>
      <c r="M162" s="28" t="s">
        <v>23</v>
      </c>
      <c r="N162" s="28" t="s">
        <v>27</v>
      </c>
      <c r="O162" s="126">
        <v>-1000000</v>
      </c>
      <c r="P162" s="28"/>
      <c r="Q162" s="28" t="s">
        <v>28</v>
      </c>
      <c r="R162" s="128">
        <v>1.19</v>
      </c>
      <c r="S162" s="128"/>
      <c r="T162" s="127"/>
      <c r="U162" s="127">
        <v>0</v>
      </c>
      <c r="V162" s="28"/>
      <c r="W162" s="128">
        <v>1.1657999999999999</v>
      </c>
      <c r="X162" s="128">
        <v>1.2600019221116503</v>
      </c>
      <c r="Y162" s="127"/>
      <c r="Z162" s="140"/>
      <c r="AA162" s="127"/>
      <c r="AB162" s="127"/>
      <c r="AC162" s="27"/>
      <c r="AD162" s="28" t="s">
        <v>177</v>
      </c>
      <c r="AF162" s="39">
        <f t="shared" si="36"/>
        <v>793649.58294991299</v>
      </c>
      <c r="AG162" s="39">
        <f t="shared" si="37"/>
        <v>46686.551503868541</v>
      </c>
      <c r="AH162" s="3"/>
      <c r="AI162" s="39">
        <f t="shared" si="38"/>
        <v>610499.67919224082</v>
      </c>
      <c r="AJ162" s="39">
        <f t="shared" si="39"/>
        <v>229836.45526154072</v>
      </c>
      <c r="AK162" s="39">
        <f t="shared" si="40"/>
        <v>-183149.90375767217</v>
      </c>
      <c r="AL162" s="39">
        <f t="shared" si="41"/>
        <v>183149.90375767217</v>
      </c>
      <c r="AM162" s="42">
        <f t="shared" si="42"/>
        <v>1</v>
      </c>
      <c r="AN162" s="3"/>
      <c r="AO162" s="32">
        <f>VLOOKUP(EURUSD!C162,'Cours à terme initiaux'!$A$2:$E$1123,5,FALSE)</f>
        <v>1.2587410000000001</v>
      </c>
      <c r="AP162" s="39">
        <f t="shared" si="43"/>
        <v>794444.60774694709</v>
      </c>
      <c r="AQ162" s="39">
        <f t="shared" si="44"/>
        <v>45891.52670683444</v>
      </c>
      <c r="AR162" s="39">
        <f t="shared" si="45"/>
        <v>-795.02479703410063</v>
      </c>
      <c r="AS162" s="39">
        <f t="shared" si="46"/>
        <v>795.02479703410063</v>
      </c>
      <c r="AT162" s="42">
        <f t="shared" si="47"/>
        <v>1</v>
      </c>
    </row>
    <row r="163" spans="1:46" ht="15.6" x14ac:dyDescent="0.3">
      <c r="A163" s="28">
        <v>2021</v>
      </c>
      <c r="B163" s="28" t="s">
        <v>176</v>
      </c>
      <c r="C163" s="28">
        <v>1073</v>
      </c>
      <c r="D163" s="28" t="s">
        <v>50</v>
      </c>
      <c r="E163" s="51">
        <v>43269</v>
      </c>
      <c r="F163" s="51">
        <v>43311</v>
      </c>
      <c r="G163" s="51">
        <v>44196</v>
      </c>
      <c r="H163" s="28" t="s">
        <v>26</v>
      </c>
      <c r="I163" s="28" t="s">
        <v>23</v>
      </c>
      <c r="J163" s="28" t="s">
        <v>24</v>
      </c>
      <c r="K163" s="127">
        <v>793650.79365079396</v>
      </c>
      <c r="L163" s="28" t="s">
        <v>26</v>
      </c>
      <c r="M163" s="28" t="s">
        <v>25</v>
      </c>
      <c r="N163" s="28" t="s">
        <v>27</v>
      </c>
      <c r="O163" s="126">
        <v>-1000000</v>
      </c>
      <c r="P163" s="28"/>
      <c r="Q163" s="28" t="s">
        <v>28</v>
      </c>
      <c r="R163" s="128">
        <v>1.26</v>
      </c>
      <c r="S163" s="128"/>
      <c r="T163" s="127"/>
      <c r="U163" s="127">
        <v>0</v>
      </c>
      <c r="V163" s="28"/>
      <c r="W163" s="128">
        <v>1.1657999999999999</v>
      </c>
      <c r="X163" s="128">
        <v>1.2600019221116503</v>
      </c>
      <c r="Y163" s="126"/>
      <c r="Z163" s="140"/>
      <c r="AA163" s="127"/>
      <c r="AB163" s="126"/>
      <c r="AC163" s="27"/>
      <c r="AD163" s="28" t="s">
        <v>177</v>
      </c>
      <c r="AF163" s="39">
        <f t="shared" si="36"/>
        <v>793649.58294991299</v>
      </c>
      <c r="AG163" s="39">
        <f t="shared" si="37"/>
        <v>0</v>
      </c>
      <c r="AH163" s="3"/>
      <c r="AI163" s="39">
        <f t="shared" si="38"/>
        <v>1133785.1184998758</v>
      </c>
      <c r="AJ163" s="39">
        <f t="shared" si="39"/>
        <v>-340134.32484908216</v>
      </c>
      <c r="AK163" s="39">
        <f t="shared" si="40"/>
        <v>340134.32484908216</v>
      </c>
      <c r="AL163" s="39">
        <f t="shared" si="41"/>
        <v>-340134.32484908216</v>
      </c>
      <c r="AM163" s="42">
        <f t="shared" si="42"/>
        <v>1</v>
      </c>
      <c r="AN163" s="3"/>
      <c r="AO163" s="32">
        <f>VLOOKUP(EURUSD!C163,'Cours à terme initiaux'!$A$2:$E$1123,5,FALSE)</f>
        <v>1.2587410000000001</v>
      </c>
      <c r="AP163" s="39">
        <f t="shared" si="43"/>
        <v>794444.60774694709</v>
      </c>
      <c r="AQ163" s="39">
        <f t="shared" si="44"/>
        <v>-793.81409615348093</v>
      </c>
      <c r="AR163" s="39">
        <f t="shared" si="45"/>
        <v>-793.81409615348093</v>
      </c>
      <c r="AS163" s="39">
        <f t="shared" si="46"/>
        <v>793.81409615348093</v>
      </c>
      <c r="AT163" s="42">
        <f t="shared" si="47"/>
        <v>1</v>
      </c>
    </row>
    <row r="164" spans="1:46" ht="15.6" x14ac:dyDescent="0.3">
      <c r="A164" s="28">
        <v>2021</v>
      </c>
      <c r="B164" s="28" t="s">
        <v>178</v>
      </c>
      <c r="C164" s="28">
        <v>1074</v>
      </c>
      <c r="D164" s="28" t="s">
        <v>50</v>
      </c>
      <c r="E164" s="51">
        <v>43269</v>
      </c>
      <c r="F164" s="51">
        <v>43341</v>
      </c>
      <c r="G164" s="51">
        <v>44196</v>
      </c>
      <c r="H164" s="28" t="s">
        <v>22</v>
      </c>
      <c r="I164" s="28" t="s">
        <v>25</v>
      </c>
      <c r="J164" s="28" t="s">
        <v>24</v>
      </c>
      <c r="K164" s="127">
        <v>840336.134453782</v>
      </c>
      <c r="L164" s="28" t="s">
        <v>22</v>
      </c>
      <c r="M164" s="28" t="s">
        <v>23</v>
      </c>
      <c r="N164" s="28" t="s">
        <v>27</v>
      </c>
      <c r="O164" s="126">
        <v>-1000000</v>
      </c>
      <c r="P164" s="28"/>
      <c r="Q164" s="28" t="s">
        <v>28</v>
      </c>
      <c r="R164" s="128">
        <v>1.19</v>
      </c>
      <c r="S164" s="128"/>
      <c r="T164" s="127"/>
      <c r="U164" s="127">
        <v>0</v>
      </c>
      <c r="V164" s="28"/>
      <c r="W164" s="128">
        <v>1.1657999999999999</v>
      </c>
      <c r="X164" s="128">
        <v>1.2600019221116503</v>
      </c>
      <c r="Y164" s="127"/>
      <c r="Z164" s="140"/>
      <c r="AA164" s="127"/>
      <c r="AB164" s="127"/>
      <c r="AC164" s="27"/>
      <c r="AD164" s="28" t="s">
        <v>177</v>
      </c>
      <c r="AF164" s="39">
        <f t="shared" si="36"/>
        <v>793649.58294991299</v>
      </c>
      <c r="AG164" s="39">
        <f t="shared" si="37"/>
        <v>46686.551503868541</v>
      </c>
      <c r="AH164" s="3"/>
      <c r="AI164" s="39">
        <f t="shared" si="38"/>
        <v>610499.67919224082</v>
      </c>
      <c r="AJ164" s="39">
        <f t="shared" si="39"/>
        <v>229836.45526154072</v>
      </c>
      <c r="AK164" s="39">
        <f t="shared" si="40"/>
        <v>-183149.90375767217</v>
      </c>
      <c r="AL164" s="39">
        <f t="shared" si="41"/>
        <v>183149.90375767217</v>
      </c>
      <c r="AM164" s="42">
        <f t="shared" si="42"/>
        <v>1</v>
      </c>
      <c r="AN164" s="3"/>
      <c r="AO164" s="32">
        <f>VLOOKUP(EURUSD!C164,'Cours à terme initiaux'!$A$2:$E$1123,5,FALSE)</f>
        <v>1.2587410000000001</v>
      </c>
      <c r="AP164" s="39">
        <f t="shared" si="43"/>
        <v>794444.60774694709</v>
      </c>
      <c r="AQ164" s="39">
        <f t="shared" si="44"/>
        <v>45891.52670683444</v>
      </c>
      <c r="AR164" s="39">
        <f t="shared" si="45"/>
        <v>-795.02479703410063</v>
      </c>
      <c r="AS164" s="39">
        <f t="shared" si="46"/>
        <v>795.02479703410063</v>
      </c>
      <c r="AT164" s="42">
        <f t="shared" si="47"/>
        <v>1</v>
      </c>
    </row>
    <row r="165" spans="1:46" ht="15.6" x14ac:dyDescent="0.3">
      <c r="A165" s="28">
        <v>2021</v>
      </c>
      <c r="B165" s="28" t="s">
        <v>178</v>
      </c>
      <c r="C165" s="28">
        <v>1075</v>
      </c>
      <c r="D165" s="28" t="s">
        <v>50</v>
      </c>
      <c r="E165" s="51">
        <v>43269</v>
      </c>
      <c r="F165" s="51">
        <v>43341</v>
      </c>
      <c r="G165" s="51">
        <v>44196</v>
      </c>
      <c r="H165" s="28" t="s">
        <v>26</v>
      </c>
      <c r="I165" s="28" t="s">
        <v>23</v>
      </c>
      <c r="J165" s="28" t="s">
        <v>24</v>
      </c>
      <c r="K165" s="127">
        <v>793650.79365079396</v>
      </c>
      <c r="L165" s="28" t="s">
        <v>26</v>
      </c>
      <c r="M165" s="28" t="s">
        <v>25</v>
      </c>
      <c r="N165" s="28" t="s">
        <v>27</v>
      </c>
      <c r="O165" s="126">
        <v>-1000000</v>
      </c>
      <c r="P165" s="28"/>
      <c r="Q165" s="28" t="s">
        <v>28</v>
      </c>
      <c r="R165" s="128">
        <v>1.26</v>
      </c>
      <c r="S165" s="128"/>
      <c r="T165" s="127"/>
      <c r="U165" s="127">
        <v>0</v>
      </c>
      <c r="V165" s="28"/>
      <c r="W165" s="128">
        <v>1.1657999999999999</v>
      </c>
      <c r="X165" s="128">
        <v>1.2600019221116503</v>
      </c>
      <c r="Y165" s="126"/>
      <c r="Z165" s="140"/>
      <c r="AA165" s="127"/>
      <c r="AB165" s="126"/>
      <c r="AC165" s="27"/>
      <c r="AD165" s="28" t="s">
        <v>177</v>
      </c>
      <c r="AF165" s="39">
        <f t="shared" si="36"/>
        <v>793649.58294991299</v>
      </c>
      <c r="AG165" s="39">
        <f t="shared" si="37"/>
        <v>0</v>
      </c>
      <c r="AH165" s="3"/>
      <c r="AI165" s="39">
        <f t="shared" si="38"/>
        <v>1133785.1184998758</v>
      </c>
      <c r="AJ165" s="39">
        <f t="shared" si="39"/>
        <v>-340134.32484908216</v>
      </c>
      <c r="AK165" s="39">
        <f t="shared" si="40"/>
        <v>340134.32484908216</v>
      </c>
      <c r="AL165" s="39">
        <f t="shared" si="41"/>
        <v>-340134.32484908216</v>
      </c>
      <c r="AM165" s="42">
        <f t="shared" si="42"/>
        <v>1</v>
      </c>
      <c r="AN165" s="3"/>
      <c r="AO165" s="32">
        <f>VLOOKUP(EURUSD!C165,'Cours à terme initiaux'!$A$2:$E$1123,5,FALSE)</f>
        <v>1.2587410000000001</v>
      </c>
      <c r="AP165" s="39">
        <f t="shared" si="43"/>
        <v>794444.60774694709</v>
      </c>
      <c r="AQ165" s="39">
        <f t="shared" si="44"/>
        <v>-793.81409615348093</v>
      </c>
      <c r="AR165" s="39">
        <f t="shared" si="45"/>
        <v>-793.81409615348093</v>
      </c>
      <c r="AS165" s="39">
        <f t="shared" si="46"/>
        <v>793.81409615348093</v>
      </c>
      <c r="AT165" s="42">
        <f t="shared" si="47"/>
        <v>1</v>
      </c>
    </row>
    <row r="166" spans="1:46" ht="15.6" x14ac:dyDescent="0.3">
      <c r="A166" s="28">
        <v>2021</v>
      </c>
      <c r="B166" s="28" t="s">
        <v>179</v>
      </c>
      <c r="C166" s="28">
        <v>1076</v>
      </c>
      <c r="D166" s="28" t="s">
        <v>50</v>
      </c>
      <c r="E166" s="51">
        <v>43269</v>
      </c>
      <c r="F166" s="51">
        <v>43371</v>
      </c>
      <c r="G166" s="51">
        <v>44196</v>
      </c>
      <c r="H166" s="28" t="s">
        <v>22</v>
      </c>
      <c r="I166" s="28" t="s">
        <v>25</v>
      </c>
      <c r="J166" s="28" t="s">
        <v>24</v>
      </c>
      <c r="K166" s="127">
        <v>840336.134453782</v>
      </c>
      <c r="L166" s="28" t="s">
        <v>22</v>
      </c>
      <c r="M166" s="28" t="s">
        <v>23</v>
      </c>
      <c r="N166" s="28" t="s">
        <v>27</v>
      </c>
      <c r="O166" s="126">
        <v>-1000000</v>
      </c>
      <c r="P166" s="28"/>
      <c r="Q166" s="28" t="s">
        <v>28</v>
      </c>
      <c r="R166" s="128">
        <v>1.19</v>
      </c>
      <c r="S166" s="128"/>
      <c r="T166" s="127"/>
      <c r="U166" s="127">
        <v>0</v>
      </c>
      <c r="V166" s="28"/>
      <c r="W166" s="128">
        <v>1.1657999999999999</v>
      </c>
      <c r="X166" s="128">
        <v>1.2600019221116503</v>
      </c>
      <c r="Y166" s="127"/>
      <c r="Z166" s="140"/>
      <c r="AA166" s="127"/>
      <c r="AB166" s="127"/>
      <c r="AC166" s="27"/>
      <c r="AD166" s="28" t="s">
        <v>177</v>
      </c>
      <c r="AF166" s="39">
        <f t="shared" si="36"/>
        <v>793649.58294991299</v>
      </c>
      <c r="AG166" s="39">
        <f t="shared" si="37"/>
        <v>46686.551503868541</v>
      </c>
      <c r="AH166" s="3"/>
      <c r="AI166" s="39">
        <f t="shared" si="38"/>
        <v>610499.67919224082</v>
      </c>
      <c r="AJ166" s="39">
        <f t="shared" si="39"/>
        <v>229836.45526154072</v>
      </c>
      <c r="AK166" s="39">
        <f t="shared" si="40"/>
        <v>-183149.90375767217</v>
      </c>
      <c r="AL166" s="39">
        <f t="shared" si="41"/>
        <v>183149.90375767217</v>
      </c>
      <c r="AM166" s="42">
        <f t="shared" si="42"/>
        <v>1</v>
      </c>
      <c r="AN166" s="3"/>
      <c r="AO166" s="32">
        <f>VLOOKUP(EURUSD!C166,'Cours à terme initiaux'!$A$2:$E$1123,5,FALSE)</f>
        <v>1.2587410000000001</v>
      </c>
      <c r="AP166" s="39">
        <f t="shared" si="43"/>
        <v>794444.60774694709</v>
      </c>
      <c r="AQ166" s="39">
        <f t="shared" si="44"/>
        <v>45891.52670683444</v>
      </c>
      <c r="AR166" s="39">
        <f t="shared" si="45"/>
        <v>-795.02479703410063</v>
      </c>
      <c r="AS166" s="39">
        <f t="shared" si="46"/>
        <v>795.02479703410063</v>
      </c>
      <c r="AT166" s="42">
        <f t="shared" si="47"/>
        <v>1</v>
      </c>
    </row>
    <row r="167" spans="1:46" ht="15.6" x14ac:dyDescent="0.3">
      <c r="A167" s="28">
        <v>2021</v>
      </c>
      <c r="B167" s="28" t="s">
        <v>179</v>
      </c>
      <c r="C167" s="28">
        <v>1077</v>
      </c>
      <c r="D167" s="28" t="s">
        <v>50</v>
      </c>
      <c r="E167" s="51">
        <v>43269</v>
      </c>
      <c r="F167" s="51">
        <v>43371</v>
      </c>
      <c r="G167" s="51">
        <v>44196</v>
      </c>
      <c r="H167" s="28" t="s">
        <v>26</v>
      </c>
      <c r="I167" s="28" t="s">
        <v>23</v>
      </c>
      <c r="J167" s="28" t="s">
        <v>24</v>
      </c>
      <c r="K167" s="127">
        <v>793650.79365079396</v>
      </c>
      <c r="L167" s="28" t="s">
        <v>26</v>
      </c>
      <c r="M167" s="28" t="s">
        <v>25</v>
      </c>
      <c r="N167" s="28" t="s">
        <v>27</v>
      </c>
      <c r="O167" s="126">
        <v>-1000000</v>
      </c>
      <c r="P167" s="28"/>
      <c r="Q167" s="28" t="s">
        <v>28</v>
      </c>
      <c r="R167" s="128">
        <v>1.26</v>
      </c>
      <c r="S167" s="128"/>
      <c r="T167" s="127"/>
      <c r="U167" s="127">
        <v>0</v>
      </c>
      <c r="V167" s="28"/>
      <c r="W167" s="128">
        <v>1.1657999999999999</v>
      </c>
      <c r="X167" s="128">
        <v>1.2600019221116503</v>
      </c>
      <c r="Y167" s="126"/>
      <c r="Z167" s="140"/>
      <c r="AA167" s="127"/>
      <c r="AB167" s="126"/>
      <c r="AC167" s="27"/>
      <c r="AD167" s="28" t="s">
        <v>177</v>
      </c>
      <c r="AF167" s="39">
        <f t="shared" si="36"/>
        <v>793649.58294991299</v>
      </c>
      <c r="AG167" s="39">
        <f t="shared" si="37"/>
        <v>0</v>
      </c>
      <c r="AH167" s="3"/>
      <c r="AI167" s="39">
        <f t="shared" si="38"/>
        <v>1133785.1184998758</v>
      </c>
      <c r="AJ167" s="39">
        <f t="shared" si="39"/>
        <v>-340134.32484908216</v>
      </c>
      <c r="AK167" s="39">
        <f t="shared" si="40"/>
        <v>340134.32484908216</v>
      </c>
      <c r="AL167" s="39">
        <f t="shared" si="41"/>
        <v>-340134.32484908216</v>
      </c>
      <c r="AM167" s="42">
        <f t="shared" si="42"/>
        <v>1</v>
      </c>
      <c r="AN167" s="3"/>
      <c r="AO167" s="32">
        <f>VLOOKUP(EURUSD!C167,'Cours à terme initiaux'!$A$2:$E$1123,5,FALSE)</f>
        <v>1.2587410000000001</v>
      </c>
      <c r="AP167" s="39">
        <f t="shared" si="43"/>
        <v>794444.60774694709</v>
      </c>
      <c r="AQ167" s="39">
        <f t="shared" si="44"/>
        <v>-793.81409615348093</v>
      </c>
      <c r="AR167" s="39">
        <f t="shared" si="45"/>
        <v>-793.81409615348093</v>
      </c>
      <c r="AS167" s="39">
        <f t="shared" si="46"/>
        <v>793.81409615348093</v>
      </c>
      <c r="AT167" s="42">
        <f t="shared" si="47"/>
        <v>1</v>
      </c>
    </row>
    <row r="168" spans="1:46" ht="15.6" x14ac:dyDescent="0.3">
      <c r="A168" s="28">
        <v>2021</v>
      </c>
      <c r="B168" s="28" t="s">
        <v>180</v>
      </c>
      <c r="C168" s="28">
        <v>1078</v>
      </c>
      <c r="D168" s="28" t="s">
        <v>50</v>
      </c>
      <c r="E168" s="51">
        <v>43269</v>
      </c>
      <c r="F168" s="51">
        <v>43402</v>
      </c>
      <c r="G168" s="51">
        <v>44196</v>
      </c>
      <c r="H168" s="28" t="s">
        <v>22</v>
      </c>
      <c r="I168" s="28" t="s">
        <v>25</v>
      </c>
      <c r="J168" s="28" t="s">
        <v>24</v>
      </c>
      <c r="K168" s="127">
        <v>840336.134453782</v>
      </c>
      <c r="L168" s="28" t="s">
        <v>22</v>
      </c>
      <c r="M168" s="28" t="s">
        <v>23</v>
      </c>
      <c r="N168" s="28" t="s">
        <v>27</v>
      </c>
      <c r="O168" s="126">
        <v>-1000000</v>
      </c>
      <c r="P168" s="28"/>
      <c r="Q168" s="28" t="s">
        <v>28</v>
      </c>
      <c r="R168" s="128">
        <v>1.19</v>
      </c>
      <c r="S168" s="128"/>
      <c r="T168" s="127"/>
      <c r="U168" s="127">
        <v>0</v>
      </c>
      <c r="V168" s="28"/>
      <c r="W168" s="128">
        <v>1.1657999999999999</v>
      </c>
      <c r="X168" s="128">
        <v>1.2600019221116503</v>
      </c>
      <c r="Y168" s="127"/>
      <c r="Z168" s="140"/>
      <c r="AA168" s="127"/>
      <c r="AB168" s="127"/>
      <c r="AC168" s="27"/>
      <c r="AD168" s="28" t="s">
        <v>177</v>
      </c>
      <c r="AF168" s="39">
        <f t="shared" si="36"/>
        <v>793649.58294991299</v>
      </c>
      <c r="AG168" s="39">
        <f t="shared" si="37"/>
        <v>46686.551503868541</v>
      </c>
      <c r="AH168" s="3"/>
      <c r="AI168" s="39">
        <f t="shared" si="38"/>
        <v>610499.67919224082</v>
      </c>
      <c r="AJ168" s="39">
        <f t="shared" si="39"/>
        <v>229836.45526154072</v>
      </c>
      <c r="AK168" s="39">
        <f t="shared" si="40"/>
        <v>-183149.90375767217</v>
      </c>
      <c r="AL168" s="39">
        <f t="shared" si="41"/>
        <v>183149.90375767217</v>
      </c>
      <c r="AM168" s="42">
        <f t="shared" si="42"/>
        <v>1</v>
      </c>
      <c r="AN168" s="3"/>
      <c r="AO168" s="32">
        <f>VLOOKUP(EURUSD!C168,'Cours à terme initiaux'!$A$2:$E$1123,5,FALSE)</f>
        <v>1.2587410000000001</v>
      </c>
      <c r="AP168" s="39">
        <f t="shared" si="43"/>
        <v>794444.60774694709</v>
      </c>
      <c r="AQ168" s="39">
        <f t="shared" si="44"/>
        <v>45891.52670683444</v>
      </c>
      <c r="AR168" s="39">
        <f t="shared" si="45"/>
        <v>-795.02479703410063</v>
      </c>
      <c r="AS168" s="39">
        <f t="shared" si="46"/>
        <v>795.02479703410063</v>
      </c>
      <c r="AT168" s="42">
        <f t="shared" si="47"/>
        <v>1</v>
      </c>
    </row>
    <row r="169" spans="1:46" ht="15.6" x14ac:dyDescent="0.3">
      <c r="A169" s="28">
        <v>2021</v>
      </c>
      <c r="B169" s="28" t="s">
        <v>180</v>
      </c>
      <c r="C169" s="28">
        <v>1079</v>
      </c>
      <c r="D169" s="28" t="s">
        <v>50</v>
      </c>
      <c r="E169" s="51">
        <v>43269</v>
      </c>
      <c r="F169" s="51">
        <v>43402</v>
      </c>
      <c r="G169" s="51">
        <v>44196</v>
      </c>
      <c r="H169" s="28" t="s">
        <v>26</v>
      </c>
      <c r="I169" s="28" t="s">
        <v>23</v>
      </c>
      <c r="J169" s="28" t="s">
        <v>24</v>
      </c>
      <c r="K169" s="127">
        <v>793650.79365079396</v>
      </c>
      <c r="L169" s="28" t="s">
        <v>26</v>
      </c>
      <c r="M169" s="28" t="s">
        <v>25</v>
      </c>
      <c r="N169" s="28" t="s">
        <v>27</v>
      </c>
      <c r="O169" s="126">
        <v>-1000000</v>
      </c>
      <c r="P169" s="28"/>
      <c r="Q169" s="28" t="s">
        <v>28</v>
      </c>
      <c r="R169" s="128">
        <v>1.26</v>
      </c>
      <c r="S169" s="128"/>
      <c r="T169" s="127"/>
      <c r="U169" s="127">
        <v>0</v>
      </c>
      <c r="V169" s="28"/>
      <c r="W169" s="128">
        <v>1.1657999999999999</v>
      </c>
      <c r="X169" s="128">
        <v>1.2600019221116503</v>
      </c>
      <c r="Y169" s="126"/>
      <c r="Z169" s="140"/>
      <c r="AA169" s="127"/>
      <c r="AB169" s="126"/>
      <c r="AC169" s="27"/>
      <c r="AD169" s="28" t="s">
        <v>177</v>
      </c>
      <c r="AF169" s="39">
        <f t="shared" si="36"/>
        <v>793649.58294991299</v>
      </c>
      <c r="AG169" s="39">
        <f t="shared" si="37"/>
        <v>0</v>
      </c>
      <c r="AH169" s="3"/>
      <c r="AI169" s="39">
        <f t="shared" si="38"/>
        <v>1133785.1184998758</v>
      </c>
      <c r="AJ169" s="39">
        <f t="shared" si="39"/>
        <v>-340134.32484908216</v>
      </c>
      <c r="AK169" s="39">
        <f t="shared" si="40"/>
        <v>340134.32484908216</v>
      </c>
      <c r="AL169" s="39">
        <f t="shared" si="41"/>
        <v>-340134.32484908216</v>
      </c>
      <c r="AM169" s="42">
        <f t="shared" si="42"/>
        <v>1</v>
      </c>
      <c r="AN169" s="3"/>
      <c r="AO169" s="32">
        <f>VLOOKUP(EURUSD!C169,'Cours à terme initiaux'!$A$2:$E$1123,5,FALSE)</f>
        <v>1.2587410000000001</v>
      </c>
      <c r="AP169" s="39">
        <f t="shared" si="43"/>
        <v>794444.60774694709</v>
      </c>
      <c r="AQ169" s="39">
        <f t="shared" si="44"/>
        <v>-793.81409615348093</v>
      </c>
      <c r="AR169" s="39">
        <f t="shared" si="45"/>
        <v>-793.81409615348093</v>
      </c>
      <c r="AS169" s="39">
        <f t="shared" si="46"/>
        <v>793.81409615348093</v>
      </c>
      <c r="AT169" s="42">
        <f t="shared" si="47"/>
        <v>1</v>
      </c>
    </row>
    <row r="170" spans="1:46" ht="15.6" x14ac:dyDescent="0.3">
      <c r="A170" s="28">
        <v>2021</v>
      </c>
      <c r="B170" s="28" t="s">
        <v>181</v>
      </c>
      <c r="C170" s="28">
        <v>1080</v>
      </c>
      <c r="D170" s="28" t="s">
        <v>50</v>
      </c>
      <c r="E170" s="51">
        <v>43269</v>
      </c>
      <c r="F170" s="51">
        <v>43433</v>
      </c>
      <c r="G170" s="51">
        <v>44196</v>
      </c>
      <c r="H170" s="28" t="s">
        <v>22</v>
      </c>
      <c r="I170" s="28" t="s">
        <v>25</v>
      </c>
      <c r="J170" s="28" t="s">
        <v>24</v>
      </c>
      <c r="K170" s="127">
        <v>840336.134453782</v>
      </c>
      <c r="L170" s="28" t="s">
        <v>22</v>
      </c>
      <c r="M170" s="28" t="s">
        <v>23</v>
      </c>
      <c r="N170" s="28" t="s">
        <v>27</v>
      </c>
      <c r="O170" s="126">
        <v>-1000000</v>
      </c>
      <c r="P170" s="28"/>
      <c r="Q170" s="28" t="s">
        <v>28</v>
      </c>
      <c r="R170" s="128">
        <v>1.19</v>
      </c>
      <c r="S170" s="128"/>
      <c r="T170" s="127"/>
      <c r="U170" s="127">
        <v>0</v>
      </c>
      <c r="V170" s="28"/>
      <c r="W170" s="128">
        <v>1.1657999999999999</v>
      </c>
      <c r="X170" s="128">
        <v>1.2600019221116503</v>
      </c>
      <c r="Y170" s="127"/>
      <c r="Z170" s="140"/>
      <c r="AA170" s="127"/>
      <c r="AB170" s="127"/>
      <c r="AC170" s="27"/>
      <c r="AD170" s="28" t="s">
        <v>177</v>
      </c>
      <c r="AF170" s="39">
        <f t="shared" si="36"/>
        <v>793649.58294991299</v>
      </c>
      <c r="AG170" s="39">
        <f t="shared" si="37"/>
        <v>46686.551503868541</v>
      </c>
      <c r="AH170" s="3"/>
      <c r="AI170" s="39">
        <f t="shared" si="38"/>
        <v>610499.67919224082</v>
      </c>
      <c r="AJ170" s="39">
        <f t="shared" si="39"/>
        <v>229836.45526154072</v>
      </c>
      <c r="AK170" s="39">
        <f t="shared" si="40"/>
        <v>-183149.90375767217</v>
      </c>
      <c r="AL170" s="39">
        <f t="shared" si="41"/>
        <v>183149.90375767217</v>
      </c>
      <c r="AM170" s="42">
        <f t="shared" si="42"/>
        <v>1</v>
      </c>
      <c r="AN170" s="3"/>
      <c r="AO170" s="32">
        <f>VLOOKUP(EURUSD!C170,'Cours à terme initiaux'!$A$2:$E$1123,5,FALSE)</f>
        <v>1.2587410000000001</v>
      </c>
      <c r="AP170" s="39">
        <f t="shared" si="43"/>
        <v>794444.60774694709</v>
      </c>
      <c r="AQ170" s="39">
        <f t="shared" si="44"/>
        <v>45891.52670683444</v>
      </c>
      <c r="AR170" s="39">
        <f t="shared" si="45"/>
        <v>-795.02479703410063</v>
      </c>
      <c r="AS170" s="39">
        <f t="shared" si="46"/>
        <v>795.02479703410063</v>
      </c>
      <c r="AT170" s="42">
        <f t="shared" si="47"/>
        <v>1</v>
      </c>
    </row>
    <row r="171" spans="1:46" ht="15.6" x14ac:dyDescent="0.3">
      <c r="A171" s="28">
        <v>2021</v>
      </c>
      <c r="B171" s="28" t="s">
        <v>181</v>
      </c>
      <c r="C171" s="28">
        <v>1081</v>
      </c>
      <c r="D171" s="28" t="s">
        <v>50</v>
      </c>
      <c r="E171" s="51">
        <v>43269</v>
      </c>
      <c r="F171" s="51">
        <v>43433</v>
      </c>
      <c r="G171" s="51">
        <v>44196</v>
      </c>
      <c r="H171" s="28" t="s">
        <v>26</v>
      </c>
      <c r="I171" s="28" t="s">
        <v>23</v>
      </c>
      <c r="J171" s="28" t="s">
        <v>24</v>
      </c>
      <c r="K171" s="127">
        <v>793650.79365079396</v>
      </c>
      <c r="L171" s="28" t="s">
        <v>26</v>
      </c>
      <c r="M171" s="28" t="s">
        <v>25</v>
      </c>
      <c r="N171" s="28" t="s">
        <v>27</v>
      </c>
      <c r="O171" s="126">
        <v>-1000000</v>
      </c>
      <c r="P171" s="28"/>
      <c r="Q171" s="28" t="s">
        <v>28</v>
      </c>
      <c r="R171" s="128">
        <v>1.26</v>
      </c>
      <c r="S171" s="128"/>
      <c r="T171" s="127"/>
      <c r="U171" s="127">
        <v>0</v>
      </c>
      <c r="V171" s="28"/>
      <c r="W171" s="128">
        <v>1.1657999999999999</v>
      </c>
      <c r="X171" s="128">
        <v>1.2600019221116503</v>
      </c>
      <c r="Y171" s="126"/>
      <c r="Z171" s="140"/>
      <c r="AA171" s="127"/>
      <c r="AB171" s="126"/>
      <c r="AC171" s="27"/>
      <c r="AD171" s="28" t="s">
        <v>177</v>
      </c>
      <c r="AF171" s="39">
        <f t="shared" si="36"/>
        <v>793649.58294991299</v>
      </c>
      <c r="AG171" s="39">
        <f t="shared" si="37"/>
        <v>0</v>
      </c>
      <c r="AH171" s="3"/>
      <c r="AI171" s="39">
        <f t="shared" si="38"/>
        <v>1133785.1184998758</v>
      </c>
      <c r="AJ171" s="39">
        <f t="shared" si="39"/>
        <v>-340134.32484908216</v>
      </c>
      <c r="AK171" s="39">
        <f t="shared" si="40"/>
        <v>340134.32484908216</v>
      </c>
      <c r="AL171" s="39">
        <f t="shared" si="41"/>
        <v>-340134.32484908216</v>
      </c>
      <c r="AM171" s="42">
        <f t="shared" si="42"/>
        <v>1</v>
      </c>
      <c r="AN171" s="3"/>
      <c r="AO171" s="32">
        <f>VLOOKUP(EURUSD!C171,'Cours à terme initiaux'!$A$2:$E$1123,5,FALSE)</f>
        <v>1.2587410000000001</v>
      </c>
      <c r="AP171" s="39">
        <f t="shared" si="43"/>
        <v>794444.60774694709</v>
      </c>
      <c r="AQ171" s="39">
        <f t="shared" si="44"/>
        <v>-793.81409615348093</v>
      </c>
      <c r="AR171" s="39">
        <f t="shared" si="45"/>
        <v>-793.81409615348093</v>
      </c>
      <c r="AS171" s="39">
        <f t="shared" si="46"/>
        <v>793.81409615348093</v>
      </c>
      <c r="AT171" s="42">
        <f t="shared" si="47"/>
        <v>1</v>
      </c>
    </row>
    <row r="172" spans="1:46" ht="15.6" x14ac:dyDescent="0.3">
      <c r="A172" s="28">
        <v>2021</v>
      </c>
      <c r="B172" s="28" t="s">
        <v>182</v>
      </c>
      <c r="C172" s="28">
        <v>1082</v>
      </c>
      <c r="D172" s="28" t="s">
        <v>50</v>
      </c>
      <c r="E172" s="51">
        <v>43269</v>
      </c>
      <c r="F172" s="51">
        <v>43465</v>
      </c>
      <c r="G172" s="51">
        <v>44196</v>
      </c>
      <c r="H172" s="28" t="s">
        <v>22</v>
      </c>
      <c r="I172" s="28" t="s">
        <v>25</v>
      </c>
      <c r="J172" s="28" t="s">
        <v>24</v>
      </c>
      <c r="K172" s="127">
        <v>840336.134453782</v>
      </c>
      <c r="L172" s="28" t="s">
        <v>22</v>
      </c>
      <c r="M172" s="28" t="s">
        <v>23</v>
      </c>
      <c r="N172" s="28" t="s">
        <v>27</v>
      </c>
      <c r="O172" s="126">
        <v>-1000000</v>
      </c>
      <c r="P172" s="28"/>
      <c r="Q172" s="28" t="s">
        <v>28</v>
      </c>
      <c r="R172" s="128">
        <v>1.19</v>
      </c>
      <c r="S172" s="128"/>
      <c r="T172" s="127"/>
      <c r="U172" s="127">
        <v>0</v>
      </c>
      <c r="V172" s="28"/>
      <c r="W172" s="128">
        <v>1.1657999999999999</v>
      </c>
      <c r="X172" s="128">
        <v>1.2600019221116503</v>
      </c>
      <c r="Y172" s="127"/>
      <c r="Z172" s="140"/>
      <c r="AA172" s="127"/>
      <c r="AB172" s="127"/>
      <c r="AC172" s="27"/>
      <c r="AD172" s="28" t="s">
        <v>177</v>
      </c>
      <c r="AF172" s="39">
        <f t="shared" si="36"/>
        <v>793649.58294991299</v>
      </c>
      <c r="AG172" s="39">
        <f t="shared" si="37"/>
        <v>46686.551503868541</v>
      </c>
      <c r="AH172" s="3"/>
      <c r="AI172" s="39">
        <f t="shared" si="38"/>
        <v>610499.67919224082</v>
      </c>
      <c r="AJ172" s="39">
        <f t="shared" si="39"/>
        <v>229836.45526154072</v>
      </c>
      <c r="AK172" s="39">
        <f t="shared" si="40"/>
        <v>-183149.90375767217</v>
      </c>
      <c r="AL172" s="39">
        <f t="shared" si="41"/>
        <v>183149.90375767217</v>
      </c>
      <c r="AM172" s="42">
        <f t="shared" si="42"/>
        <v>1</v>
      </c>
      <c r="AN172" s="3"/>
      <c r="AO172" s="32">
        <f>VLOOKUP(EURUSD!C172,'Cours à terme initiaux'!$A$2:$E$1123,5,FALSE)</f>
        <v>1.2587410000000001</v>
      </c>
      <c r="AP172" s="39">
        <f t="shared" si="43"/>
        <v>794444.60774694709</v>
      </c>
      <c r="AQ172" s="39">
        <f t="shared" si="44"/>
        <v>45891.52670683444</v>
      </c>
      <c r="AR172" s="39">
        <f t="shared" si="45"/>
        <v>-795.02479703410063</v>
      </c>
      <c r="AS172" s="39">
        <f t="shared" si="46"/>
        <v>795.02479703410063</v>
      </c>
      <c r="AT172" s="42">
        <f t="shared" si="47"/>
        <v>1</v>
      </c>
    </row>
    <row r="173" spans="1:46" ht="15.6" x14ac:dyDescent="0.3">
      <c r="A173" s="28">
        <v>2021</v>
      </c>
      <c r="B173" s="28" t="s">
        <v>182</v>
      </c>
      <c r="C173" s="28">
        <v>1083</v>
      </c>
      <c r="D173" s="28" t="s">
        <v>50</v>
      </c>
      <c r="E173" s="51">
        <v>43269</v>
      </c>
      <c r="F173" s="51">
        <v>43465</v>
      </c>
      <c r="G173" s="51">
        <v>44196</v>
      </c>
      <c r="H173" s="28" t="s">
        <v>26</v>
      </c>
      <c r="I173" s="28" t="s">
        <v>23</v>
      </c>
      <c r="J173" s="28" t="s">
        <v>24</v>
      </c>
      <c r="K173" s="127">
        <v>793650.79365079396</v>
      </c>
      <c r="L173" s="28" t="s">
        <v>26</v>
      </c>
      <c r="M173" s="28" t="s">
        <v>25</v>
      </c>
      <c r="N173" s="28" t="s">
        <v>27</v>
      </c>
      <c r="O173" s="126">
        <v>-1000000</v>
      </c>
      <c r="P173" s="28"/>
      <c r="Q173" s="28" t="s">
        <v>28</v>
      </c>
      <c r="R173" s="128">
        <v>1.26</v>
      </c>
      <c r="S173" s="128"/>
      <c r="T173" s="127"/>
      <c r="U173" s="127">
        <v>0</v>
      </c>
      <c r="V173" s="28"/>
      <c r="W173" s="128">
        <v>1.1657999999999999</v>
      </c>
      <c r="X173" s="128">
        <v>1.2600019221116503</v>
      </c>
      <c r="Y173" s="126"/>
      <c r="Z173" s="140"/>
      <c r="AA173" s="127"/>
      <c r="AB173" s="126"/>
      <c r="AC173" s="27"/>
      <c r="AD173" s="28" t="s">
        <v>177</v>
      </c>
      <c r="AF173" s="39">
        <f t="shared" si="36"/>
        <v>793649.58294991299</v>
      </c>
      <c r="AG173" s="39">
        <f t="shared" si="37"/>
        <v>0</v>
      </c>
      <c r="AH173" s="3"/>
      <c r="AI173" s="39">
        <f t="shared" si="38"/>
        <v>1133785.1184998758</v>
      </c>
      <c r="AJ173" s="39">
        <f t="shared" si="39"/>
        <v>-340134.32484908216</v>
      </c>
      <c r="AK173" s="39">
        <f t="shared" si="40"/>
        <v>340134.32484908216</v>
      </c>
      <c r="AL173" s="39">
        <f t="shared" si="41"/>
        <v>-340134.32484908216</v>
      </c>
      <c r="AM173" s="42">
        <f t="shared" si="42"/>
        <v>1</v>
      </c>
      <c r="AN173" s="3"/>
      <c r="AO173" s="32">
        <f>VLOOKUP(EURUSD!C173,'Cours à terme initiaux'!$A$2:$E$1123,5,FALSE)</f>
        <v>1.2587410000000001</v>
      </c>
      <c r="AP173" s="39">
        <f t="shared" si="43"/>
        <v>794444.60774694709</v>
      </c>
      <c r="AQ173" s="39">
        <f t="shared" si="44"/>
        <v>-793.81409615348093</v>
      </c>
      <c r="AR173" s="39">
        <f t="shared" si="45"/>
        <v>-793.81409615348093</v>
      </c>
      <c r="AS173" s="39">
        <f t="shared" si="46"/>
        <v>793.81409615348093</v>
      </c>
      <c r="AT173" s="42">
        <f t="shared" si="47"/>
        <v>1</v>
      </c>
    </row>
    <row r="174" spans="1:46" ht="15.6" x14ac:dyDescent="0.3">
      <c r="A174" s="28">
        <v>2021</v>
      </c>
      <c r="B174" s="28" t="s">
        <v>183</v>
      </c>
      <c r="C174" s="28">
        <v>1084</v>
      </c>
      <c r="D174" s="28" t="s">
        <v>50</v>
      </c>
      <c r="E174" s="51">
        <v>43269</v>
      </c>
      <c r="F174" s="51">
        <v>43494</v>
      </c>
      <c r="G174" s="51">
        <v>44196</v>
      </c>
      <c r="H174" s="28" t="s">
        <v>22</v>
      </c>
      <c r="I174" s="28" t="s">
        <v>25</v>
      </c>
      <c r="J174" s="28" t="s">
        <v>24</v>
      </c>
      <c r="K174" s="127">
        <v>840336.134453782</v>
      </c>
      <c r="L174" s="28" t="s">
        <v>22</v>
      </c>
      <c r="M174" s="28" t="s">
        <v>23</v>
      </c>
      <c r="N174" s="28" t="s">
        <v>27</v>
      </c>
      <c r="O174" s="126">
        <v>-1000000</v>
      </c>
      <c r="P174" s="28"/>
      <c r="Q174" s="28" t="s">
        <v>28</v>
      </c>
      <c r="R174" s="128">
        <v>1.19</v>
      </c>
      <c r="S174" s="128"/>
      <c r="T174" s="127"/>
      <c r="U174" s="127">
        <v>0</v>
      </c>
      <c r="V174" s="28"/>
      <c r="W174" s="128">
        <v>1.1657999999999999</v>
      </c>
      <c r="X174" s="128">
        <v>1.2600019221116503</v>
      </c>
      <c r="Y174" s="127"/>
      <c r="Z174" s="140"/>
      <c r="AA174" s="127"/>
      <c r="AB174" s="127"/>
      <c r="AC174" s="27"/>
      <c r="AD174" s="28" t="s">
        <v>177</v>
      </c>
      <c r="AF174" s="39">
        <f t="shared" si="36"/>
        <v>793649.58294991299</v>
      </c>
      <c r="AG174" s="39">
        <f t="shared" si="37"/>
        <v>46686.551503868541</v>
      </c>
      <c r="AH174" s="3"/>
      <c r="AI174" s="39">
        <f t="shared" si="38"/>
        <v>610499.67919224082</v>
      </c>
      <c r="AJ174" s="39">
        <f t="shared" si="39"/>
        <v>229836.45526154072</v>
      </c>
      <c r="AK174" s="39">
        <f t="shared" si="40"/>
        <v>-183149.90375767217</v>
      </c>
      <c r="AL174" s="39">
        <f t="shared" si="41"/>
        <v>183149.90375767217</v>
      </c>
      <c r="AM174" s="42">
        <f t="shared" si="42"/>
        <v>1</v>
      </c>
      <c r="AN174" s="3"/>
      <c r="AO174" s="32">
        <f>VLOOKUP(EURUSD!C174,'Cours à terme initiaux'!$A$2:$E$1123,5,FALSE)</f>
        <v>1.2587410000000001</v>
      </c>
      <c r="AP174" s="39">
        <f t="shared" si="43"/>
        <v>794444.60774694709</v>
      </c>
      <c r="AQ174" s="39">
        <f t="shared" si="44"/>
        <v>45891.52670683444</v>
      </c>
      <c r="AR174" s="39">
        <f t="shared" si="45"/>
        <v>-795.02479703410063</v>
      </c>
      <c r="AS174" s="39">
        <f t="shared" si="46"/>
        <v>795.02479703410063</v>
      </c>
      <c r="AT174" s="42">
        <f t="shared" si="47"/>
        <v>1</v>
      </c>
    </row>
    <row r="175" spans="1:46" ht="15.6" x14ac:dyDescent="0.3">
      <c r="A175" s="28">
        <v>2021</v>
      </c>
      <c r="B175" s="28" t="s">
        <v>183</v>
      </c>
      <c r="C175" s="28">
        <v>1085</v>
      </c>
      <c r="D175" s="28" t="s">
        <v>50</v>
      </c>
      <c r="E175" s="51">
        <v>43269</v>
      </c>
      <c r="F175" s="51">
        <v>43494</v>
      </c>
      <c r="G175" s="51">
        <v>44196</v>
      </c>
      <c r="H175" s="28" t="s">
        <v>26</v>
      </c>
      <c r="I175" s="28" t="s">
        <v>23</v>
      </c>
      <c r="J175" s="28" t="s">
        <v>24</v>
      </c>
      <c r="K175" s="127">
        <v>793650.79365079396</v>
      </c>
      <c r="L175" s="28" t="s">
        <v>26</v>
      </c>
      <c r="M175" s="28" t="s">
        <v>25</v>
      </c>
      <c r="N175" s="28" t="s">
        <v>27</v>
      </c>
      <c r="O175" s="126">
        <v>-1000000</v>
      </c>
      <c r="P175" s="28"/>
      <c r="Q175" s="28" t="s">
        <v>28</v>
      </c>
      <c r="R175" s="128">
        <v>1.26</v>
      </c>
      <c r="S175" s="128"/>
      <c r="T175" s="127"/>
      <c r="U175" s="127">
        <v>0</v>
      </c>
      <c r="V175" s="28"/>
      <c r="W175" s="128">
        <v>1.1657999999999999</v>
      </c>
      <c r="X175" s="128">
        <v>1.2600019221116503</v>
      </c>
      <c r="Y175" s="126"/>
      <c r="Z175" s="140"/>
      <c r="AA175" s="127"/>
      <c r="AB175" s="126"/>
      <c r="AC175" s="27"/>
      <c r="AD175" s="28" t="s">
        <v>177</v>
      </c>
      <c r="AF175" s="39">
        <f t="shared" si="36"/>
        <v>793649.58294991299</v>
      </c>
      <c r="AG175" s="39">
        <f t="shared" si="37"/>
        <v>0</v>
      </c>
      <c r="AH175" s="3"/>
      <c r="AI175" s="39">
        <f t="shared" si="38"/>
        <v>1133785.1184998758</v>
      </c>
      <c r="AJ175" s="39">
        <f t="shared" si="39"/>
        <v>-340134.32484908216</v>
      </c>
      <c r="AK175" s="39">
        <f t="shared" si="40"/>
        <v>340134.32484908216</v>
      </c>
      <c r="AL175" s="39">
        <f t="shared" si="41"/>
        <v>-340134.32484908216</v>
      </c>
      <c r="AM175" s="42">
        <f t="shared" si="42"/>
        <v>1</v>
      </c>
      <c r="AN175" s="3"/>
      <c r="AO175" s="32">
        <f>VLOOKUP(EURUSD!C175,'Cours à terme initiaux'!$A$2:$E$1123,5,FALSE)</f>
        <v>1.2587410000000001</v>
      </c>
      <c r="AP175" s="39">
        <f t="shared" si="43"/>
        <v>794444.60774694709</v>
      </c>
      <c r="AQ175" s="39">
        <f t="shared" si="44"/>
        <v>-793.81409615348093</v>
      </c>
      <c r="AR175" s="39">
        <f t="shared" si="45"/>
        <v>-793.81409615348093</v>
      </c>
      <c r="AS175" s="39">
        <f t="shared" si="46"/>
        <v>793.81409615348093</v>
      </c>
      <c r="AT175" s="42">
        <f t="shared" si="47"/>
        <v>1</v>
      </c>
    </row>
    <row r="176" spans="1:46" ht="15.6" x14ac:dyDescent="0.3">
      <c r="A176" s="28">
        <v>2021</v>
      </c>
      <c r="B176" s="28" t="s">
        <v>184</v>
      </c>
      <c r="C176" s="28">
        <v>1086</v>
      </c>
      <c r="D176" s="28" t="s">
        <v>50</v>
      </c>
      <c r="E176" s="51">
        <v>43269</v>
      </c>
      <c r="F176" s="51">
        <v>43524</v>
      </c>
      <c r="G176" s="51">
        <v>44196</v>
      </c>
      <c r="H176" s="28" t="s">
        <v>22</v>
      </c>
      <c r="I176" s="28" t="s">
        <v>25</v>
      </c>
      <c r="J176" s="28" t="s">
        <v>24</v>
      </c>
      <c r="K176" s="127">
        <v>840336.134453782</v>
      </c>
      <c r="L176" s="28" t="s">
        <v>22</v>
      </c>
      <c r="M176" s="28" t="s">
        <v>23</v>
      </c>
      <c r="N176" s="28" t="s">
        <v>27</v>
      </c>
      <c r="O176" s="126">
        <v>-1000000</v>
      </c>
      <c r="P176" s="28"/>
      <c r="Q176" s="28" t="s">
        <v>28</v>
      </c>
      <c r="R176" s="128">
        <v>1.19</v>
      </c>
      <c r="S176" s="128"/>
      <c r="T176" s="127"/>
      <c r="U176" s="127">
        <v>0</v>
      </c>
      <c r="V176" s="28"/>
      <c r="W176" s="128">
        <v>1.1657999999999999</v>
      </c>
      <c r="X176" s="128">
        <v>1.2600019221116503</v>
      </c>
      <c r="Y176" s="127"/>
      <c r="Z176" s="140"/>
      <c r="AA176" s="127"/>
      <c r="AB176" s="127"/>
      <c r="AC176" s="27"/>
      <c r="AD176" s="28" t="s">
        <v>177</v>
      </c>
      <c r="AF176" s="39">
        <f t="shared" si="36"/>
        <v>793649.58294991299</v>
      </c>
      <c r="AG176" s="39">
        <f t="shared" si="37"/>
        <v>46686.551503868541</v>
      </c>
      <c r="AH176" s="3"/>
      <c r="AI176" s="39">
        <f t="shared" si="38"/>
        <v>610499.67919224082</v>
      </c>
      <c r="AJ176" s="39">
        <f t="shared" si="39"/>
        <v>229836.45526154072</v>
      </c>
      <c r="AK176" s="39">
        <f t="shared" si="40"/>
        <v>-183149.90375767217</v>
      </c>
      <c r="AL176" s="39">
        <f t="shared" si="41"/>
        <v>183149.90375767217</v>
      </c>
      <c r="AM176" s="42">
        <f t="shared" si="42"/>
        <v>1</v>
      </c>
      <c r="AN176" s="3"/>
      <c r="AO176" s="32">
        <f>VLOOKUP(EURUSD!C176,'Cours à terme initiaux'!$A$2:$E$1123,5,FALSE)</f>
        <v>1.2587410000000001</v>
      </c>
      <c r="AP176" s="39">
        <f t="shared" si="43"/>
        <v>794444.60774694709</v>
      </c>
      <c r="AQ176" s="39">
        <f t="shared" si="44"/>
        <v>45891.52670683444</v>
      </c>
      <c r="AR176" s="39">
        <f t="shared" si="45"/>
        <v>-795.02479703410063</v>
      </c>
      <c r="AS176" s="39">
        <f t="shared" si="46"/>
        <v>795.02479703410063</v>
      </c>
      <c r="AT176" s="42">
        <f t="shared" si="47"/>
        <v>1</v>
      </c>
    </row>
    <row r="177" spans="1:46" ht="15.6" x14ac:dyDescent="0.3">
      <c r="A177" s="28">
        <v>2021</v>
      </c>
      <c r="B177" s="28" t="s">
        <v>184</v>
      </c>
      <c r="C177" s="28">
        <v>1087</v>
      </c>
      <c r="D177" s="28" t="s">
        <v>50</v>
      </c>
      <c r="E177" s="51">
        <v>43269</v>
      </c>
      <c r="F177" s="51">
        <v>43524</v>
      </c>
      <c r="G177" s="51">
        <v>44196</v>
      </c>
      <c r="H177" s="28" t="s">
        <v>26</v>
      </c>
      <c r="I177" s="28" t="s">
        <v>23</v>
      </c>
      <c r="J177" s="28" t="s">
        <v>24</v>
      </c>
      <c r="K177" s="127">
        <v>793650.79365079396</v>
      </c>
      <c r="L177" s="28" t="s">
        <v>26</v>
      </c>
      <c r="M177" s="28" t="s">
        <v>25</v>
      </c>
      <c r="N177" s="28" t="s">
        <v>27</v>
      </c>
      <c r="O177" s="126">
        <v>-1000000</v>
      </c>
      <c r="P177" s="28"/>
      <c r="Q177" s="28" t="s">
        <v>28</v>
      </c>
      <c r="R177" s="128">
        <v>1.26</v>
      </c>
      <c r="S177" s="128"/>
      <c r="T177" s="127"/>
      <c r="U177" s="127">
        <v>0</v>
      </c>
      <c r="V177" s="28"/>
      <c r="W177" s="128">
        <v>1.1657999999999999</v>
      </c>
      <c r="X177" s="128">
        <v>1.2600019221116503</v>
      </c>
      <c r="Y177" s="126"/>
      <c r="Z177" s="140"/>
      <c r="AA177" s="127"/>
      <c r="AB177" s="126"/>
      <c r="AC177" s="27"/>
      <c r="AD177" s="28" t="s">
        <v>177</v>
      </c>
      <c r="AF177" s="39">
        <f t="shared" si="36"/>
        <v>793649.58294991299</v>
      </c>
      <c r="AG177" s="39">
        <f t="shared" si="37"/>
        <v>0</v>
      </c>
      <c r="AH177" s="3"/>
      <c r="AI177" s="39">
        <f t="shared" si="38"/>
        <v>1133785.1184998758</v>
      </c>
      <c r="AJ177" s="39">
        <f t="shared" si="39"/>
        <v>-340134.32484908216</v>
      </c>
      <c r="AK177" s="39">
        <f t="shared" si="40"/>
        <v>340134.32484908216</v>
      </c>
      <c r="AL177" s="39">
        <f t="shared" si="41"/>
        <v>-340134.32484908216</v>
      </c>
      <c r="AM177" s="42">
        <f t="shared" si="42"/>
        <v>1</v>
      </c>
      <c r="AN177" s="3"/>
      <c r="AO177" s="32">
        <f>VLOOKUP(EURUSD!C177,'Cours à terme initiaux'!$A$2:$E$1123,5,FALSE)</f>
        <v>1.2587410000000001</v>
      </c>
      <c r="AP177" s="39">
        <f t="shared" si="43"/>
        <v>794444.60774694709</v>
      </c>
      <c r="AQ177" s="39">
        <f t="shared" si="44"/>
        <v>-793.81409615348093</v>
      </c>
      <c r="AR177" s="39">
        <f t="shared" si="45"/>
        <v>-793.81409615348093</v>
      </c>
      <c r="AS177" s="39">
        <f t="shared" si="46"/>
        <v>793.81409615348093</v>
      </c>
      <c r="AT177" s="42">
        <f t="shared" si="47"/>
        <v>1</v>
      </c>
    </row>
    <row r="178" spans="1:46" ht="15.6" x14ac:dyDescent="0.3">
      <c r="A178" s="28">
        <v>2021</v>
      </c>
      <c r="B178" s="28" t="s">
        <v>185</v>
      </c>
      <c r="C178" s="28">
        <v>1088</v>
      </c>
      <c r="D178" s="28" t="s">
        <v>50</v>
      </c>
      <c r="E178" s="51">
        <v>43269</v>
      </c>
      <c r="F178" s="51">
        <v>43553</v>
      </c>
      <c r="G178" s="51">
        <v>44196</v>
      </c>
      <c r="H178" s="28" t="s">
        <v>22</v>
      </c>
      <c r="I178" s="28" t="s">
        <v>25</v>
      </c>
      <c r="J178" s="28" t="s">
        <v>24</v>
      </c>
      <c r="K178" s="127">
        <v>840336.134453782</v>
      </c>
      <c r="L178" s="28" t="s">
        <v>22</v>
      </c>
      <c r="M178" s="28" t="s">
        <v>23</v>
      </c>
      <c r="N178" s="28" t="s">
        <v>27</v>
      </c>
      <c r="O178" s="126">
        <v>-1000000</v>
      </c>
      <c r="P178" s="28"/>
      <c r="Q178" s="28" t="s">
        <v>28</v>
      </c>
      <c r="R178" s="128">
        <v>1.19</v>
      </c>
      <c r="S178" s="128"/>
      <c r="T178" s="127"/>
      <c r="U178" s="127">
        <v>0</v>
      </c>
      <c r="V178" s="28"/>
      <c r="W178" s="128">
        <v>1.1657999999999999</v>
      </c>
      <c r="X178" s="128">
        <v>1.2600019221116503</v>
      </c>
      <c r="Y178" s="127"/>
      <c r="Z178" s="140"/>
      <c r="AA178" s="127"/>
      <c r="AB178" s="127"/>
      <c r="AC178" s="27"/>
      <c r="AD178" s="28" t="s">
        <v>177</v>
      </c>
      <c r="AF178" s="39">
        <f t="shared" si="36"/>
        <v>793649.58294991299</v>
      </c>
      <c r="AG178" s="39">
        <f t="shared" si="37"/>
        <v>46686.551503868541</v>
      </c>
      <c r="AH178" s="3"/>
      <c r="AI178" s="39">
        <f t="shared" si="38"/>
        <v>610499.67919224082</v>
      </c>
      <c r="AJ178" s="39">
        <f t="shared" si="39"/>
        <v>229836.45526154072</v>
      </c>
      <c r="AK178" s="39">
        <f t="shared" si="40"/>
        <v>-183149.90375767217</v>
      </c>
      <c r="AL178" s="39">
        <f t="shared" si="41"/>
        <v>183149.90375767217</v>
      </c>
      <c r="AM178" s="42">
        <f t="shared" si="42"/>
        <v>1</v>
      </c>
      <c r="AN178" s="3"/>
      <c r="AO178" s="32">
        <f>VLOOKUP(EURUSD!C178,'Cours à terme initiaux'!$A$2:$E$1123,5,FALSE)</f>
        <v>1.2587410000000001</v>
      </c>
      <c r="AP178" s="39">
        <f t="shared" si="43"/>
        <v>794444.60774694709</v>
      </c>
      <c r="AQ178" s="39">
        <f t="shared" si="44"/>
        <v>45891.52670683444</v>
      </c>
      <c r="AR178" s="39">
        <f t="shared" si="45"/>
        <v>-795.02479703410063</v>
      </c>
      <c r="AS178" s="39">
        <f t="shared" si="46"/>
        <v>795.02479703410063</v>
      </c>
      <c r="AT178" s="42">
        <f t="shared" si="47"/>
        <v>1</v>
      </c>
    </row>
    <row r="179" spans="1:46" ht="15.6" x14ac:dyDescent="0.3">
      <c r="A179" s="28">
        <v>2021</v>
      </c>
      <c r="B179" s="28" t="s">
        <v>185</v>
      </c>
      <c r="C179" s="28">
        <v>1089</v>
      </c>
      <c r="D179" s="28" t="s">
        <v>50</v>
      </c>
      <c r="E179" s="51">
        <v>43269</v>
      </c>
      <c r="F179" s="51">
        <v>43553</v>
      </c>
      <c r="G179" s="51">
        <v>44196</v>
      </c>
      <c r="H179" s="28" t="s">
        <v>26</v>
      </c>
      <c r="I179" s="28" t="s">
        <v>23</v>
      </c>
      <c r="J179" s="28" t="s">
        <v>24</v>
      </c>
      <c r="K179" s="127">
        <v>793650.79365079396</v>
      </c>
      <c r="L179" s="28" t="s">
        <v>26</v>
      </c>
      <c r="M179" s="28" t="s">
        <v>25</v>
      </c>
      <c r="N179" s="28" t="s">
        <v>27</v>
      </c>
      <c r="O179" s="126">
        <v>-1000000</v>
      </c>
      <c r="P179" s="28"/>
      <c r="Q179" s="28" t="s">
        <v>28</v>
      </c>
      <c r="R179" s="128">
        <v>1.26</v>
      </c>
      <c r="S179" s="128"/>
      <c r="T179" s="127"/>
      <c r="U179" s="127">
        <v>0</v>
      </c>
      <c r="V179" s="28"/>
      <c r="W179" s="128">
        <v>1.1657999999999999</v>
      </c>
      <c r="X179" s="128">
        <v>1.2600019221116503</v>
      </c>
      <c r="Y179" s="126"/>
      <c r="Z179" s="140"/>
      <c r="AA179" s="127"/>
      <c r="AB179" s="126"/>
      <c r="AC179" s="27"/>
      <c r="AD179" s="28" t="s">
        <v>177</v>
      </c>
      <c r="AF179" s="39">
        <f t="shared" si="36"/>
        <v>793649.58294991299</v>
      </c>
      <c r="AG179" s="39">
        <f t="shared" si="37"/>
        <v>0</v>
      </c>
      <c r="AH179" s="3"/>
      <c r="AI179" s="39">
        <f t="shared" si="38"/>
        <v>1133785.1184998758</v>
      </c>
      <c r="AJ179" s="39">
        <f t="shared" si="39"/>
        <v>-340134.32484908216</v>
      </c>
      <c r="AK179" s="39">
        <f t="shared" si="40"/>
        <v>340134.32484908216</v>
      </c>
      <c r="AL179" s="39">
        <f t="shared" si="41"/>
        <v>-340134.32484908216</v>
      </c>
      <c r="AM179" s="42">
        <f t="shared" si="42"/>
        <v>1</v>
      </c>
      <c r="AN179" s="3"/>
      <c r="AO179" s="32">
        <f>VLOOKUP(EURUSD!C179,'Cours à terme initiaux'!$A$2:$E$1123,5,FALSE)</f>
        <v>1.2587410000000001</v>
      </c>
      <c r="AP179" s="39">
        <f t="shared" si="43"/>
        <v>794444.60774694709</v>
      </c>
      <c r="AQ179" s="39">
        <f t="shared" si="44"/>
        <v>-793.81409615348093</v>
      </c>
      <c r="AR179" s="39">
        <f t="shared" si="45"/>
        <v>-793.81409615348093</v>
      </c>
      <c r="AS179" s="39">
        <f t="shared" si="46"/>
        <v>793.81409615348093</v>
      </c>
      <c r="AT179" s="42">
        <f t="shared" si="47"/>
        <v>1</v>
      </c>
    </row>
    <row r="180" spans="1:46" ht="15.6" x14ac:dyDescent="0.3">
      <c r="A180" s="28">
        <v>2021</v>
      </c>
      <c r="B180" s="28" t="s">
        <v>186</v>
      </c>
      <c r="C180" s="28">
        <v>1090</v>
      </c>
      <c r="D180" s="28" t="s">
        <v>50</v>
      </c>
      <c r="E180" s="51">
        <v>43269</v>
      </c>
      <c r="F180" s="51">
        <v>43584</v>
      </c>
      <c r="G180" s="51">
        <v>44196</v>
      </c>
      <c r="H180" s="28" t="s">
        <v>22</v>
      </c>
      <c r="I180" s="28" t="s">
        <v>25</v>
      </c>
      <c r="J180" s="28" t="s">
        <v>24</v>
      </c>
      <c r="K180" s="127">
        <v>840336.134453782</v>
      </c>
      <c r="L180" s="28" t="s">
        <v>22</v>
      </c>
      <c r="M180" s="28" t="s">
        <v>23</v>
      </c>
      <c r="N180" s="28" t="s">
        <v>27</v>
      </c>
      <c r="O180" s="126">
        <v>-1000000</v>
      </c>
      <c r="P180" s="28"/>
      <c r="Q180" s="28" t="s">
        <v>28</v>
      </c>
      <c r="R180" s="128">
        <v>1.19</v>
      </c>
      <c r="S180" s="128"/>
      <c r="T180" s="127"/>
      <c r="U180" s="127">
        <v>0</v>
      </c>
      <c r="V180" s="28"/>
      <c r="W180" s="128">
        <v>1.1657999999999999</v>
      </c>
      <c r="X180" s="128">
        <v>1.2600019221116503</v>
      </c>
      <c r="Y180" s="127"/>
      <c r="Z180" s="140"/>
      <c r="AA180" s="127"/>
      <c r="AB180" s="127"/>
      <c r="AC180" s="27"/>
      <c r="AD180" s="28" t="s">
        <v>177</v>
      </c>
      <c r="AF180" s="39">
        <f t="shared" si="36"/>
        <v>793649.58294991299</v>
      </c>
      <c r="AG180" s="39">
        <f t="shared" si="37"/>
        <v>46686.551503868541</v>
      </c>
      <c r="AH180" s="3"/>
      <c r="AI180" s="39">
        <f t="shared" si="38"/>
        <v>610499.67919224082</v>
      </c>
      <c r="AJ180" s="39">
        <f t="shared" si="39"/>
        <v>229836.45526154072</v>
      </c>
      <c r="AK180" s="39">
        <f t="shared" si="40"/>
        <v>-183149.90375767217</v>
      </c>
      <c r="AL180" s="39">
        <f t="shared" si="41"/>
        <v>183149.90375767217</v>
      </c>
      <c r="AM180" s="42">
        <f t="shared" si="42"/>
        <v>1</v>
      </c>
      <c r="AN180" s="3"/>
      <c r="AO180" s="32">
        <f>VLOOKUP(EURUSD!C180,'Cours à terme initiaux'!$A$2:$E$1123,5,FALSE)</f>
        <v>1.2587410000000001</v>
      </c>
      <c r="AP180" s="39">
        <f t="shared" si="43"/>
        <v>794444.60774694709</v>
      </c>
      <c r="AQ180" s="39">
        <f t="shared" si="44"/>
        <v>45891.52670683444</v>
      </c>
      <c r="AR180" s="39">
        <f t="shared" si="45"/>
        <v>-795.02479703410063</v>
      </c>
      <c r="AS180" s="39">
        <f t="shared" si="46"/>
        <v>795.02479703410063</v>
      </c>
      <c r="AT180" s="42">
        <f t="shared" si="47"/>
        <v>1</v>
      </c>
    </row>
    <row r="181" spans="1:46" ht="15.6" x14ac:dyDescent="0.3">
      <c r="A181" s="28">
        <v>2021</v>
      </c>
      <c r="B181" s="28" t="s">
        <v>186</v>
      </c>
      <c r="C181" s="28">
        <v>1091</v>
      </c>
      <c r="D181" s="28" t="s">
        <v>50</v>
      </c>
      <c r="E181" s="51">
        <v>43269</v>
      </c>
      <c r="F181" s="51">
        <v>43584</v>
      </c>
      <c r="G181" s="51">
        <v>44196</v>
      </c>
      <c r="H181" s="28" t="s">
        <v>26</v>
      </c>
      <c r="I181" s="28" t="s">
        <v>23</v>
      </c>
      <c r="J181" s="28" t="s">
        <v>24</v>
      </c>
      <c r="K181" s="127">
        <v>793650.79365079396</v>
      </c>
      <c r="L181" s="28" t="s">
        <v>26</v>
      </c>
      <c r="M181" s="28" t="s">
        <v>25</v>
      </c>
      <c r="N181" s="28" t="s">
        <v>27</v>
      </c>
      <c r="O181" s="126">
        <v>-1000000</v>
      </c>
      <c r="P181" s="28"/>
      <c r="Q181" s="28" t="s">
        <v>28</v>
      </c>
      <c r="R181" s="128">
        <v>1.26</v>
      </c>
      <c r="S181" s="128"/>
      <c r="T181" s="127"/>
      <c r="U181" s="127">
        <v>0</v>
      </c>
      <c r="V181" s="28"/>
      <c r="W181" s="128">
        <v>1.1657999999999999</v>
      </c>
      <c r="X181" s="128">
        <v>1.2600019221116503</v>
      </c>
      <c r="Y181" s="126"/>
      <c r="Z181" s="140"/>
      <c r="AA181" s="127"/>
      <c r="AB181" s="126"/>
      <c r="AC181" s="27"/>
      <c r="AD181" s="28" t="s">
        <v>177</v>
      </c>
      <c r="AF181" s="39">
        <f t="shared" si="36"/>
        <v>793649.58294991299</v>
      </c>
      <c r="AG181" s="39">
        <f t="shared" si="37"/>
        <v>0</v>
      </c>
      <c r="AH181" s="3"/>
      <c r="AI181" s="39">
        <f t="shared" si="38"/>
        <v>1133785.1184998758</v>
      </c>
      <c r="AJ181" s="39">
        <f t="shared" si="39"/>
        <v>-340134.32484908216</v>
      </c>
      <c r="AK181" s="39">
        <f t="shared" si="40"/>
        <v>340134.32484908216</v>
      </c>
      <c r="AL181" s="39">
        <f t="shared" si="41"/>
        <v>-340134.32484908216</v>
      </c>
      <c r="AM181" s="42">
        <f t="shared" si="42"/>
        <v>1</v>
      </c>
      <c r="AN181" s="3"/>
      <c r="AO181" s="32">
        <f>VLOOKUP(EURUSD!C181,'Cours à terme initiaux'!$A$2:$E$1123,5,FALSE)</f>
        <v>1.2587410000000001</v>
      </c>
      <c r="AP181" s="39">
        <f t="shared" si="43"/>
        <v>794444.60774694709</v>
      </c>
      <c r="AQ181" s="39">
        <f t="shared" si="44"/>
        <v>-793.81409615348093</v>
      </c>
      <c r="AR181" s="39">
        <f t="shared" si="45"/>
        <v>-793.81409615348093</v>
      </c>
      <c r="AS181" s="39">
        <f t="shared" si="46"/>
        <v>793.81409615348093</v>
      </c>
      <c r="AT181" s="42">
        <f t="shared" si="47"/>
        <v>1</v>
      </c>
    </row>
    <row r="182" spans="1:46" ht="15.6" x14ac:dyDescent="0.3">
      <c r="A182" s="28">
        <v>2021</v>
      </c>
      <c r="B182" s="28" t="s">
        <v>187</v>
      </c>
      <c r="C182" s="28">
        <v>1092</v>
      </c>
      <c r="D182" s="28" t="s">
        <v>50</v>
      </c>
      <c r="E182" s="51">
        <v>43269</v>
      </c>
      <c r="F182" s="51">
        <v>43614</v>
      </c>
      <c r="G182" s="51">
        <v>44196</v>
      </c>
      <c r="H182" s="28" t="s">
        <v>22</v>
      </c>
      <c r="I182" s="28" t="s">
        <v>25</v>
      </c>
      <c r="J182" s="28" t="s">
        <v>24</v>
      </c>
      <c r="K182" s="127">
        <v>840336.134453782</v>
      </c>
      <c r="L182" s="28" t="s">
        <v>22</v>
      </c>
      <c r="M182" s="28" t="s">
        <v>23</v>
      </c>
      <c r="N182" s="28" t="s">
        <v>27</v>
      </c>
      <c r="O182" s="126">
        <v>-1000000</v>
      </c>
      <c r="P182" s="28"/>
      <c r="Q182" s="28" t="s">
        <v>28</v>
      </c>
      <c r="R182" s="128">
        <v>1.19</v>
      </c>
      <c r="S182" s="128"/>
      <c r="T182" s="127"/>
      <c r="U182" s="127">
        <v>0</v>
      </c>
      <c r="V182" s="28"/>
      <c r="W182" s="128">
        <v>1.1657999999999999</v>
      </c>
      <c r="X182" s="128">
        <v>1.2600019221116503</v>
      </c>
      <c r="Y182" s="127"/>
      <c r="Z182" s="140"/>
      <c r="AA182" s="127"/>
      <c r="AB182" s="127"/>
      <c r="AC182" s="27"/>
      <c r="AD182" s="28" t="s">
        <v>177</v>
      </c>
      <c r="AF182" s="39">
        <f t="shared" si="36"/>
        <v>793649.58294991299</v>
      </c>
      <c r="AG182" s="39">
        <f t="shared" si="37"/>
        <v>46686.551503868541</v>
      </c>
      <c r="AH182" s="3"/>
      <c r="AI182" s="39">
        <f t="shared" si="38"/>
        <v>610499.67919224082</v>
      </c>
      <c r="AJ182" s="39">
        <f t="shared" si="39"/>
        <v>229836.45526154072</v>
      </c>
      <c r="AK182" s="39">
        <f t="shared" si="40"/>
        <v>-183149.90375767217</v>
      </c>
      <c r="AL182" s="39">
        <f t="shared" si="41"/>
        <v>183149.90375767217</v>
      </c>
      <c r="AM182" s="42">
        <f t="shared" si="42"/>
        <v>1</v>
      </c>
      <c r="AN182" s="3"/>
      <c r="AO182" s="32">
        <f>VLOOKUP(EURUSD!C182,'Cours à terme initiaux'!$A$2:$E$1123,5,FALSE)</f>
        <v>1.2587410000000001</v>
      </c>
      <c r="AP182" s="39">
        <f t="shared" si="43"/>
        <v>794444.60774694709</v>
      </c>
      <c r="AQ182" s="39">
        <f t="shared" si="44"/>
        <v>45891.52670683444</v>
      </c>
      <c r="AR182" s="39">
        <f t="shared" si="45"/>
        <v>-795.02479703410063</v>
      </c>
      <c r="AS182" s="39">
        <f t="shared" si="46"/>
        <v>795.02479703410063</v>
      </c>
      <c r="AT182" s="42">
        <f t="shared" si="47"/>
        <v>1</v>
      </c>
    </row>
    <row r="183" spans="1:46" ht="15.6" x14ac:dyDescent="0.3">
      <c r="A183" s="28">
        <v>2021</v>
      </c>
      <c r="B183" s="28" t="s">
        <v>187</v>
      </c>
      <c r="C183" s="28">
        <v>1093</v>
      </c>
      <c r="D183" s="28" t="s">
        <v>50</v>
      </c>
      <c r="E183" s="51">
        <v>43269</v>
      </c>
      <c r="F183" s="51">
        <v>43614</v>
      </c>
      <c r="G183" s="51">
        <v>44196</v>
      </c>
      <c r="H183" s="28" t="s">
        <v>26</v>
      </c>
      <c r="I183" s="28" t="s">
        <v>23</v>
      </c>
      <c r="J183" s="28" t="s">
        <v>24</v>
      </c>
      <c r="K183" s="127">
        <v>793650.79365079396</v>
      </c>
      <c r="L183" s="28" t="s">
        <v>26</v>
      </c>
      <c r="M183" s="28" t="s">
        <v>25</v>
      </c>
      <c r="N183" s="28" t="s">
        <v>27</v>
      </c>
      <c r="O183" s="126">
        <v>-1000000</v>
      </c>
      <c r="P183" s="28"/>
      <c r="Q183" s="28" t="s">
        <v>28</v>
      </c>
      <c r="R183" s="128">
        <v>1.26</v>
      </c>
      <c r="S183" s="128"/>
      <c r="T183" s="127"/>
      <c r="U183" s="127">
        <v>0</v>
      </c>
      <c r="V183" s="28"/>
      <c r="W183" s="128">
        <v>1.1657999999999999</v>
      </c>
      <c r="X183" s="128">
        <v>1.2600019221116503</v>
      </c>
      <c r="Y183" s="126"/>
      <c r="Z183" s="140"/>
      <c r="AA183" s="127"/>
      <c r="AB183" s="126"/>
      <c r="AC183" s="27"/>
      <c r="AD183" s="28" t="s">
        <v>177</v>
      </c>
      <c r="AF183" s="39">
        <f t="shared" si="36"/>
        <v>793649.58294991299</v>
      </c>
      <c r="AG183" s="39">
        <f t="shared" si="37"/>
        <v>0</v>
      </c>
      <c r="AH183" s="3"/>
      <c r="AI183" s="39">
        <f t="shared" si="38"/>
        <v>1133785.1184998758</v>
      </c>
      <c r="AJ183" s="39">
        <f t="shared" si="39"/>
        <v>-340134.32484908216</v>
      </c>
      <c r="AK183" s="39">
        <f t="shared" si="40"/>
        <v>340134.32484908216</v>
      </c>
      <c r="AL183" s="39">
        <f t="shared" si="41"/>
        <v>-340134.32484908216</v>
      </c>
      <c r="AM183" s="42">
        <f t="shared" si="42"/>
        <v>1</v>
      </c>
      <c r="AN183" s="3"/>
      <c r="AO183" s="32">
        <f>VLOOKUP(EURUSD!C183,'Cours à terme initiaux'!$A$2:$E$1123,5,FALSE)</f>
        <v>1.2587410000000001</v>
      </c>
      <c r="AP183" s="39">
        <f t="shared" si="43"/>
        <v>794444.60774694709</v>
      </c>
      <c r="AQ183" s="39">
        <f t="shared" si="44"/>
        <v>-793.81409615348093</v>
      </c>
      <c r="AR183" s="39">
        <f t="shared" si="45"/>
        <v>-793.81409615348093</v>
      </c>
      <c r="AS183" s="39">
        <f t="shared" si="46"/>
        <v>793.81409615348093</v>
      </c>
      <c r="AT183" s="42">
        <f t="shared" si="47"/>
        <v>1</v>
      </c>
    </row>
    <row r="184" spans="1:46" ht="15.6" x14ac:dyDescent="0.3">
      <c r="A184" s="28">
        <v>2021</v>
      </c>
      <c r="B184" s="28" t="s">
        <v>188</v>
      </c>
      <c r="C184" s="28">
        <v>1094</v>
      </c>
      <c r="D184" s="28" t="s">
        <v>50</v>
      </c>
      <c r="E184" s="51">
        <v>43269</v>
      </c>
      <c r="F184" s="51">
        <v>43644</v>
      </c>
      <c r="G184" s="51">
        <v>44196</v>
      </c>
      <c r="H184" s="28" t="s">
        <v>22</v>
      </c>
      <c r="I184" s="28" t="s">
        <v>25</v>
      </c>
      <c r="J184" s="28" t="s">
        <v>24</v>
      </c>
      <c r="K184" s="127">
        <v>840336.134453782</v>
      </c>
      <c r="L184" s="28" t="s">
        <v>22</v>
      </c>
      <c r="M184" s="28" t="s">
        <v>23</v>
      </c>
      <c r="N184" s="28" t="s">
        <v>27</v>
      </c>
      <c r="O184" s="126">
        <v>-1000000</v>
      </c>
      <c r="P184" s="28"/>
      <c r="Q184" s="28" t="s">
        <v>28</v>
      </c>
      <c r="R184" s="128">
        <v>1.19</v>
      </c>
      <c r="S184" s="128"/>
      <c r="T184" s="127"/>
      <c r="U184" s="127">
        <v>0</v>
      </c>
      <c r="V184" s="28"/>
      <c r="W184" s="128">
        <v>1.1657999999999999</v>
      </c>
      <c r="X184" s="128">
        <v>1.2600019221116503</v>
      </c>
      <c r="Y184" s="127"/>
      <c r="Z184" s="140"/>
      <c r="AA184" s="127"/>
      <c r="AB184" s="127"/>
      <c r="AC184" s="27"/>
      <c r="AD184" s="28" t="s">
        <v>177</v>
      </c>
      <c r="AF184" s="39">
        <f t="shared" si="36"/>
        <v>793649.58294991299</v>
      </c>
      <c r="AG184" s="39">
        <f t="shared" si="37"/>
        <v>46686.551503868541</v>
      </c>
      <c r="AH184" s="3"/>
      <c r="AI184" s="39">
        <f t="shared" si="38"/>
        <v>610499.67919224082</v>
      </c>
      <c r="AJ184" s="39">
        <f t="shared" si="39"/>
        <v>229836.45526154072</v>
      </c>
      <c r="AK184" s="39">
        <f t="shared" si="40"/>
        <v>-183149.90375767217</v>
      </c>
      <c r="AL184" s="39">
        <f t="shared" si="41"/>
        <v>183149.90375767217</v>
      </c>
      <c r="AM184" s="42">
        <f t="shared" si="42"/>
        <v>1</v>
      </c>
      <c r="AN184" s="3"/>
      <c r="AO184" s="32">
        <f>VLOOKUP(EURUSD!C184,'Cours à terme initiaux'!$A$2:$E$1123,5,FALSE)</f>
        <v>1.2587410000000001</v>
      </c>
      <c r="AP184" s="39">
        <f t="shared" si="43"/>
        <v>794444.60774694709</v>
      </c>
      <c r="AQ184" s="39">
        <f t="shared" si="44"/>
        <v>45891.52670683444</v>
      </c>
      <c r="AR184" s="39">
        <f t="shared" si="45"/>
        <v>-795.02479703410063</v>
      </c>
      <c r="AS184" s="39">
        <f t="shared" si="46"/>
        <v>795.02479703410063</v>
      </c>
      <c r="AT184" s="42">
        <f t="shared" si="47"/>
        <v>1</v>
      </c>
    </row>
    <row r="185" spans="1:46" ht="15.6" x14ac:dyDescent="0.3">
      <c r="A185" s="28">
        <v>2021</v>
      </c>
      <c r="B185" s="28" t="s">
        <v>188</v>
      </c>
      <c r="C185" s="28">
        <v>1095</v>
      </c>
      <c r="D185" s="28" t="s">
        <v>50</v>
      </c>
      <c r="E185" s="51">
        <v>43269</v>
      </c>
      <c r="F185" s="51">
        <v>43644</v>
      </c>
      <c r="G185" s="51">
        <v>44196</v>
      </c>
      <c r="H185" s="28" t="s">
        <v>26</v>
      </c>
      <c r="I185" s="28" t="s">
        <v>23</v>
      </c>
      <c r="J185" s="28" t="s">
        <v>24</v>
      </c>
      <c r="K185" s="127">
        <v>793650.79365079396</v>
      </c>
      <c r="L185" s="28" t="s">
        <v>26</v>
      </c>
      <c r="M185" s="28" t="s">
        <v>25</v>
      </c>
      <c r="N185" s="28" t="s">
        <v>27</v>
      </c>
      <c r="O185" s="126">
        <v>-1000000</v>
      </c>
      <c r="P185" s="28"/>
      <c r="Q185" s="28" t="s">
        <v>28</v>
      </c>
      <c r="R185" s="128">
        <v>1.26</v>
      </c>
      <c r="S185" s="128"/>
      <c r="T185" s="127"/>
      <c r="U185" s="127">
        <v>0</v>
      </c>
      <c r="V185" s="28"/>
      <c r="W185" s="128">
        <v>1.1657999999999999</v>
      </c>
      <c r="X185" s="128">
        <v>1.2600019221116503</v>
      </c>
      <c r="Y185" s="126"/>
      <c r="Z185" s="140"/>
      <c r="AA185" s="127"/>
      <c r="AB185" s="126"/>
      <c r="AC185" s="27"/>
      <c r="AD185" s="28" t="s">
        <v>177</v>
      </c>
      <c r="AF185" s="39">
        <f t="shared" si="36"/>
        <v>793649.58294991299</v>
      </c>
      <c r="AG185" s="39">
        <f t="shared" si="37"/>
        <v>0</v>
      </c>
      <c r="AH185" s="3"/>
      <c r="AI185" s="39">
        <f t="shared" si="38"/>
        <v>1133785.1184998758</v>
      </c>
      <c r="AJ185" s="39">
        <f t="shared" si="39"/>
        <v>-340134.32484908216</v>
      </c>
      <c r="AK185" s="39">
        <f t="shared" si="40"/>
        <v>340134.32484908216</v>
      </c>
      <c r="AL185" s="39">
        <f t="shared" si="41"/>
        <v>-340134.32484908216</v>
      </c>
      <c r="AM185" s="42">
        <f t="shared" si="42"/>
        <v>1</v>
      </c>
      <c r="AN185" s="3"/>
      <c r="AO185" s="32">
        <f>VLOOKUP(EURUSD!C185,'Cours à terme initiaux'!$A$2:$E$1123,5,FALSE)</f>
        <v>1.2587410000000001</v>
      </c>
      <c r="AP185" s="39">
        <f t="shared" si="43"/>
        <v>794444.60774694709</v>
      </c>
      <c r="AQ185" s="39">
        <f t="shared" si="44"/>
        <v>-793.81409615348093</v>
      </c>
      <c r="AR185" s="39">
        <f t="shared" si="45"/>
        <v>-793.81409615348093</v>
      </c>
      <c r="AS185" s="39">
        <f t="shared" si="46"/>
        <v>793.81409615348093</v>
      </c>
      <c r="AT185" s="42">
        <f t="shared" si="47"/>
        <v>1</v>
      </c>
    </row>
    <row r="186" spans="1:46" ht="15.6" x14ac:dyDescent="0.3">
      <c r="A186" s="28">
        <v>2021</v>
      </c>
      <c r="B186" s="28" t="s">
        <v>189</v>
      </c>
      <c r="C186" s="28">
        <v>1096</v>
      </c>
      <c r="D186" s="28" t="s">
        <v>50</v>
      </c>
      <c r="E186" s="51">
        <v>43269</v>
      </c>
      <c r="F186" s="51">
        <v>43675</v>
      </c>
      <c r="G186" s="51">
        <v>44196</v>
      </c>
      <c r="H186" s="28" t="s">
        <v>22</v>
      </c>
      <c r="I186" s="28" t="s">
        <v>25</v>
      </c>
      <c r="J186" s="28" t="s">
        <v>24</v>
      </c>
      <c r="K186" s="127">
        <v>840336.134453782</v>
      </c>
      <c r="L186" s="28" t="s">
        <v>22</v>
      </c>
      <c r="M186" s="28" t="s">
        <v>23</v>
      </c>
      <c r="N186" s="28" t="s">
        <v>27</v>
      </c>
      <c r="O186" s="126">
        <v>-1000000</v>
      </c>
      <c r="P186" s="28"/>
      <c r="Q186" s="28" t="s">
        <v>28</v>
      </c>
      <c r="R186" s="128">
        <v>1.19</v>
      </c>
      <c r="S186" s="128"/>
      <c r="T186" s="127"/>
      <c r="U186" s="127">
        <v>0</v>
      </c>
      <c r="V186" s="28"/>
      <c r="W186" s="128">
        <v>1.1657999999999999</v>
      </c>
      <c r="X186" s="128">
        <v>1.2600019221116503</v>
      </c>
      <c r="Y186" s="127"/>
      <c r="Z186" s="140"/>
      <c r="AA186" s="127"/>
      <c r="AB186" s="127"/>
      <c r="AC186" s="27"/>
      <c r="AD186" s="28" t="s">
        <v>177</v>
      </c>
      <c r="AF186" s="39">
        <f t="shared" si="36"/>
        <v>793649.58294991299</v>
      </c>
      <c r="AG186" s="39">
        <f t="shared" si="37"/>
        <v>46686.551503868541</v>
      </c>
      <c r="AH186" s="3"/>
      <c r="AI186" s="39">
        <f t="shared" si="38"/>
        <v>610499.67919224082</v>
      </c>
      <c r="AJ186" s="39">
        <f t="shared" si="39"/>
        <v>229836.45526154072</v>
      </c>
      <c r="AK186" s="39">
        <f t="shared" si="40"/>
        <v>-183149.90375767217</v>
      </c>
      <c r="AL186" s="39">
        <f t="shared" si="41"/>
        <v>183149.90375767217</v>
      </c>
      <c r="AM186" s="42">
        <f t="shared" si="42"/>
        <v>1</v>
      </c>
      <c r="AN186" s="3"/>
      <c r="AO186" s="32">
        <f>VLOOKUP(EURUSD!C186,'Cours à terme initiaux'!$A$2:$E$1123,5,FALSE)</f>
        <v>1.2587410000000001</v>
      </c>
      <c r="AP186" s="39">
        <f t="shared" si="43"/>
        <v>794444.60774694709</v>
      </c>
      <c r="AQ186" s="39">
        <f t="shared" si="44"/>
        <v>45891.52670683444</v>
      </c>
      <c r="AR186" s="39">
        <f t="shared" si="45"/>
        <v>-795.02479703410063</v>
      </c>
      <c r="AS186" s="39">
        <f t="shared" si="46"/>
        <v>795.02479703410063</v>
      </c>
      <c r="AT186" s="42">
        <f t="shared" si="47"/>
        <v>1</v>
      </c>
    </row>
    <row r="187" spans="1:46" ht="15.6" x14ac:dyDescent="0.3">
      <c r="A187" s="28">
        <v>2021</v>
      </c>
      <c r="B187" s="28" t="s">
        <v>189</v>
      </c>
      <c r="C187" s="28">
        <v>1097</v>
      </c>
      <c r="D187" s="28" t="s">
        <v>50</v>
      </c>
      <c r="E187" s="51">
        <v>43269</v>
      </c>
      <c r="F187" s="51">
        <v>43675</v>
      </c>
      <c r="G187" s="51">
        <v>44196</v>
      </c>
      <c r="H187" s="28" t="s">
        <v>26</v>
      </c>
      <c r="I187" s="28" t="s">
        <v>23</v>
      </c>
      <c r="J187" s="28" t="s">
        <v>24</v>
      </c>
      <c r="K187" s="127">
        <v>793650.79365079396</v>
      </c>
      <c r="L187" s="28" t="s">
        <v>26</v>
      </c>
      <c r="M187" s="28" t="s">
        <v>25</v>
      </c>
      <c r="N187" s="28" t="s">
        <v>27</v>
      </c>
      <c r="O187" s="126">
        <v>-1000000</v>
      </c>
      <c r="P187" s="28"/>
      <c r="Q187" s="28" t="s">
        <v>28</v>
      </c>
      <c r="R187" s="128">
        <v>1.26</v>
      </c>
      <c r="S187" s="128"/>
      <c r="T187" s="127"/>
      <c r="U187" s="127">
        <v>0</v>
      </c>
      <c r="V187" s="28"/>
      <c r="W187" s="128">
        <v>1.1657999999999999</v>
      </c>
      <c r="X187" s="128">
        <v>1.2600019221116503</v>
      </c>
      <c r="Y187" s="126"/>
      <c r="Z187" s="140"/>
      <c r="AA187" s="127"/>
      <c r="AB187" s="126"/>
      <c r="AC187" s="27"/>
      <c r="AD187" s="28" t="s">
        <v>177</v>
      </c>
      <c r="AF187" s="39">
        <f t="shared" si="36"/>
        <v>793649.58294991299</v>
      </c>
      <c r="AG187" s="39">
        <f t="shared" si="37"/>
        <v>0</v>
      </c>
      <c r="AH187" s="3"/>
      <c r="AI187" s="39">
        <f t="shared" si="38"/>
        <v>1133785.1184998758</v>
      </c>
      <c r="AJ187" s="39">
        <f t="shared" si="39"/>
        <v>-340134.32484908216</v>
      </c>
      <c r="AK187" s="39">
        <f t="shared" si="40"/>
        <v>340134.32484908216</v>
      </c>
      <c r="AL187" s="39">
        <f t="shared" si="41"/>
        <v>-340134.32484908216</v>
      </c>
      <c r="AM187" s="42">
        <f t="shared" si="42"/>
        <v>1</v>
      </c>
      <c r="AN187" s="3"/>
      <c r="AO187" s="32">
        <f>VLOOKUP(EURUSD!C187,'Cours à terme initiaux'!$A$2:$E$1123,5,FALSE)</f>
        <v>1.2587410000000001</v>
      </c>
      <c r="AP187" s="39">
        <f t="shared" si="43"/>
        <v>794444.60774694709</v>
      </c>
      <c r="AQ187" s="39">
        <f t="shared" si="44"/>
        <v>-793.81409615348093</v>
      </c>
      <c r="AR187" s="39">
        <f t="shared" si="45"/>
        <v>-793.81409615348093</v>
      </c>
      <c r="AS187" s="39">
        <f t="shared" si="46"/>
        <v>793.81409615348093</v>
      </c>
      <c r="AT187" s="42">
        <f t="shared" si="47"/>
        <v>1</v>
      </c>
    </row>
    <row r="188" spans="1:46" ht="15.6" x14ac:dyDescent="0.3">
      <c r="A188" s="28">
        <v>2021</v>
      </c>
      <c r="B188" s="28" t="s">
        <v>190</v>
      </c>
      <c r="C188" s="28">
        <v>1098</v>
      </c>
      <c r="D188" s="28" t="s">
        <v>50</v>
      </c>
      <c r="E188" s="51">
        <v>43269</v>
      </c>
      <c r="F188" s="51">
        <v>43706</v>
      </c>
      <c r="G188" s="51">
        <v>44196</v>
      </c>
      <c r="H188" s="28" t="s">
        <v>22</v>
      </c>
      <c r="I188" s="28" t="s">
        <v>25</v>
      </c>
      <c r="J188" s="28" t="s">
        <v>24</v>
      </c>
      <c r="K188" s="127">
        <v>840336.134453782</v>
      </c>
      <c r="L188" s="28" t="s">
        <v>22</v>
      </c>
      <c r="M188" s="28" t="s">
        <v>23</v>
      </c>
      <c r="N188" s="28" t="s">
        <v>27</v>
      </c>
      <c r="O188" s="126">
        <v>-1000000</v>
      </c>
      <c r="P188" s="28"/>
      <c r="Q188" s="28" t="s">
        <v>28</v>
      </c>
      <c r="R188" s="128">
        <v>1.19</v>
      </c>
      <c r="S188" s="128"/>
      <c r="T188" s="127"/>
      <c r="U188" s="127">
        <v>0</v>
      </c>
      <c r="V188" s="28"/>
      <c r="W188" s="128">
        <v>1.1657999999999999</v>
      </c>
      <c r="X188" s="128">
        <v>1.2600019221116503</v>
      </c>
      <c r="Y188" s="127"/>
      <c r="Z188" s="140"/>
      <c r="AA188" s="127"/>
      <c r="AB188" s="127"/>
      <c r="AC188" s="27"/>
      <c r="AD188" s="28" t="s">
        <v>177</v>
      </c>
      <c r="AF188" s="39">
        <f t="shared" si="36"/>
        <v>793649.58294991299</v>
      </c>
      <c r="AG188" s="39">
        <f t="shared" si="37"/>
        <v>46686.551503868541</v>
      </c>
      <c r="AH188" s="3"/>
      <c r="AI188" s="39">
        <f t="shared" si="38"/>
        <v>610499.67919224082</v>
      </c>
      <c r="AJ188" s="39">
        <f t="shared" si="39"/>
        <v>229836.45526154072</v>
      </c>
      <c r="AK188" s="39">
        <f t="shared" si="40"/>
        <v>-183149.90375767217</v>
      </c>
      <c r="AL188" s="39">
        <f t="shared" si="41"/>
        <v>183149.90375767217</v>
      </c>
      <c r="AM188" s="42">
        <f t="shared" si="42"/>
        <v>1</v>
      </c>
      <c r="AN188" s="3"/>
      <c r="AO188" s="32">
        <f>VLOOKUP(EURUSD!C188,'Cours à terme initiaux'!$A$2:$E$1123,5,FALSE)</f>
        <v>1.2587410000000001</v>
      </c>
      <c r="AP188" s="39">
        <f t="shared" si="43"/>
        <v>794444.60774694709</v>
      </c>
      <c r="AQ188" s="39">
        <f t="shared" si="44"/>
        <v>45891.52670683444</v>
      </c>
      <c r="AR188" s="39">
        <f t="shared" si="45"/>
        <v>-795.02479703410063</v>
      </c>
      <c r="AS188" s="39">
        <f t="shared" si="46"/>
        <v>795.02479703410063</v>
      </c>
      <c r="AT188" s="42">
        <f t="shared" si="47"/>
        <v>1</v>
      </c>
    </row>
    <row r="189" spans="1:46" ht="15.6" x14ac:dyDescent="0.3">
      <c r="A189" s="28">
        <v>2021</v>
      </c>
      <c r="B189" s="28" t="s">
        <v>190</v>
      </c>
      <c r="C189" s="28">
        <v>1099</v>
      </c>
      <c r="D189" s="28" t="s">
        <v>50</v>
      </c>
      <c r="E189" s="51">
        <v>43269</v>
      </c>
      <c r="F189" s="51">
        <v>43706</v>
      </c>
      <c r="G189" s="51">
        <v>44196</v>
      </c>
      <c r="H189" s="28" t="s">
        <v>26</v>
      </c>
      <c r="I189" s="28" t="s">
        <v>23</v>
      </c>
      <c r="J189" s="28" t="s">
        <v>24</v>
      </c>
      <c r="K189" s="127">
        <v>793650.79365079396</v>
      </c>
      <c r="L189" s="28" t="s">
        <v>26</v>
      </c>
      <c r="M189" s="28" t="s">
        <v>25</v>
      </c>
      <c r="N189" s="28" t="s">
        <v>27</v>
      </c>
      <c r="O189" s="126">
        <v>-1000000</v>
      </c>
      <c r="P189" s="28"/>
      <c r="Q189" s="28" t="s">
        <v>28</v>
      </c>
      <c r="R189" s="128">
        <v>1.26</v>
      </c>
      <c r="S189" s="128"/>
      <c r="T189" s="127"/>
      <c r="U189" s="127">
        <v>0</v>
      </c>
      <c r="V189" s="28"/>
      <c r="W189" s="128">
        <v>1.1657999999999999</v>
      </c>
      <c r="X189" s="128">
        <v>1.2600019221116503</v>
      </c>
      <c r="Y189" s="126"/>
      <c r="Z189" s="140"/>
      <c r="AA189" s="127"/>
      <c r="AB189" s="126"/>
      <c r="AC189" s="27"/>
      <c r="AD189" s="28" t="s">
        <v>177</v>
      </c>
      <c r="AF189" s="39">
        <f t="shared" si="36"/>
        <v>793649.58294991299</v>
      </c>
      <c r="AG189" s="39">
        <f t="shared" si="37"/>
        <v>0</v>
      </c>
      <c r="AH189" s="3"/>
      <c r="AI189" s="39">
        <f t="shared" si="38"/>
        <v>1133785.1184998758</v>
      </c>
      <c r="AJ189" s="39">
        <f t="shared" si="39"/>
        <v>-340134.32484908216</v>
      </c>
      <c r="AK189" s="39">
        <f t="shared" si="40"/>
        <v>340134.32484908216</v>
      </c>
      <c r="AL189" s="39">
        <f t="shared" si="41"/>
        <v>-340134.32484908216</v>
      </c>
      <c r="AM189" s="42">
        <f t="shared" si="42"/>
        <v>1</v>
      </c>
      <c r="AN189" s="3"/>
      <c r="AO189" s="32">
        <f>VLOOKUP(EURUSD!C189,'Cours à terme initiaux'!$A$2:$E$1123,5,FALSE)</f>
        <v>1.2587410000000001</v>
      </c>
      <c r="AP189" s="39">
        <f t="shared" si="43"/>
        <v>794444.60774694709</v>
      </c>
      <c r="AQ189" s="39">
        <f t="shared" si="44"/>
        <v>-793.81409615348093</v>
      </c>
      <c r="AR189" s="39">
        <f t="shared" si="45"/>
        <v>-793.81409615348093</v>
      </c>
      <c r="AS189" s="39">
        <f t="shared" si="46"/>
        <v>793.81409615348093</v>
      </c>
      <c r="AT189" s="42">
        <f t="shared" si="47"/>
        <v>1</v>
      </c>
    </row>
    <row r="190" spans="1:46" ht="15.6" x14ac:dyDescent="0.3">
      <c r="A190" s="28">
        <v>2021</v>
      </c>
      <c r="B190" s="28" t="s">
        <v>191</v>
      </c>
      <c r="C190" s="28">
        <v>1100</v>
      </c>
      <c r="D190" s="28" t="s">
        <v>50</v>
      </c>
      <c r="E190" s="51">
        <v>43269</v>
      </c>
      <c r="F190" s="51">
        <v>43738</v>
      </c>
      <c r="G190" s="51">
        <v>44196</v>
      </c>
      <c r="H190" s="28" t="s">
        <v>22</v>
      </c>
      <c r="I190" s="28" t="s">
        <v>25</v>
      </c>
      <c r="J190" s="28" t="s">
        <v>24</v>
      </c>
      <c r="K190" s="127">
        <v>840336.134453782</v>
      </c>
      <c r="L190" s="28" t="s">
        <v>22</v>
      </c>
      <c r="M190" s="28" t="s">
        <v>23</v>
      </c>
      <c r="N190" s="28" t="s">
        <v>27</v>
      </c>
      <c r="O190" s="126">
        <v>-1000000</v>
      </c>
      <c r="P190" s="28"/>
      <c r="Q190" s="28" t="s">
        <v>28</v>
      </c>
      <c r="R190" s="128">
        <v>1.19</v>
      </c>
      <c r="S190" s="128"/>
      <c r="T190" s="127"/>
      <c r="U190" s="127">
        <v>0</v>
      </c>
      <c r="V190" s="28"/>
      <c r="W190" s="128">
        <v>1.1657999999999999</v>
      </c>
      <c r="X190" s="128">
        <v>1.2600019221116503</v>
      </c>
      <c r="Y190" s="127"/>
      <c r="Z190" s="140"/>
      <c r="AA190" s="127"/>
      <c r="AB190" s="127"/>
      <c r="AC190" s="27"/>
      <c r="AD190" s="28" t="s">
        <v>177</v>
      </c>
      <c r="AF190" s="39">
        <f t="shared" si="36"/>
        <v>793649.58294991299</v>
      </c>
      <c r="AG190" s="39">
        <f t="shared" si="37"/>
        <v>46686.551503868541</v>
      </c>
      <c r="AH190" s="3"/>
      <c r="AI190" s="39">
        <f t="shared" si="38"/>
        <v>610499.67919224082</v>
      </c>
      <c r="AJ190" s="39">
        <f t="shared" si="39"/>
        <v>229836.45526154072</v>
      </c>
      <c r="AK190" s="39">
        <f t="shared" si="40"/>
        <v>-183149.90375767217</v>
      </c>
      <c r="AL190" s="39">
        <f t="shared" si="41"/>
        <v>183149.90375767217</v>
      </c>
      <c r="AM190" s="42">
        <f t="shared" si="42"/>
        <v>1</v>
      </c>
      <c r="AN190" s="3"/>
      <c r="AO190" s="32">
        <f>VLOOKUP(EURUSD!C190,'Cours à terme initiaux'!$A$2:$E$1123,5,FALSE)</f>
        <v>1.2587410000000001</v>
      </c>
      <c r="AP190" s="39">
        <f t="shared" si="43"/>
        <v>794444.60774694709</v>
      </c>
      <c r="AQ190" s="39">
        <f t="shared" si="44"/>
        <v>45891.52670683444</v>
      </c>
      <c r="AR190" s="39">
        <f t="shared" si="45"/>
        <v>-795.02479703410063</v>
      </c>
      <c r="AS190" s="39">
        <f t="shared" si="46"/>
        <v>795.02479703410063</v>
      </c>
      <c r="AT190" s="42">
        <f t="shared" si="47"/>
        <v>1</v>
      </c>
    </row>
    <row r="191" spans="1:46" ht="15.6" x14ac:dyDescent="0.3">
      <c r="A191" s="28">
        <v>2021</v>
      </c>
      <c r="B191" s="28" t="s">
        <v>191</v>
      </c>
      <c r="C191" s="28">
        <v>1101</v>
      </c>
      <c r="D191" s="28" t="s">
        <v>50</v>
      </c>
      <c r="E191" s="51">
        <v>43269</v>
      </c>
      <c r="F191" s="51">
        <v>43738</v>
      </c>
      <c r="G191" s="51">
        <v>44196</v>
      </c>
      <c r="H191" s="28" t="s">
        <v>26</v>
      </c>
      <c r="I191" s="28" t="s">
        <v>23</v>
      </c>
      <c r="J191" s="28" t="s">
        <v>24</v>
      </c>
      <c r="K191" s="127">
        <v>793650.79365079396</v>
      </c>
      <c r="L191" s="28" t="s">
        <v>26</v>
      </c>
      <c r="M191" s="28" t="s">
        <v>25</v>
      </c>
      <c r="N191" s="28" t="s">
        <v>27</v>
      </c>
      <c r="O191" s="126">
        <v>-1000000</v>
      </c>
      <c r="P191" s="28"/>
      <c r="Q191" s="28" t="s">
        <v>28</v>
      </c>
      <c r="R191" s="128">
        <v>1.26</v>
      </c>
      <c r="S191" s="128"/>
      <c r="T191" s="127"/>
      <c r="U191" s="127">
        <v>0</v>
      </c>
      <c r="V191" s="28"/>
      <c r="W191" s="128">
        <v>1.1657999999999999</v>
      </c>
      <c r="X191" s="128">
        <v>1.2600019221116503</v>
      </c>
      <c r="Y191" s="126"/>
      <c r="Z191" s="140"/>
      <c r="AA191" s="127"/>
      <c r="AB191" s="126"/>
      <c r="AC191" s="27"/>
      <c r="AD191" s="28" t="s">
        <v>177</v>
      </c>
      <c r="AF191" s="39">
        <f t="shared" si="36"/>
        <v>793649.58294991299</v>
      </c>
      <c r="AG191" s="39">
        <f t="shared" si="37"/>
        <v>0</v>
      </c>
      <c r="AH191" s="3"/>
      <c r="AI191" s="39">
        <f t="shared" si="38"/>
        <v>1133785.1184998758</v>
      </c>
      <c r="AJ191" s="39">
        <f t="shared" si="39"/>
        <v>-340134.32484908216</v>
      </c>
      <c r="AK191" s="39">
        <f t="shared" si="40"/>
        <v>340134.32484908216</v>
      </c>
      <c r="AL191" s="39">
        <f t="shared" si="41"/>
        <v>-340134.32484908216</v>
      </c>
      <c r="AM191" s="42">
        <f t="shared" si="42"/>
        <v>1</v>
      </c>
      <c r="AN191" s="3"/>
      <c r="AO191" s="32">
        <f>VLOOKUP(EURUSD!C191,'Cours à terme initiaux'!$A$2:$E$1123,5,FALSE)</f>
        <v>1.2587410000000001</v>
      </c>
      <c r="AP191" s="39">
        <f t="shared" si="43"/>
        <v>794444.60774694709</v>
      </c>
      <c r="AQ191" s="39">
        <f t="shared" si="44"/>
        <v>-793.81409615348093</v>
      </c>
      <c r="AR191" s="39">
        <f t="shared" si="45"/>
        <v>-793.81409615348093</v>
      </c>
      <c r="AS191" s="39">
        <f t="shared" si="46"/>
        <v>793.81409615348093</v>
      </c>
      <c r="AT191" s="42">
        <f t="shared" si="47"/>
        <v>1</v>
      </c>
    </row>
    <row r="192" spans="1:46" ht="15.6" x14ac:dyDescent="0.3">
      <c r="A192" s="28">
        <v>2021</v>
      </c>
      <c r="B192" s="28" t="s">
        <v>192</v>
      </c>
      <c r="C192" s="28">
        <v>1102</v>
      </c>
      <c r="D192" s="28" t="s">
        <v>50</v>
      </c>
      <c r="E192" s="51">
        <v>43269</v>
      </c>
      <c r="F192" s="51">
        <v>43767</v>
      </c>
      <c r="G192" s="51">
        <v>44196</v>
      </c>
      <c r="H192" s="28" t="s">
        <v>22</v>
      </c>
      <c r="I192" s="28" t="s">
        <v>25</v>
      </c>
      <c r="J192" s="28" t="s">
        <v>24</v>
      </c>
      <c r="K192" s="127">
        <v>840336.134453782</v>
      </c>
      <c r="L192" s="28" t="s">
        <v>22</v>
      </c>
      <c r="M192" s="28" t="s">
        <v>23</v>
      </c>
      <c r="N192" s="28" t="s">
        <v>27</v>
      </c>
      <c r="O192" s="126">
        <v>-1000000</v>
      </c>
      <c r="P192" s="28"/>
      <c r="Q192" s="28" t="s">
        <v>28</v>
      </c>
      <c r="R192" s="128">
        <v>1.19</v>
      </c>
      <c r="S192" s="128"/>
      <c r="T192" s="127"/>
      <c r="U192" s="127">
        <v>0</v>
      </c>
      <c r="V192" s="28"/>
      <c r="W192" s="128">
        <v>1.1657999999999999</v>
      </c>
      <c r="X192" s="128">
        <v>1.2600019221116503</v>
      </c>
      <c r="Y192" s="127"/>
      <c r="Z192" s="140"/>
      <c r="AA192" s="127"/>
      <c r="AB192" s="127"/>
      <c r="AC192" s="27"/>
      <c r="AD192" s="28" t="s">
        <v>177</v>
      </c>
      <c r="AF192" s="39">
        <f t="shared" si="36"/>
        <v>793649.58294991299</v>
      </c>
      <c r="AG192" s="39">
        <f t="shared" si="37"/>
        <v>46686.551503868541</v>
      </c>
      <c r="AH192" s="3"/>
      <c r="AI192" s="39">
        <f t="shared" si="38"/>
        <v>610499.67919224082</v>
      </c>
      <c r="AJ192" s="39">
        <f t="shared" si="39"/>
        <v>229836.45526154072</v>
      </c>
      <c r="AK192" s="39">
        <f t="shared" si="40"/>
        <v>-183149.90375767217</v>
      </c>
      <c r="AL192" s="39">
        <f t="shared" si="41"/>
        <v>183149.90375767217</v>
      </c>
      <c r="AM192" s="42">
        <f t="shared" si="42"/>
        <v>1</v>
      </c>
      <c r="AN192" s="3"/>
      <c r="AO192" s="32">
        <f>VLOOKUP(EURUSD!C192,'Cours à terme initiaux'!$A$2:$E$1123,5,FALSE)</f>
        <v>1.2587410000000001</v>
      </c>
      <c r="AP192" s="39">
        <f t="shared" si="43"/>
        <v>794444.60774694709</v>
      </c>
      <c r="AQ192" s="39">
        <f t="shared" si="44"/>
        <v>45891.52670683444</v>
      </c>
      <c r="AR192" s="39">
        <f t="shared" si="45"/>
        <v>-795.02479703410063</v>
      </c>
      <c r="AS192" s="39">
        <f t="shared" si="46"/>
        <v>795.02479703410063</v>
      </c>
      <c r="AT192" s="42">
        <f t="shared" si="47"/>
        <v>1</v>
      </c>
    </row>
    <row r="193" spans="1:46" ht="15.6" x14ac:dyDescent="0.3">
      <c r="A193" s="28">
        <v>2021</v>
      </c>
      <c r="B193" s="28" t="s">
        <v>192</v>
      </c>
      <c r="C193" s="28">
        <v>1103</v>
      </c>
      <c r="D193" s="28" t="s">
        <v>50</v>
      </c>
      <c r="E193" s="51">
        <v>43269</v>
      </c>
      <c r="F193" s="51">
        <v>43767</v>
      </c>
      <c r="G193" s="51">
        <v>44196</v>
      </c>
      <c r="H193" s="28" t="s">
        <v>26</v>
      </c>
      <c r="I193" s="28" t="s">
        <v>23</v>
      </c>
      <c r="J193" s="28" t="s">
        <v>24</v>
      </c>
      <c r="K193" s="127">
        <v>793650.79365079396</v>
      </c>
      <c r="L193" s="28" t="s">
        <v>26</v>
      </c>
      <c r="M193" s="28" t="s">
        <v>25</v>
      </c>
      <c r="N193" s="28" t="s">
        <v>27</v>
      </c>
      <c r="O193" s="126">
        <v>-1000000</v>
      </c>
      <c r="P193" s="28"/>
      <c r="Q193" s="28" t="s">
        <v>28</v>
      </c>
      <c r="R193" s="128">
        <v>1.26</v>
      </c>
      <c r="S193" s="128"/>
      <c r="T193" s="127"/>
      <c r="U193" s="127">
        <v>0</v>
      </c>
      <c r="V193" s="28"/>
      <c r="W193" s="128">
        <v>1.1657999999999999</v>
      </c>
      <c r="X193" s="128">
        <v>1.2600019221116503</v>
      </c>
      <c r="Y193" s="126"/>
      <c r="Z193" s="140"/>
      <c r="AA193" s="127"/>
      <c r="AB193" s="126"/>
      <c r="AC193" s="27"/>
      <c r="AD193" s="28" t="s">
        <v>177</v>
      </c>
      <c r="AF193" s="39">
        <f t="shared" si="36"/>
        <v>793649.58294991299</v>
      </c>
      <c r="AG193" s="39">
        <f t="shared" si="37"/>
        <v>0</v>
      </c>
      <c r="AH193" s="3"/>
      <c r="AI193" s="39">
        <f t="shared" si="38"/>
        <v>1133785.1184998758</v>
      </c>
      <c r="AJ193" s="39">
        <f t="shared" si="39"/>
        <v>-340134.32484908216</v>
      </c>
      <c r="AK193" s="39">
        <f t="shared" si="40"/>
        <v>340134.32484908216</v>
      </c>
      <c r="AL193" s="39">
        <f t="shared" si="41"/>
        <v>-340134.32484908216</v>
      </c>
      <c r="AM193" s="42">
        <f t="shared" si="42"/>
        <v>1</v>
      </c>
      <c r="AN193" s="3"/>
      <c r="AO193" s="32">
        <f>VLOOKUP(EURUSD!C193,'Cours à terme initiaux'!$A$2:$E$1123,5,FALSE)</f>
        <v>1.2587410000000001</v>
      </c>
      <c r="AP193" s="39">
        <f t="shared" si="43"/>
        <v>794444.60774694709</v>
      </c>
      <c r="AQ193" s="39">
        <f t="shared" si="44"/>
        <v>-793.81409615348093</v>
      </c>
      <c r="AR193" s="39">
        <f t="shared" si="45"/>
        <v>-793.81409615348093</v>
      </c>
      <c r="AS193" s="39">
        <f t="shared" si="46"/>
        <v>793.81409615348093</v>
      </c>
      <c r="AT193" s="42">
        <f t="shared" si="47"/>
        <v>1</v>
      </c>
    </row>
    <row r="194" spans="1:46" ht="15.6" x14ac:dyDescent="0.3">
      <c r="A194" s="28">
        <v>2021</v>
      </c>
      <c r="B194" s="28" t="s">
        <v>193</v>
      </c>
      <c r="C194" s="28">
        <v>1104</v>
      </c>
      <c r="D194" s="28" t="s">
        <v>50</v>
      </c>
      <c r="E194" s="51">
        <v>43269</v>
      </c>
      <c r="F194" s="51">
        <v>43798</v>
      </c>
      <c r="G194" s="51">
        <v>44196</v>
      </c>
      <c r="H194" s="28" t="s">
        <v>22</v>
      </c>
      <c r="I194" s="28" t="s">
        <v>25</v>
      </c>
      <c r="J194" s="28" t="s">
        <v>24</v>
      </c>
      <c r="K194" s="127">
        <v>840336.134453782</v>
      </c>
      <c r="L194" s="28" t="s">
        <v>22</v>
      </c>
      <c r="M194" s="28" t="s">
        <v>23</v>
      </c>
      <c r="N194" s="28" t="s">
        <v>27</v>
      </c>
      <c r="O194" s="126">
        <v>-1000000</v>
      </c>
      <c r="P194" s="28"/>
      <c r="Q194" s="28" t="s">
        <v>28</v>
      </c>
      <c r="R194" s="128">
        <v>1.19</v>
      </c>
      <c r="S194" s="128"/>
      <c r="T194" s="127"/>
      <c r="U194" s="127">
        <v>0</v>
      </c>
      <c r="V194" s="28"/>
      <c r="W194" s="128">
        <v>1.1657999999999999</v>
      </c>
      <c r="X194" s="128">
        <v>1.2600019221116503</v>
      </c>
      <c r="Y194" s="127"/>
      <c r="Z194" s="140"/>
      <c r="AA194" s="127"/>
      <c r="AB194" s="127"/>
      <c r="AC194" s="27"/>
      <c r="AD194" s="28" t="s">
        <v>177</v>
      </c>
      <c r="AF194" s="39">
        <f t="shared" si="36"/>
        <v>793649.58294991299</v>
      </c>
      <c r="AG194" s="39">
        <f t="shared" si="37"/>
        <v>46686.551503868541</v>
      </c>
      <c r="AH194" s="3"/>
      <c r="AI194" s="39">
        <f t="shared" si="38"/>
        <v>610499.67919224082</v>
      </c>
      <c r="AJ194" s="39">
        <f t="shared" si="39"/>
        <v>229836.45526154072</v>
      </c>
      <c r="AK194" s="39">
        <f t="shared" si="40"/>
        <v>-183149.90375767217</v>
      </c>
      <c r="AL194" s="39">
        <f t="shared" si="41"/>
        <v>183149.90375767217</v>
      </c>
      <c r="AM194" s="42">
        <f t="shared" si="42"/>
        <v>1</v>
      </c>
      <c r="AN194" s="3"/>
      <c r="AO194" s="32">
        <f>VLOOKUP(EURUSD!C194,'Cours à terme initiaux'!$A$2:$E$1123,5,FALSE)</f>
        <v>1.2587410000000001</v>
      </c>
      <c r="AP194" s="39">
        <f t="shared" si="43"/>
        <v>794444.60774694709</v>
      </c>
      <c r="AQ194" s="39">
        <f t="shared" si="44"/>
        <v>45891.52670683444</v>
      </c>
      <c r="AR194" s="39">
        <f t="shared" si="45"/>
        <v>-795.02479703410063</v>
      </c>
      <c r="AS194" s="39">
        <f t="shared" si="46"/>
        <v>795.02479703410063</v>
      </c>
      <c r="AT194" s="42">
        <f t="shared" si="47"/>
        <v>1</v>
      </c>
    </row>
    <row r="195" spans="1:46" ht="15.6" x14ac:dyDescent="0.3">
      <c r="A195" s="28">
        <v>2021</v>
      </c>
      <c r="B195" s="28" t="s">
        <v>193</v>
      </c>
      <c r="C195" s="28">
        <v>1105</v>
      </c>
      <c r="D195" s="28" t="s">
        <v>50</v>
      </c>
      <c r="E195" s="51">
        <v>43269</v>
      </c>
      <c r="F195" s="51">
        <v>43798</v>
      </c>
      <c r="G195" s="51">
        <v>44196</v>
      </c>
      <c r="H195" s="28" t="s">
        <v>26</v>
      </c>
      <c r="I195" s="28" t="s">
        <v>23</v>
      </c>
      <c r="J195" s="28" t="s">
        <v>24</v>
      </c>
      <c r="K195" s="127">
        <v>793650.79365079396</v>
      </c>
      <c r="L195" s="28" t="s">
        <v>26</v>
      </c>
      <c r="M195" s="28" t="s">
        <v>25</v>
      </c>
      <c r="N195" s="28" t="s">
        <v>27</v>
      </c>
      <c r="O195" s="126">
        <v>-1000000</v>
      </c>
      <c r="P195" s="28"/>
      <c r="Q195" s="28" t="s">
        <v>28</v>
      </c>
      <c r="R195" s="128">
        <v>1.26</v>
      </c>
      <c r="S195" s="128"/>
      <c r="T195" s="127"/>
      <c r="U195" s="127">
        <v>0</v>
      </c>
      <c r="V195" s="28"/>
      <c r="W195" s="128">
        <v>1.1657999999999999</v>
      </c>
      <c r="X195" s="128">
        <v>1.2600019221116503</v>
      </c>
      <c r="Y195" s="126"/>
      <c r="Z195" s="140"/>
      <c r="AA195" s="127"/>
      <c r="AB195" s="126"/>
      <c r="AC195" s="27"/>
      <c r="AD195" s="28" t="s">
        <v>177</v>
      </c>
      <c r="AF195" s="39">
        <f t="shared" si="36"/>
        <v>793649.58294991299</v>
      </c>
      <c r="AG195" s="39">
        <f t="shared" si="37"/>
        <v>0</v>
      </c>
      <c r="AH195" s="3"/>
      <c r="AI195" s="39">
        <f t="shared" si="38"/>
        <v>1133785.1184998758</v>
      </c>
      <c r="AJ195" s="39">
        <f t="shared" si="39"/>
        <v>-340134.32484908216</v>
      </c>
      <c r="AK195" s="39">
        <f t="shared" si="40"/>
        <v>340134.32484908216</v>
      </c>
      <c r="AL195" s="39">
        <f t="shared" si="41"/>
        <v>-340134.32484908216</v>
      </c>
      <c r="AM195" s="42">
        <f t="shared" si="42"/>
        <v>1</v>
      </c>
      <c r="AN195" s="3"/>
      <c r="AO195" s="32">
        <f>VLOOKUP(EURUSD!C195,'Cours à terme initiaux'!$A$2:$E$1123,5,FALSE)</f>
        <v>1.2587410000000001</v>
      </c>
      <c r="AP195" s="39">
        <f t="shared" si="43"/>
        <v>794444.60774694709</v>
      </c>
      <c r="AQ195" s="39">
        <f t="shared" si="44"/>
        <v>-793.81409615348093</v>
      </c>
      <c r="AR195" s="39">
        <f t="shared" si="45"/>
        <v>-793.81409615348093</v>
      </c>
      <c r="AS195" s="39">
        <f t="shared" si="46"/>
        <v>793.81409615348093</v>
      </c>
      <c r="AT195" s="42">
        <f t="shared" si="47"/>
        <v>1</v>
      </c>
    </row>
    <row r="196" spans="1:46" ht="15.6" x14ac:dyDescent="0.3">
      <c r="A196" s="28">
        <v>2021</v>
      </c>
      <c r="B196" s="28" t="s">
        <v>194</v>
      </c>
      <c r="C196" s="28">
        <v>1106</v>
      </c>
      <c r="D196" s="28" t="s">
        <v>50</v>
      </c>
      <c r="E196" s="51">
        <v>43269</v>
      </c>
      <c r="F196" s="51">
        <v>43829</v>
      </c>
      <c r="G196" s="51">
        <v>44196</v>
      </c>
      <c r="H196" s="28" t="s">
        <v>22</v>
      </c>
      <c r="I196" s="28" t="s">
        <v>25</v>
      </c>
      <c r="J196" s="28" t="s">
        <v>24</v>
      </c>
      <c r="K196" s="127">
        <v>840336.134453782</v>
      </c>
      <c r="L196" s="28" t="s">
        <v>22</v>
      </c>
      <c r="M196" s="28" t="s">
        <v>23</v>
      </c>
      <c r="N196" s="28" t="s">
        <v>27</v>
      </c>
      <c r="O196" s="126">
        <v>-1000000</v>
      </c>
      <c r="P196" s="28"/>
      <c r="Q196" s="28" t="s">
        <v>28</v>
      </c>
      <c r="R196" s="128">
        <v>1.19</v>
      </c>
      <c r="S196" s="128"/>
      <c r="T196" s="127"/>
      <c r="U196" s="127">
        <v>0</v>
      </c>
      <c r="V196" s="28"/>
      <c r="W196" s="128">
        <v>1.1657999999999999</v>
      </c>
      <c r="X196" s="128">
        <v>1.2600019221116503</v>
      </c>
      <c r="Y196" s="127"/>
      <c r="Z196" s="140"/>
      <c r="AA196" s="127"/>
      <c r="AB196" s="127"/>
      <c r="AC196" s="27"/>
      <c r="AD196" s="28" t="s">
        <v>177</v>
      </c>
      <c r="AF196" s="39">
        <f t="shared" si="36"/>
        <v>793649.58294991299</v>
      </c>
      <c r="AG196" s="39">
        <f t="shared" si="37"/>
        <v>46686.551503868541</v>
      </c>
      <c r="AH196" s="3"/>
      <c r="AI196" s="39">
        <f t="shared" si="38"/>
        <v>610499.67919224082</v>
      </c>
      <c r="AJ196" s="39">
        <f t="shared" si="39"/>
        <v>229836.45526154072</v>
      </c>
      <c r="AK196" s="39">
        <f t="shared" si="40"/>
        <v>-183149.90375767217</v>
      </c>
      <c r="AL196" s="39">
        <f t="shared" si="41"/>
        <v>183149.90375767217</v>
      </c>
      <c r="AM196" s="42">
        <f t="shared" si="42"/>
        <v>1</v>
      </c>
      <c r="AN196" s="3"/>
      <c r="AO196" s="32">
        <f>VLOOKUP(EURUSD!C196,'Cours à terme initiaux'!$A$2:$E$1123,5,FALSE)</f>
        <v>1.2587410000000001</v>
      </c>
      <c r="AP196" s="39">
        <f t="shared" si="43"/>
        <v>794444.60774694709</v>
      </c>
      <c r="AQ196" s="39">
        <f t="shared" si="44"/>
        <v>45891.52670683444</v>
      </c>
      <c r="AR196" s="39">
        <f t="shared" si="45"/>
        <v>-795.02479703410063</v>
      </c>
      <c r="AS196" s="39">
        <f t="shared" si="46"/>
        <v>795.02479703410063</v>
      </c>
      <c r="AT196" s="42">
        <f t="shared" si="47"/>
        <v>1</v>
      </c>
    </row>
    <row r="197" spans="1:46" ht="15.6" x14ac:dyDescent="0.3">
      <c r="A197" s="28">
        <v>2021</v>
      </c>
      <c r="B197" s="28" t="s">
        <v>194</v>
      </c>
      <c r="C197" s="28">
        <v>1107</v>
      </c>
      <c r="D197" s="28" t="s">
        <v>50</v>
      </c>
      <c r="E197" s="51">
        <v>43269</v>
      </c>
      <c r="F197" s="51">
        <v>43829</v>
      </c>
      <c r="G197" s="51">
        <v>44196</v>
      </c>
      <c r="H197" s="28" t="s">
        <v>26</v>
      </c>
      <c r="I197" s="28" t="s">
        <v>23</v>
      </c>
      <c r="J197" s="28" t="s">
        <v>24</v>
      </c>
      <c r="K197" s="127">
        <v>793650.79365079396</v>
      </c>
      <c r="L197" s="28" t="s">
        <v>26</v>
      </c>
      <c r="M197" s="28" t="s">
        <v>25</v>
      </c>
      <c r="N197" s="28" t="s">
        <v>27</v>
      </c>
      <c r="O197" s="126">
        <v>-1000000</v>
      </c>
      <c r="P197" s="28"/>
      <c r="Q197" s="28" t="s">
        <v>28</v>
      </c>
      <c r="R197" s="128">
        <v>1.26</v>
      </c>
      <c r="S197" s="128"/>
      <c r="T197" s="127"/>
      <c r="U197" s="127">
        <v>0</v>
      </c>
      <c r="V197" s="28"/>
      <c r="W197" s="128">
        <v>1.1657999999999999</v>
      </c>
      <c r="X197" s="128">
        <v>1.2600019221116503</v>
      </c>
      <c r="Y197" s="126"/>
      <c r="Z197" s="140"/>
      <c r="AA197" s="127"/>
      <c r="AB197" s="126"/>
      <c r="AC197" s="27"/>
      <c r="AD197" s="28" t="s">
        <v>177</v>
      </c>
      <c r="AF197" s="39">
        <f t="shared" si="36"/>
        <v>793649.58294991299</v>
      </c>
      <c r="AG197" s="39">
        <f t="shared" si="37"/>
        <v>0</v>
      </c>
      <c r="AH197" s="3"/>
      <c r="AI197" s="39">
        <f t="shared" si="38"/>
        <v>1133785.1184998758</v>
      </c>
      <c r="AJ197" s="39">
        <f t="shared" si="39"/>
        <v>-340134.32484908216</v>
      </c>
      <c r="AK197" s="39">
        <f t="shared" si="40"/>
        <v>340134.32484908216</v>
      </c>
      <c r="AL197" s="39">
        <f t="shared" si="41"/>
        <v>-340134.32484908216</v>
      </c>
      <c r="AM197" s="42">
        <f t="shared" si="42"/>
        <v>1</v>
      </c>
      <c r="AN197" s="3"/>
      <c r="AO197" s="32">
        <f>VLOOKUP(EURUSD!C197,'Cours à terme initiaux'!$A$2:$E$1123,5,FALSE)</f>
        <v>1.2587410000000001</v>
      </c>
      <c r="AP197" s="39">
        <f t="shared" si="43"/>
        <v>794444.60774694709</v>
      </c>
      <c r="AQ197" s="39">
        <f t="shared" si="44"/>
        <v>-793.81409615348093</v>
      </c>
      <c r="AR197" s="39">
        <f t="shared" si="45"/>
        <v>-793.81409615348093</v>
      </c>
      <c r="AS197" s="39">
        <f t="shared" si="46"/>
        <v>793.81409615348093</v>
      </c>
      <c r="AT197" s="42">
        <f t="shared" si="47"/>
        <v>1</v>
      </c>
    </row>
    <row r="198" spans="1:46" ht="15.6" x14ac:dyDescent="0.3">
      <c r="A198" s="28">
        <v>2021</v>
      </c>
      <c r="B198" s="28" t="s">
        <v>195</v>
      </c>
      <c r="C198" s="28">
        <v>1108</v>
      </c>
      <c r="D198" s="28" t="s">
        <v>50</v>
      </c>
      <c r="E198" s="51">
        <v>43269</v>
      </c>
      <c r="F198" s="51">
        <v>43859</v>
      </c>
      <c r="G198" s="51">
        <v>44196</v>
      </c>
      <c r="H198" s="28" t="s">
        <v>22</v>
      </c>
      <c r="I198" s="28" t="s">
        <v>25</v>
      </c>
      <c r="J198" s="28" t="s">
        <v>24</v>
      </c>
      <c r="K198" s="127">
        <v>840336.134453782</v>
      </c>
      <c r="L198" s="28" t="s">
        <v>22</v>
      </c>
      <c r="M198" s="28" t="s">
        <v>23</v>
      </c>
      <c r="N198" s="28" t="s">
        <v>27</v>
      </c>
      <c r="O198" s="126">
        <v>-1000000</v>
      </c>
      <c r="P198" s="28"/>
      <c r="Q198" s="28" t="s">
        <v>28</v>
      </c>
      <c r="R198" s="128">
        <v>1.19</v>
      </c>
      <c r="S198" s="128"/>
      <c r="T198" s="127"/>
      <c r="U198" s="127">
        <v>0</v>
      </c>
      <c r="V198" s="28"/>
      <c r="W198" s="128">
        <v>1.1657999999999999</v>
      </c>
      <c r="X198" s="128">
        <v>1.2600019221116503</v>
      </c>
      <c r="Y198" s="127"/>
      <c r="Z198" s="140"/>
      <c r="AA198" s="127"/>
      <c r="AB198" s="127"/>
      <c r="AC198" s="27"/>
      <c r="AD198" s="28" t="s">
        <v>177</v>
      </c>
      <c r="AF198" s="39">
        <f t="shared" si="36"/>
        <v>793649.58294991299</v>
      </c>
      <c r="AG198" s="39">
        <f t="shared" si="37"/>
        <v>46686.551503868541</v>
      </c>
      <c r="AH198" s="3"/>
      <c r="AI198" s="39">
        <f t="shared" si="38"/>
        <v>610499.67919224082</v>
      </c>
      <c r="AJ198" s="39">
        <f t="shared" si="39"/>
        <v>229836.45526154072</v>
      </c>
      <c r="AK198" s="39">
        <f t="shared" si="40"/>
        <v>-183149.90375767217</v>
      </c>
      <c r="AL198" s="39">
        <f t="shared" si="41"/>
        <v>183149.90375767217</v>
      </c>
      <c r="AM198" s="42">
        <f t="shared" si="42"/>
        <v>1</v>
      </c>
      <c r="AN198" s="3"/>
      <c r="AO198" s="32">
        <f>VLOOKUP(EURUSD!C198,'Cours à terme initiaux'!$A$2:$E$1123,5,FALSE)</f>
        <v>1.2587410000000001</v>
      </c>
      <c r="AP198" s="39">
        <f t="shared" si="43"/>
        <v>794444.60774694709</v>
      </c>
      <c r="AQ198" s="39">
        <f t="shared" si="44"/>
        <v>45891.52670683444</v>
      </c>
      <c r="AR198" s="39">
        <f t="shared" si="45"/>
        <v>-795.02479703410063</v>
      </c>
      <c r="AS198" s="39">
        <f t="shared" si="46"/>
        <v>795.02479703410063</v>
      </c>
      <c r="AT198" s="42">
        <f t="shared" si="47"/>
        <v>1</v>
      </c>
    </row>
    <row r="199" spans="1:46" ht="15.6" x14ac:dyDescent="0.3">
      <c r="A199" s="28">
        <v>2021</v>
      </c>
      <c r="B199" s="28" t="s">
        <v>195</v>
      </c>
      <c r="C199" s="28">
        <v>1109</v>
      </c>
      <c r="D199" s="28" t="s">
        <v>50</v>
      </c>
      <c r="E199" s="51">
        <v>43269</v>
      </c>
      <c r="F199" s="51">
        <v>43859</v>
      </c>
      <c r="G199" s="51">
        <v>44196</v>
      </c>
      <c r="H199" s="28" t="s">
        <v>26</v>
      </c>
      <c r="I199" s="28" t="s">
        <v>23</v>
      </c>
      <c r="J199" s="28" t="s">
        <v>24</v>
      </c>
      <c r="K199" s="127">
        <v>793650.79365079396</v>
      </c>
      <c r="L199" s="28" t="s">
        <v>26</v>
      </c>
      <c r="M199" s="28" t="s">
        <v>25</v>
      </c>
      <c r="N199" s="28" t="s">
        <v>27</v>
      </c>
      <c r="O199" s="126">
        <v>-1000000</v>
      </c>
      <c r="P199" s="28"/>
      <c r="Q199" s="28" t="s">
        <v>28</v>
      </c>
      <c r="R199" s="128">
        <v>1.26</v>
      </c>
      <c r="S199" s="128"/>
      <c r="T199" s="127"/>
      <c r="U199" s="127">
        <v>0</v>
      </c>
      <c r="V199" s="28"/>
      <c r="W199" s="128">
        <v>1.1657999999999999</v>
      </c>
      <c r="X199" s="128">
        <v>1.2600019221116503</v>
      </c>
      <c r="Y199" s="126"/>
      <c r="Z199" s="140"/>
      <c r="AA199" s="127"/>
      <c r="AB199" s="126"/>
      <c r="AC199" s="27"/>
      <c r="AD199" s="28" t="s">
        <v>177</v>
      </c>
      <c r="AF199" s="39">
        <f t="shared" si="36"/>
        <v>793649.58294991299</v>
      </c>
      <c r="AG199" s="39">
        <f t="shared" si="37"/>
        <v>0</v>
      </c>
      <c r="AH199" s="3"/>
      <c r="AI199" s="39">
        <f t="shared" si="38"/>
        <v>1133785.1184998758</v>
      </c>
      <c r="AJ199" s="39">
        <f t="shared" si="39"/>
        <v>-340134.32484908216</v>
      </c>
      <c r="AK199" s="39">
        <f t="shared" si="40"/>
        <v>340134.32484908216</v>
      </c>
      <c r="AL199" s="39">
        <f t="shared" si="41"/>
        <v>-340134.32484908216</v>
      </c>
      <c r="AM199" s="42">
        <f t="shared" si="42"/>
        <v>1</v>
      </c>
      <c r="AN199" s="3"/>
      <c r="AO199" s="32">
        <f>VLOOKUP(EURUSD!C199,'Cours à terme initiaux'!$A$2:$E$1123,5,FALSE)</f>
        <v>1.2587410000000001</v>
      </c>
      <c r="AP199" s="39">
        <f t="shared" si="43"/>
        <v>794444.60774694709</v>
      </c>
      <c r="AQ199" s="39">
        <f t="shared" si="44"/>
        <v>-793.81409615348093</v>
      </c>
      <c r="AR199" s="39">
        <f t="shared" si="45"/>
        <v>-793.81409615348093</v>
      </c>
      <c r="AS199" s="39">
        <f t="shared" si="46"/>
        <v>793.81409615348093</v>
      </c>
      <c r="AT199" s="42">
        <f t="shared" si="47"/>
        <v>1</v>
      </c>
    </row>
    <row r="200" spans="1:46" ht="15.6" x14ac:dyDescent="0.3">
      <c r="A200" s="28">
        <v>2021</v>
      </c>
      <c r="B200" s="28" t="s">
        <v>196</v>
      </c>
      <c r="C200" s="28">
        <v>1110</v>
      </c>
      <c r="D200" s="28" t="s">
        <v>50</v>
      </c>
      <c r="E200" s="51">
        <v>43269</v>
      </c>
      <c r="F200" s="51">
        <v>43889</v>
      </c>
      <c r="G200" s="51">
        <v>44196</v>
      </c>
      <c r="H200" s="28" t="s">
        <v>22</v>
      </c>
      <c r="I200" s="28" t="s">
        <v>25</v>
      </c>
      <c r="J200" s="28" t="s">
        <v>24</v>
      </c>
      <c r="K200" s="127">
        <v>840336.134453782</v>
      </c>
      <c r="L200" s="28" t="s">
        <v>22</v>
      </c>
      <c r="M200" s="28" t="s">
        <v>23</v>
      </c>
      <c r="N200" s="28" t="s">
        <v>27</v>
      </c>
      <c r="O200" s="126">
        <v>-1000000</v>
      </c>
      <c r="P200" s="28"/>
      <c r="Q200" s="28" t="s">
        <v>28</v>
      </c>
      <c r="R200" s="128">
        <v>1.19</v>
      </c>
      <c r="S200" s="128"/>
      <c r="T200" s="127"/>
      <c r="U200" s="127">
        <v>0</v>
      </c>
      <c r="V200" s="28"/>
      <c r="W200" s="128">
        <v>1.1657999999999999</v>
      </c>
      <c r="X200" s="128">
        <v>1.2600019221116503</v>
      </c>
      <c r="Y200" s="127"/>
      <c r="Z200" s="140"/>
      <c r="AA200" s="127"/>
      <c r="AB200" s="127"/>
      <c r="AC200" s="27"/>
      <c r="AD200" s="28" t="s">
        <v>177</v>
      </c>
      <c r="AF200" s="39">
        <f t="shared" si="36"/>
        <v>793649.58294991299</v>
      </c>
      <c r="AG200" s="39">
        <f t="shared" si="37"/>
        <v>46686.551503868541</v>
      </c>
      <c r="AH200" s="3"/>
      <c r="AI200" s="39">
        <f t="shared" si="38"/>
        <v>610499.67919224082</v>
      </c>
      <c r="AJ200" s="39">
        <f t="shared" si="39"/>
        <v>229836.45526154072</v>
      </c>
      <c r="AK200" s="39">
        <f t="shared" si="40"/>
        <v>-183149.90375767217</v>
      </c>
      <c r="AL200" s="39">
        <f t="shared" si="41"/>
        <v>183149.90375767217</v>
      </c>
      <c r="AM200" s="42">
        <f t="shared" si="42"/>
        <v>1</v>
      </c>
      <c r="AN200" s="3"/>
      <c r="AO200" s="32">
        <f>VLOOKUP(EURUSD!C200,'Cours à terme initiaux'!$A$2:$E$1123,5,FALSE)</f>
        <v>1.2587410000000001</v>
      </c>
      <c r="AP200" s="39">
        <f t="shared" si="43"/>
        <v>794444.60774694709</v>
      </c>
      <c r="AQ200" s="39">
        <f t="shared" si="44"/>
        <v>45891.52670683444</v>
      </c>
      <c r="AR200" s="39">
        <f t="shared" si="45"/>
        <v>-795.02479703410063</v>
      </c>
      <c r="AS200" s="39">
        <f t="shared" si="46"/>
        <v>795.02479703410063</v>
      </c>
      <c r="AT200" s="42">
        <f t="shared" si="47"/>
        <v>1</v>
      </c>
    </row>
    <row r="201" spans="1:46" ht="15.6" x14ac:dyDescent="0.3">
      <c r="A201" s="28">
        <v>2021</v>
      </c>
      <c r="B201" s="28" t="s">
        <v>196</v>
      </c>
      <c r="C201" s="28">
        <v>1111</v>
      </c>
      <c r="D201" s="28" t="s">
        <v>50</v>
      </c>
      <c r="E201" s="51">
        <v>43269</v>
      </c>
      <c r="F201" s="51">
        <v>43889</v>
      </c>
      <c r="G201" s="51">
        <v>44196</v>
      </c>
      <c r="H201" s="28" t="s">
        <v>26</v>
      </c>
      <c r="I201" s="28" t="s">
        <v>23</v>
      </c>
      <c r="J201" s="28" t="s">
        <v>24</v>
      </c>
      <c r="K201" s="127">
        <v>793650.79365079396</v>
      </c>
      <c r="L201" s="28" t="s">
        <v>26</v>
      </c>
      <c r="M201" s="28" t="s">
        <v>25</v>
      </c>
      <c r="N201" s="28" t="s">
        <v>27</v>
      </c>
      <c r="O201" s="126">
        <v>-1000000</v>
      </c>
      <c r="P201" s="28"/>
      <c r="Q201" s="28" t="s">
        <v>28</v>
      </c>
      <c r="R201" s="128">
        <v>1.26</v>
      </c>
      <c r="S201" s="128"/>
      <c r="T201" s="127"/>
      <c r="U201" s="127">
        <v>0</v>
      </c>
      <c r="V201" s="28"/>
      <c r="W201" s="128">
        <v>1.1657999999999999</v>
      </c>
      <c r="X201" s="128">
        <v>1.2600019221116503</v>
      </c>
      <c r="Y201" s="126"/>
      <c r="Z201" s="140"/>
      <c r="AA201" s="127"/>
      <c r="AB201" s="126"/>
      <c r="AC201" s="27"/>
      <c r="AD201" s="28" t="s">
        <v>177</v>
      </c>
      <c r="AF201" s="39">
        <f t="shared" si="36"/>
        <v>793649.58294991299</v>
      </c>
      <c r="AG201" s="39">
        <f t="shared" si="37"/>
        <v>0</v>
      </c>
      <c r="AH201" s="3"/>
      <c r="AI201" s="39">
        <f t="shared" si="38"/>
        <v>1133785.1184998758</v>
      </c>
      <c r="AJ201" s="39">
        <f t="shared" si="39"/>
        <v>-340134.32484908216</v>
      </c>
      <c r="AK201" s="39">
        <f t="shared" si="40"/>
        <v>340134.32484908216</v>
      </c>
      <c r="AL201" s="39">
        <f t="shared" si="41"/>
        <v>-340134.32484908216</v>
      </c>
      <c r="AM201" s="42">
        <f t="shared" si="42"/>
        <v>1</v>
      </c>
      <c r="AN201" s="3"/>
      <c r="AO201" s="32">
        <f>VLOOKUP(EURUSD!C201,'Cours à terme initiaux'!$A$2:$E$1123,5,FALSE)</f>
        <v>1.2587410000000001</v>
      </c>
      <c r="AP201" s="39">
        <f t="shared" si="43"/>
        <v>794444.60774694709</v>
      </c>
      <c r="AQ201" s="39">
        <f t="shared" si="44"/>
        <v>-793.81409615348093</v>
      </c>
      <c r="AR201" s="39">
        <f t="shared" si="45"/>
        <v>-793.81409615348093</v>
      </c>
      <c r="AS201" s="39">
        <f t="shared" si="46"/>
        <v>793.81409615348093</v>
      </c>
      <c r="AT201" s="42">
        <f t="shared" si="47"/>
        <v>1</v>
      </c>
    </row>
    <row r="202" spans="1:46" ht="15.6" x14ac:dyDescent="0.3">
      <c r="A202" s="28">
        <v>2021</v>
      </c>
      <c r="B202" s="28" t="s">
        <v>197</v>
      </c>
      <c r="C202" s="28">
        <v>1112</v>
      </c>
      <c r="D202" s="28" t="s">
        <v>50</v>
      </c>
      <c r="E202" s="51">
        <v>43269</v>
      </c>
      <c r="F202" s="51">
        <v>43920</v>
      </c>
      <c r="G202" s="51">
        <v>44196</v>
      </c>
      <c r="H202" s="28" t="s">
        <v>22</v>
      </c>
      <c r="I202" s="28" t="s">
        <v>25</v>
      </c>
      <c r="J202" s="28" t="s">
        <v>24</v>
      </c>
      <c r="K202" s="127">
        <v>840336.134453782</v>
      </c>
      <c r="L202" s="28" t="s">
        <v>22</v>
      </c>
      <c r="M202" s="28" t="s">
        <v>23</v>
      </c>
      <c r="N202" s="28" t="s">
        <v>27</v>
      </c>
      <c r="O202" s="126">
        <v>-1000000</v>
      </c>
      <c r="P202" s="28"/>
      <c r="Q202" s="28" t="s">
        <v>28</v>
      </c>
      <c r="R202" s="128">
        <v>1.19</v>
      </c>
      <c r="S202" s="128"/>
      <c r="T202" s="127"/>
      <c r="U202" s="127">
        <v>0</v>
      </c>
      <c r="V202" s="28"/>
      <c r="W202" s="128">
        <v>1.1657999999999999</v>
      </c>
      <c r="X202" s="128">
        <v>1.2600019221116503</v>
      </c>
      <c r="Y202" s="127"/>
      <c r="Z202" s="140"/>
      <c r="AA202" s="127"/>
      <c r="AB202" s="127"/>
      <c r="AC202" s="27"/>
      <c r="AD202" s="28" t="s">
        <v>177</v>
      </c>
      <c r="AF202" s="39">
        <f t="shared" si="36"/>
        <v>793649.58294991299</v>
      </c>
      <c r="AG202" s="39">
        <f t="shared" si="37"/>
        <v>46686.551503868541</v>
      </c>
      <c r="AH202" s="3"/>
      <c r="AI202" s="39">
        <f t="shared" si="38"/>
        <v>610499.67919224082</v>
      </c>
      <c r="AJ202" s="39">
        <f t="shared" si="39"/>
        <v>229836.45526154072</v>
      </c>
      <c r="AK202" s="39">
        <f t="shared" si="40"/>
        <v>-183149.90375767217</v>
      </c>
      <c r="AL202" s="39">
        <f t="shared" si="41"/>
        <v>183149.90375767217</v>
      </c>
      <c r="AM202" s="42">
        <f t="shared" si="42"/>
        <v>1</v>
      </c>
      <c r="AN202" s="3"/>
      <c r="AO202" s="32">
        <f>VLOOKUP(EURUSD!C202,'Cours à terme initiaux'!$A$2:$E$1123,5,FALSE)</f>
        <v>1.2587410000000001</v>
      </c>
      <c r="AP202" s="39">
        <f t="shared" si="43"/>
        <v>794444.60774694709</v>
      </c>
      <c r="AQ202" s="39">
        <f t="shared" si="44"/>
        <v>45891.52670683444</v>
      </c>
      <c r="AR202" s="39">
        <f t="shared" si="45"/>
        <v>-795.02479703410063</v>
      </c>
      <c r="AS202" s="39">
        <f t="shared" si="46"/>
        <v>795.02479703410063</v>
      </c>
      <c r="AT202" s="42">
        <f t="shared" si="47"/>
        <v>1</v>
      </c>
    </row>
    <row r="203" spans="1:46" ht="15.6" x14ac:dyDescent="0.3">
      <c r="A203" s="28">
        <v>2021</v>
      </c>
      <c r="B203" s="28" t="s">
        <v>197</v>
      </c>
      <c r="C203" s="28">
        <v>1113</v>
      </c>
      <c r="D203" s="28" t="s">
        <v>50</v>
      </c>
      <c r="E203" s="51">
        <v>43269</v>
      </c>
      <c r="F203" s="51">
        <v>43920</v>
      </c>
      <c r="G203" s="51">
        <v>44196</v>
      </c>
      <c r="H203" s="28" t="s">
        <v>26</v>
      </c>
      <c r="I203" s="28" t="s">
        <v>23</v>
      </c>
      <c r="J203" s="28" t="s">
        <v>24</v>
      </c>
      <c r="K203" s="127">
        <v>793650.79365079396</v>
      </c>
      <c r="L203" s="28" t="s">
        <v>26</v>
      </c>
      <c r="M203" s="28" t="s">
        <v>25</v>
      </c>
      <c r="N203" s="28" t="s">
        <v>27</v>
      </c>
      <c r="O203" s="126">
        <v>-1000000</v>
      </c>
      <c r="P203" s="28"/>
      <c r="Q203" s="28" t="s">
        <v>28</v>
      </c>
      <c r="R203" s="128">
        <v>1.26</v>
      </c>
      <c r="S203" s="128"/>
      <c r="T203" s="127"/>
      <c r="U203" s="127">
        <v>0</v>
      </c>
      <c r="V203" s="28"/>
      <c r="W203" s="128">
        <v>1.1657999999999999</v>
      </c>
      <c r="X203" s="128">
        <v>1.2600019221116503</v>
      </c>
      <c r="Y203" s="126"/>
      <c r="Z203" s="140"/>
      <c r="AA203" s="127"/>
      <c r="AB203" s="126"/>
      <c r="AC203" s="27"/>
      <c r="AD203" s="28" t="s">
        <v>177</v>
      </c>
      <c r="AF203" s="39">
        <f t="shared" ref="AF203:AF221" si="48">IF(S203="",ABS(O203/X203),"")</f>
        <v>793649.58294991299</v>
      </c>
      <c r="AG203" s="39">
        <f t="shared" ref="AG203:AG221" si="49">IF(S203="",
IF(H203="BUY",
IF(I203="CALL",MAX(-ABS(O203)/X203+ABS(O203)/R203,0),IF(I203="PUT",MAX(-ABS(O203)/R203+ABS(O203)/X203,0),IF(I203="FORWARD",-ABS(O203)/X203+ABS(O203)/R203,"TRADE NOT VALID"))),
-IF(I203="CALL",MAX(-ABS(O203)/X203+ABS(O203)/R203,0),IF(I203="PUT",MAX(-ABS(O203)/R203+ABS(O203)/X203,0),IF(I203="FORWARD",-ABS(O203)/X203+ABS(O203)/R203,"TRADE NOT VALID")))),"")</f>
        <v>0</v>
      </c>
      <c r="AH203" s="3"/>
      <c r="AI203" s="39">
        <f t="shared" ref="AI203:AI221" si="50">IF(S203="",
IF(I203="CALL",ABS(O203/(X203*(1+$AJ$3))),
IF(I203="PUT",ABS(O203/(X203*(1+$AJ$2))),
IF(I203="FORWARD",ABS(O203/(X203*(1+$AJ$3))),
"TRADE NOT VALID"))),
"")</f>
        <v>1133785.1184998758</v>
      </c>
      <c r="AJ203" s="39">
        <f t="shared" ref="AJ203:AJ221" si="51">IF(S203="",
IF(H203="BUY",
IF(I203="CALL",MAX(-ABS(O203)/(X203*(1+$AJ$3))+ABS(O203)/R203,0),IF(I203="PUT",MAX(-ABS(O203)/R203+ABS(O203)/(X203*(1+$AJ$2)),0),IF(I203="FORWARD",-ABS(O203)/(X203*(1+$AJ$3))+ABS(O203)/R203,"TRADE NOT VALID"))),
-IF(I203="CALL",MAX(-ABS(O203)/(X203*(1+$AJ$3))+ABS(O203)/R203,0),IF(I203="PUT",MAX(-ABS(O203)/R203+ABS(O203)/(X203*(1+$AJ$2)),0),IF(I203="FORWARD",-ABS(O203)/(X203*(1+$AJ$3))+ABS(O203)/R203,"TRADE NOT VALID")))),"")</f>
        <v>-340134.32484908216</v>
      </c>
      <c r="AK203" s="39">
        <f t="shared" ref="AK203:AK221" si="52">IF(S203="",
AI203-IF(AG203=0,ABS(O203/R203),AF203),"")</f>
        <v>340134.32484908216</v>
      </c>
      <c r="AL203" s="39">
        <f t="shared" ref="AL203:AL221" si="53">IF(S203="",AJ203-AG203,"")</f>
        <v>-340134.32484908216</v>
      </c>
      <c r="AM203" s="42">
        <f t="shared" ref="AM203:AM221" si="54">IF(S203="",IF(AL203=0,"CHOC INSUFFISANT",ABS(AL203/AK203)),"")</f>
        <v>1</v>
      </c>
      <c r="AN203" s="3"/>
      <c r="AO203" s="32">
        <f>VLOOKUP(EURUSD!C203,'Cours à terme initiaux'!$A$2:$E$1123,5,FALSE)</f>
        <v>1.2587410000000001</v>
      </c>
      <c r="AP203" s="39">
        <f t="shared" ref="AP203:AP221" si="55">IF(S203="",ABS(O203/AO203),"")</f>
        <v>794444.60774694709</v>
      </c>
      <c r="AQ203" s="39">
        <f t="shared" ref="AQ203:AQ221" si="56">IF(S203="",
IF(H203="BUY",
IF(I203="CALL",MAX(-ABS(O203)/AO203+ABS(O203)/R203,0),IF(I203="PUT",MAX(-ABS(O203)/R203+ABS(O203)/AO203,0),IF(I203="FORWARD",-ABS(O203)/AO203+ABS(O203)/R203,"TRADE NOT VALID"))),
-IF(I203="CALL",MAX(-ABS(O203)/AO203+ABS(O203)/R203,0),IF(I203="PUT",MAX(-ABS(O203)/R203+ABS(O203)/AO203,0),IF(I203="FORWARD",-ABS(O203)/AO203+ABS(O203)/R203,"TRADE NOT VALID")))),"")</f>
        <v>-793.81409615348093</v>
      </c>
      <c r="AR203" s="39">
        <f t="shared" ref="AR203:AR221" si="57">IF(S203="",
IF(AQ203=AG203,AF203-AP203,
IF(AG203=0,IF(H203="BUY",(ABS(O203)/AO203-ABS(O203)/R203),-(ABS(O203)/AO203-ABS(O203)/R203)),
IF(AQ203=0,IF(H203="BUY",(ABS(O203)/X203-ABS(O203)/R203),-(ABS(O203)/X203-ABS(O203)/R203)),AF203-AP203))),"")</f>
        <v>-793.81409615348093</v>
      </c>
      <c r="AS203" s="39">
        <f t="shared" ref="AS203:AS221" si="58">IF(S203="",
AG203-AQ203,
"")</f>
        <v>793.81409615348093</v>
      </c>
      <c r="AT203" s="42">
        <f t="shared" ref="AT203:AT221" si="59">IF(S203="",IF(AS203=0,"PAS DE VALEUR INTRINSEQUE",ABS(AS203/AR203)),"")</f>
        <v>1</v>
      </c>
    </row>
    <row r="204" spans="1:46" ht="15.6" x14ac:dyDescent="0.3">
      <c r="A204" s="28">
        <v>2021</v>
      </c>
      <c r="B204" s="28" t="s">
        <v>198</v>
      </c>
      <c r="C204" s="28">
        <v>1114</v>
      </c>
      <c r="D204" s="28" t="s">
        <v>50</v>
      </c>
      <c r="E204" s="51">
        <v>43269</v>
      </c>
      <c r="F204" s="51">
        <v>43950</v>
      </c>
      <c r="G204" s="51">
        <v>44196</v>
      </c>
      <c r="H204" s="28" t="s">
        <v>22</v>
      </c>
      <c r="I204" s="28" t="s">
        <v>25</v>
      </c>
      <c r="J204" s="28" t="s">
        <v>24</v>
      </c>
      <c r="K204" s="127">
        <v>840336.134453782</v>
      </c>
      <c r="L204" s="28" t="s">
        <v>22</v>
      </c>
      <c r="M204" s="28" t="s">
        <v>23</v>
      </c>
      <c r="N204" s="28" t="s">
        <v>27</v>
      </c>
      <c r="O204" s="126">
        <v>-1000000</v>
      </c>
      <c r="P204" s="28"/>
      <c r="Q204" s="28" t="s">
        <v>28</v>
      </c>
      <c r="R204" s="128">
        <v>1.19</v>
      </c>
      <c r="S204" s="128"/>
      <c r="T204" s="127"/>
      <c r="U204" s="127">
        <v>0</v>
      </c>
      <c r="V204" s="28"/>
      <c r="W204" s="128">
        <v>1.1657999999999999</v>
      </c>
      <c r="X204" s="128">
        <v>1.2600019221116503</v>
      </c>
      <c r="Y204" s="127"/>
      <c r="Z204" s="140"/>
      <c r="AA204" s="127"/>
      <c r="AB204" s="127"/>
      <c r="AC204" s="27"/>
      <c r="AD204" s="28" t="s">
        <v>177</v>
      </c>
      <c r="AF204" s="39">
        <f t="shared" si="48"/>
        <v>793649.58294991299</v>
      </c>
      <c r="AG204" s="39">
        <f t="shared" si="49"/>
        <v>46686.551503868541</v>
      </c>
      <c r="AH204" s="3"/>
      <c r="AI204" s="39">
        <f t="shared" si="50"/>
        <v>610499.67919224082</v>
      </c>
      <c r="AJ204" s="39">
        <f t="shared" si="51"/>
        <v>229836.45526154072</v>
      </c>
      <c r="AK204" s="39">
        <f t="shared" si="52"/>
        <v>-183149.90375767217</v>
      </c>
      <c r="AL204" s="39">
        <f t="shared" si="53"/>
        <v>183149.90375767217</v>
      </c>
      <c r="AM204" s="42">
        <f t="shared" si="54"/>
        <v>1</v>
      </c>
      <c r="AN204" s="3"/>
      <c r="AO204" s="32">
        <f>VLOOKUP(EURUSD!C204,'Cours à terme initiaux'!$A$2:$E$1123,5,FALSE)</f>
        <v>1.2587410000000001</v>
      </c>
      <c r="AP204" s="39">
        <f t="shared" si="55"/>
        <v>794444.60774694709</v>
      </c>
      <c r="AQ204" s="39">
        <f t="shared" si="56"/>
        <v>45891.52670683444</v>
      </c>
      <c r="AR204" s="39">
        <f t="shared" si="57"/>
        <v>-795.02479703410063</v>
      </c>
      <c r="AS204" s="39">
        <f t="shared" si="58"/>
        <v>795.02479703410063</v>
      </c>
      <c r="AT204" s="42">
        <f t="shared" si="59"/>
        <v>1</v>
      </c>
    </row>
    <row r="205" spans="1:46" ht="15.6" x14ac:dyDescent="0.3">
      <c r="A205" s="28">
        <v>2021</v>
      </c>
      <c r="B205" s="28" t="s">
        <v>198</v>
      </c>
      <c r="C205" s="28">
        <v>1115</v>
      </c>
      <c r="D205" s="28" t="s">
        <v>50</v>
      </c>
      <c r="E205" s="51">
        <v>43269</v>
      </c>
      <c r="F205" s="51">
        <v>43950</v>
      </c>
      <c r="G205" s="51">
        <v>44196</v>
      </c>
      <c r="H205" s="28" t="s">
        <v>26</v>
      </c>
      <c r="I205" s="28" t="s">
        <v>23</v>
      </c>
      <c r="J205" s="28" t="s">
        <v>24</v>
      </c>
      <c r="K205" s="127">
        <v>793650.79365079396</v>
      </c>
      <c r="L205" s="28" t="s">
        <v>26</v>
      </c>
      <c r="M205" s="28" t="s">
        <v>25</v>
      </c>
      <c r="N205" s="28" t="s">
        <v>27</v>
      </c>
      <c r="O205" s="126">
        <v>-1000000</v>
      </c>
      <c r="P205" s="28"/>
      <c r="Q205" s="28" t="s">
        <v>28</v>
      </c>
      <c r="R205" s="128">
        <v>1.26</v>
      </c>
      <c r="S205" s="128"/>
      <c r="T205" s="127"/>
      <c r="U205" s="127">
        <v>0</v>
      </c>
      <c r="V205" s="28"/>
      <c r="W205" s="128">
        <v>1.1657999999999999</v>
      </c>
      <c r="X205" s="128">
        <v>1.2600019221116503</v>
      </c>
      <c r="Y205" s="126"/>
      <c r="Z205" s="140"/>
      <c r="AA205" s="127"/>
      <c r="AB205" s="126"/>
      <c r="AC205" s="27"/>
      <c r="AD205" s="28" t="s">
        <v>177</v>
      </c>
      <c r="AF205" s="39">
        <f t="shared" si="48"/>
        <v>793649.58294991299</v>
      </c>
      <c r="AG205" s="39">
        <f t="shared" si="49"/>
        <v>0</v>
      </c>
      <c r="AH205" s="3"/>
      <c r="AI205" s="39">
        <f t="shared" si="50"/>
        <v>1133785.1184998758</v>
      </c>
      <c r="AJ205" s="39">
        <f t="shared" si="51"/>
        <v>-340134.32484908216</v>
      </c>
      <c r="AK205" s="39">
        <f t="shared" si="52"/>
        <v>340134.32484908216</v>
      </c>
      <c r="AL205" s="39">
        <f t="shared" si="53"/>
        <v>-340134.32484908216</v>
      </c>
      <c r="AM205" s="42">
        <f t="shared" si="54"/>
        <v>1</v>
      </c>
      <c r="AN205" s="3"/>
      <c r="AO205" s="32">
        <f>VLOOKUP(EURUSD!C205,'Cours à terme initiaux'!$A$2:$E$1123,5,FALSE)</f>
        <v>1.2587410000000001</v>
      </c>
      <c r="AP205" s="39">
        <f t="shared" si="55"/>
        <v>794444.60774694709</v>
      </c>
      <c r="AQ205" s="39">
        <f t="shared" si="56"/>
        <v>-793.81409615348093</v>
      </c>
      <c r="AR205" s="39">
        <f t="shared" si="57"/>
        <v>-793.81409615348093</v>
      </c>
      <c r="AS205" s="39">
        <f t="shared" si="58"/>
        <v>793.81409615348093</v>
      </c>
      <c r="AT205" s="42">
        <f t="shared" si="59"/>
        <v>1</v>
      </c>
    </row>
    <row r="206" spans="1:46" ht="15.6" x14ac:dyDescent="0.3">
      <c r="A206" s="28">
        <v>2021</v>
      </c>
      <c r="B206" s="28" t="s">
        <v>199</v>
      </c>
      <c r="C206" s="28">
        <v>1116</v>
      </c>
      <c r="D206" s="28" t="s">
        <v>50</v>
      </c>
      <c r="E206" s="51">
        <v>43269</v>
      </c>
      <c r="F206" s="51">
        <v>43980</v>
      </c>
      <c r="G206" s="51">
        <v>44196</v>
      </c>
      <c r="H206" s="28" t="s">
        <v>22</v>
      </c>
      <c r="I206" s="28" t="s">
        <v>25</v>
      </c>
      <c r="J206" s="28" t="s">
        <v>24</v>
      </c>
      <c r="K206" s="127">
        <v>840336.134453782</v>
      </c>
      <c r="L206" s="28" t="s">
        <v>22</v>
      </c>
      <c r="M206" s="28" t="s">
        <v>23</v>
      </c>
      <c r="N206" s="28" t="s">
        <v>27</v>
      </c>
      <c r="O206" s="126">
        <v>-1000000</v>
      </c>
      <c r="P206" s="28"/>
      <c r="Q206" s="28" t="s">
        <v>28</v>
      </c>
      <c r="R206" s="128">
        <v>1.19</v>
      </c>
      <c r="S206" s="128"/>
      <c r="T206" s="127"/>
      <c r="U206" s="127">
        <v>0</v>
      </c>
      <c r="V206" s="28"/>
      <c r="W206" s="128">
        <v>1.1657999999999999</v>
      </c>
      <c r="X206" s="128">
        <v>1.2600019221116503</v>
      </c>
      <c r="Y206" s="127"/>
      <c r="Z206" s="140"/>
      <c r="AA206" s="127"/>
      <c r="AB206" s="127"/>
      <c r="AC206" s="27"/>
      <c r="AD206" s="28" t="s">
        <v>177</v>
      </c>
      <c r="AF206" s="39">
        <f t="shared" si="48"/>
        <v>793649.58294991299</v>
      </c>
      <c r="AG206" s="39">
        <f t="shared" si="49"/>
        <v>46686.551503868541</v>
      </c>
      <c r="AH206" s="3"/>
      <c r="AI206" s="39">
        <f t="shared" si="50"/>
        <v>610499.67919224082</v>
      </c>
      <c r="AJ206" s="39">
        <f t="shared" si="51"/>
        <v>229836.45526154072</v>
      </c>
      <c r="AK206" s="39">
        <f t="shared" si="52"/>
        <v>-183149.90375767217</v>
      </c>
      <c r="AL206" s="39">
        <f t="shared" si="53"/>
        <v>183149.90375767217</v>
      </c>
      <c r="AM206" s="42">
        <f t="shared" si="54"/>
        <v>1</v>
      </c>
      <c r="AN206" s="3"/>
      <c r="AO206" s="32">
        <f>VLOOKUP(EURUSD!C206,'Cours à terme initiaux'!$A$2:$E$1123,5,FALSE)</f>
        <v>1.2587410000000001</v>
      </c>
      <c r="AP206" s="39">
        <f t="shared" si="55"/>
        <v>794444.60774694709</v>
      </c>
      <c r="AQ206" s="39">
        <f t="shared" si="56"/>
        <v>45891.52670683444</v>
      </c>
      <c r="AR206" s="39">
        <f t="shared" si="57"/>
        <v>-795.02479703410063</v>
      </c>
      <c r="AS206" s="39">
        <f t="shared" si="58"/>
        <v>795.02479703410063</v>
      </c>
      <c r="AT206" s="42">
        <f t="shared" si="59"/>
        <v>1</v>
      </c>
    </row>
    <row r="207" spans="1:46" ht="15.6" x14ac:dyDescent="0.3">
      <c r="A207" s="28">
        <v>2021</v>
      </c>
      <c r="B207" s="28" t="s">
        <v>199</v>
      </c>
      <c r="C207" s="28">
        <v>1117</v>
      </c>
      <c r="D207" s="28" t="s">
        <v>50</v>
      </c>
      <c r="E207" s="51">
        <v>43269</v>
      </c>
      <c r="F207" s="51">
        <v>43980</v>
      </c>
      <c r="G207" s="51">
        <v>44196</v>
      </c>
      <c r="H207" s="28" t="s">
        <v>26</v>
      </c>
      <c r="I207" s="28" t="s">
        <v>23</v>
      </c>
      <c r="J207" s="28" t="s">
        <v>24</v>
      </c>
      <c r="K207" s="127">
        <v>793650.79365079396</v>
      </c>
      <c r="L207" s="28" t="s">
        <v>26</v>
      </c>
      <c r="M207" s="28" t="s">
        <v>25</v>
      </c>
      <c r="N207" s="28" t="s">
        <v>27</v>
      </c>
      <c r="O207" s="126">
        <v>-1000000</v>
      </c>
      <c r="P207" s="28"/>
      <c r="Q207" s="28" t="s">
        <v>28</v>
      </c>
      <c r="R207" s="128">
        <v>1.26</v>
      </c>
      <c r="S207" s="128"/>
      <c r="T207" s="127"/>
      <c r="U207" s="127">
        <v>0</v>
      </c>
      <c r="V207" s="28"/>
      <c r="W207" s="128">
        <v>1.1657999999999999</v>
      </c>
      <c r="X207" s="128">
        <v>1.2600019221116503</v>
      </c>
      <c r="Y207" s="126"/>
      <c r="Z207" s="140"/>
      <c r="AA207" s="127"/>
      <c r="AB207" s="126"/>
      <c r="AC207" s="27"/>
      <c r="AD207" s="28" t="s">
        <v>177</v>
      </c>
      <c r="AF207" s="39">
        <f t="shared" si="48"/>
        <v>793649.58294991299</v>
      </c>
      <c r="AG207" s="39">
        <f t="shared" si="49"/>
        <v>0</v>
      </c>
      <c r="AH207" s="3"/>
      <c r="AI207" s="39">
        <f t="shared" si="50"/>
        <v>1133785.1184998758</v>
      </c>
      <c r="AJ207" s="39">
        <f t="shared" si="51"/>
        <v>-340134.32484908216</v>
      </c>
      <c r="AK207" s="39">
        <f t="shared" si="52"/>
        <v>340134.32484908216</v>
      </c>
      <c r="AL207" s="39">
        <f t="shared" si="53"/>
        <v>-340134.32484908216</v>
      </c>
      <c r="AM207" s="42">
        <f t="shared" si="54"/>
        <v>1</v>
      </c>
      <c r="AN207" s="3"/>
      <c r="AO207" s="32">
        <f>VLOOKUP(EURUSD!C207,'Cours à terme initiaux'!$A$2:$E$1123,5,FALSE)</f>
        <v>1.2587410000000001</v>
      </c>
      <c r="AP207" s="39">
        <f t="shared" si="55"/>
        <v>794444.60774694709</v>
      </c>
      <c r="AQ207" s="39">
        <f t="shared" si="56"/>
        <v>-793.81409615348093</v>
      </c>
      <c r="AR207" s="39">
        <f t="shared" si="57"/>
        <v>-793.81409615348093</v>
      </c>
      <c r="AS207" s="39">
        <f t="shared" si="58"/>
        <v>793.81409615348093</v>
      </c>
      <c r="AT207" s="42">
        <f t="shared" si="59"/>
        <v>1</v>
      </c>
    </row>
    <row r="208" spans="1:46" ht="15.6" x14ac:dyDescent="0.3">
      <c r="A208" s="28">
        <v>2021</v>
      </c>
      <c r="B208" s="28" t="s">
        <v>200</v>
      </c>
      <c r="C208" s="28">
        <v>1118</v>
      </c>
      <c r="D208" s="28" t="s">
        <v>50</v>
      </c>
      <c r="E208" s="51">
        <v>43269</v>
      </c>
      <c r="F208" s="51">
        <v>44011</v>
      </c>
      <c r="G208" s="51">
        <v>44196</v>
      </c>
      <c r="H208" s="28" t="s">
        <v>22</v>
      </c>
      <c r="I208" s="28" t="s">
        <v>25</v>
      </c>
      <c r="J208" s="28" t="s">
        <v>24</v>
      </c>
      <c r="K208" s="127">
        <v>840336.134453782</v>
      </c>
      <c r="L208" s="28" t="s">
        <v>22</v>
      </c>
      <c r="M208" s="28" t="s">
        <v>23</v>
      </c>
      <c r="N208" s="28" t="s">
        <v>27</v>
      </c>
      <c r="O208" s="126">
        <v>-1000000</v>
      </c>
      <c r="P208" s="28"/>
      <c r="Q208" s="28" t="s">
        <v>28</v>
      </c>
      <c r="R208" s="128">
        <v>1.19</v>
      </c>
      <c r="S208" s="128"/>
      <c r="T208" s="127"/>
      <c r="U208" s="127">
        <v>0</v>
      </c>
      <c r="V208" s="28"/>
      <c r="W208" s="128">
        <v>1.1657999999999999</v>
      </c>
      <c r="X208" s="128">
        <v>1.2600019221116503</v>
      </c>
      <c r="Y208" s="127"/>
      <c r="Z208" s="140"/>
      <c r="AA208" s="127"/>
      <c r="AB208" s="127"/>
      <c r="AC208" s="27"/>
      <c r="AD208" s="28" t="s">
        <v>177</v>
      </c>
      <c r="AF208" s="39">
        <f t="shared" si="48"/>
        <v>793649.58294991299</v>
      </c>
      <c r="AG208" s="39">
        <f t="shared" si="49"/>
        <v>46686.551503868541</v>
      </c>
      <c r="AH208" s="3"/>
      <c r="AI208" s="39">
        <f t="shared" si="50"/>
        <v>610499.67919224082</v>
      </c>
      <c r="AJ208" s="39">
        <f t="shared" si="51"/>
        <v>229836.45526154072</v>
      </c>
      <c r="AK208" s="39">
        <f t="shared" si="52"/>
        <v>-183149.90375767217</v>
      </c>
      <c r="AL208" s="39">
        <f t="shared" si="53"/>
        <v>183149.90375767217</v>
      </c>
      <c r="AM208" s="42">
        <f t="shared" si="54"/>
        <v>1</v>
      </c>
      <c r="AN208" s="3"/>
      <c r="AO208" s="32">
        <f>VLOOKUP(EURUSD!C208,'Cours à terme initiaux'!$A$2:$E$1123,5,FALSE)</f>
        <v>1.2587410000000001</v>
      </c>
      <c r="AP208" s="39">
        <f t="shared" si="55"/>
        <v>794444.60774694709</v>
      </c>
      <c r="AQ208" s="39">
        <f t="shared" si="56"/>
        <v>45891.52670683444</v>
      </c>
      <c r="AR208" s="39">
        <f t="shared" si="57"/>
        <v>-795.02479703410063</v>
      </c>
      <c r="AS208" s="39">
        <f t="shared" si="58"/>
        <v>795.02479703410063</v>
      </c>
      <c r="AT208" s="42">
        <f t="shared" si="59"/>
        <v>1</v>
      </c>
    </row>
    <row r="209" spans="1:46" ht="15.6" x14ac:dyDescent="0.3">
      <c r="A209" s="28">
        <v>2021</v>
      </c>
      <c r="B209" s="28" t="s">
        <v>200</v>
      </c>
      <c r="C209" s="28">
        <v>1119</v>
      </c>
      <c r="D209" s="28" t="s">
        <v>50</v>
      </c>
      <c r="E209" s="51">
        <v>43269</v>
      </c>
      <c r="F209" s="51">
        <v>44011</v>
      </c>
      <c r="G209" s="51">
        <v>44196</v>
      </c>
      <c r="H209" s="28" t="s">
        <v>26</v>
      </c>
      <c r="I209" s="28" t="s">
        <v>23</v>
      </c>
      <c r="J209" s="28" t="s">
        <v>24</v>
      </c>
      <c r="K209" s="127">
        <v>793650.79365079396</v>
      </c>
      <c r="L209" s="28" t="s">
        <v>26</v>
      </c>
      <c r="M209" s="28" t="s">
        <v>25</v>
      </c>
      <c r="N209" s="28" t="s">
        <v>27</v>
      </c>
      <c r="O209" s="126">
        <v>-1000000</v>
      </c>
      <c r="P209" s="28"/>
      <c r="Q209" s="28" t="s">
        <v>28</v>
      </c>
      <c r="R209" s="128">
        <v>1.26</v>
      </c>
      <c r="S209" s="128"/>
      <c r="T209" s="127"/>
      <c r="U209" s="127">
        <v>0</v>
      </c>
      <c r="V209" s="28"/>
      <c r="W209" s="128">
        <v>1.1657999999999999</v>
      </c>
      <c r="X209" s="128">
        <v>1.2600019221116503</v>
      </c>
      <c r="Y209" s="126"/>
      <c r="Z209" s="140"/>
      <c r="AA209" s="127"/>
      <c r="AB209" s="126"/>
      <c r="AC209" s="27"/>
      <c r="AD209" s="28" t="s">
        <v>177</v>
      </c>
      <c r="AF209" s="39">
        <f t="shared" si="48"/>
        <v>793649.58294991299</v>
      </c>
      <c r="AG209" s="39">
        <f t="shared" si="49"/>
        <v>0</v>
      </c>
      <c r="AH209" s="3"/>
      <c r="AI209" s="39">
        <f t="shared" si="50"/>
        <v>1133785.1184998758</v>
      </c>
      <c r="AJ209" s="39">
        <f t="shared" si="51"/>
        <v>-340134.32484908216</v>
      </c>
      <c r="AK209" s="39">
        <f t="shared" si="52"/>
        <v>340134.32484908216</v>
      </c>
      <c r="AL209" s="39">
        <f t="shared" si="53"/>
        <v>-340134.32484908216</v>
      </c>
      <c r="AM209" s="42">
        <f t="shared" si="54"/>
        <v>1</v>
      </c>
      <c r="AN209" s="3"/>
      <c r="AO209" s="32">
        <f>VLOOKUP(EURUSD!C209,'Cours à terme initiaux'!$A$2:$E$1123,5,FALSE)</f>
        <v>1.2587410000000001</v>
      </c>
      <c r="AP209" s="39">
        <f t="shared" si="55"/>
        <v>794444.60774694709</v>
      </c>
      <c r="AQ209" s="39">
        <f t="shared" si="56"/>
        <v>-793.81409615348093</v>
      </c>
      <c r="AR209" s="39">
        <f t="shared" si="57"/>
        <v>-793.81409615348093</v>
      </c>
      <c r="AS209" s="39">
        <f t="shared" si="58"/>
        <v>793.81409615348093</v>
      </c>
      <c r="AT209" s="42">
        <f t="shared" si="59"/>
        <v>1</v>
      </c>
    </row>
    <row r="210" spans="1:46" ht="15.6" x14ac:dyDescent="0.3">
      <c r="A210" s="28">
        <v>2021</v>
      </c>
      <c r="B210" s="28" t="s">
        <v>201</v>
      </c>
      <c r="C210" s="28">
        <v>1120</v>
      </c>
      <c r="D210" s="28" t="s">
        <v>50</v>
      </c>
      <c r="E210" s="51">
        <v>43269</v>
      </c>
      <c r="F210" s="51">
        <v>44041</v>
      </c>
      <c r="G210" s="51">
        <v>44196</v>
      </c>
      <c r="H210" s="28" t="s">
        <v>22</v>
      </c>
      <c r="I210" s="28" t="s">
        <v>25</v>
      </c>
      <c r="J210" s="28" t="s">
        <v>24</v>
      </c>
      <c r="K210" s="127">
        <v>840336.134453782</v>
      </c>
      <c r="L210" s="28" t="s">
        <v>22</v>
      </c>
      <c r="M210" s="28" t="s">
        <v>23</v>
      </c>
      <c r="N210" s="28" t="s">
        <v>27</v>
      </c>
      <c r="O210" s="126">
        <v>-1000000</v>
      </c>
      <c r="P210" s="28"/>
      <c r="Q210" s="28" t="s">
        <v>28</v>
      </c>
      <c r="R210" s="128">
        <v>1.19</v>
      </c>
      <c r="S210" s="128"/>
      <c r="T210" s="127"/>
      <c r="U210" s="127">
        <v>0</v>
      </c>
      <c r="V210" s="28"/>
      <c r="W210" s="128">
        <v>1.1657999999999999</v>
      </c>
      <c r="X210" s="128">
        <v>1.2600019221116503</v>
      </c>
      <c r="Y210" s="127"/>
      <c r="Z210" s="140"/>
      <c r="AA210" s="127"/>
      <c r="AB210" s="127"/>
      <c r="AC210" s="27"/>
      <c r="AD210" s="28" t="s">
        <v>177</v>
      </c>
      <c r="AF210" s="39">
        <f t="shared" si="48"/>
        <v>793649.58294991299</v>
      </c>
      <c r="AG210" s="39">
        <f t="shared" si="49"/>
        <v>46686.551503868541</v>
      </c>
      <c r="AH210" s="3"/>
      <c r="AI210" s="39">
        <f t="shared" si="50"/>
        <v>610499.67919224082</v>
      </c>
      <c r="AJ210" s="39">
        <f t="shared" si="51"/>
        <v>229836.45526154072</v>
      </c>
      <c r="AK210" s="39">
        <f t="shared" si="52"/>
        <v>-183149.90375767217</v>
      </c>
      <c r="AL210" s="39">
        <f t="shared" si="53"/>
        <v>183149.90375767217</v>
      </c>
      <c r="AM210" s="42">
        <f t="shared" si="54"/>
        <v>1</v>
      </c>
      <c r="AN210" s="3"/>
      <c r="AO210" s="32">
        <f>VLOOKUP(EURUSD!C210,'Cours à terme initiaux'!$A$2:$E$1123,5,FALSE)</f>
        <v>1.2587410000000001</v>
      </c>
      <c r="AP210" s="39">
        <f t="shared" si="55"/>
        <v>794444.60774694709</v>
      </c>
      <c r="AQ210" s="39">
        <f t="shared" si="56"/>
        <v>45891.52670683444</v>
      </c>
      <c r="AR210" s="39">
        <f t="shared" si="57"/>
        <v>-795.02479703410063</v>
      </c>
      <c r="AS210" s="39">
        <f t="shared" si="58"/>
        <v>795.02479703410063</v>
      </c>
      <c r="AT210" s="42">
        <f t="shared" si="59"/>
        <v>1</v>
      </c>
    </row>
    <row r="211" spans="1:46" ht="15.6" x14ac:dyDescent="0.3">
      <c r="A211" s="28">
        <v>2021</v>
      </c>
      <c r="B211" s="28" t="s">
        <v>201</v>
      </c>
      <c r="C211" s="28">
        <v>1121</v>
      </c>
      <c r="D211" s="28" t="s">
        <v>50</v>
      </c>
      <c r="E211" s="51">
        <v>43269</v>
      </c>
      <c r="F211" s="51">
        <v>44041</v>
      </c>
      <c r="G211" s="51">
        <v>44196</v>
      </c>
      <c r="H211" s="28" t="s">
        <v>26</v>
      </c>
      <c r="I211" s="28" t="s">
        <v>23</v>
      </c>
      <c r="J211" s="28" t="s">
        <v>24</v>
      </c>
      <c r="K211" s="127">
        <v>793650.79365079396</v>
      </c>
      <c r="L211" s="28" t="s">
        <v>26</v>
      </c>
      <c r="M211" s="28" t="s">
        <v>25</v>
      </c>
      <c r="N211" s="28" t="s">
        <v>27</v>
      </c>
      <c r="O211" s="126">
        <v>-1000000</v>
      </c>
      <c r="P211" s="28"/>
      <c r="Q211" s="28" t="s">
        <v>28</v>
      </c>
      <c r="R211" s="128">
        <v>1.26</v>
      </c>
      <c r="S211" s="128"/>
      <c r="T211" s="127"/>
      <c r="U211" s="127">
        <v>0</v>
      </c>
      <c r="V211" s="28"/>
      <c r="W211" s="128">
        <v>1.1657999999999999</v>
      </c>
      <c r="X211" s="128">
        <v>1.2600019221116503</v>
      </c>
      <c r="Y211" s="126"/>
      <c r="Z211" s="140"/>
      <c r="AA211" s="127"/>
      <c r="AB211" s="126"/>
      <c r="AC211" s="27"/>
      <c r="AD211" s="28" t="s">
        <v>177</v>
      </c>
      <c r="AF211" s="39">
        <f t="shared" si="48"/>
        <v>793649.58294991299</v>
      </c>
      <c r="AG211" s="39">
        <f t="shared" si="49"/>
        <v>0</v>
      </c>
      <c r="AH211" s="3"/>
      <c r="AI211" s="39">
        <f t="shared" si="50"/>
        <v>1133785.1184998758</v>
      </c>
      <c r="AJ211" s="39">
        <f t="shared" si="51"/>
        <v>-340134.32484908216</v>
      </c>
      <c r="AK211" s="39">
        <f t="shared" si="52"/>
        <v>340134.32484908216</v>
      </c>
      <c r="AL211" s="39">
        <f t="shared" si="53"/>
        <v>-340134.32484908216</v>
      </c>
      <c r="AM211" s="42">
        <f t="shared" si="54"/>
        <v>1</v>
      </c>
      <c r="AN211" s="3"/>
      <c r="AO211" s="32">
        <f>VLOOKUP(EURUSD!C211,'Cours à terme initiaux'!$A$2:$E$1123,5,FALSE)</f>
        <v>1.2587410000000001</v>
      </c>
      <c r="AP211" s="39">
        <f t="shared" si="55"/>
        <v>794444.60774694709</v>
      </c>
      <c r="AQ211" s="39">
        <f t="shared" si="56"/>
        <v>-793.81409615348093</v>
      </c>
      <c r="AR211" s="39">
        <f t="shared" si="57"/>
        <v>-793.81409615348093</v>
      </c>
      <c r="AS211" s="39">
        <f t="shared" si="58"/>
        <v>793.81409615348093</v>
      </c>
      <c r="AT211" s="42">
        <f t="shared" si="59"/>
        <v>1</v>
      </c>
    </row>
    <row r="212" spans="1:46" ht="15.6" x14ac:dyDescent="0.3">
      <c r="A212" s="28">
        <v>2021</v>
      </c>
      <c r="B212" s="28" t="s">
        <v>202</v>
      </c>
      <c r="C212" s="28">
        <v>1122</v>
      </c>
      <c r="D212" s="28" t="s">
        <v>50</v>
      </c>
      <c r="E212" s="51">
        <v>43269</v>
      </c>
      <c r="F212" s="51">
        <v>44074</v>
      </c>
      <c r="G212" s="51">
        <v>44196</v>
      </c>
      <c r="H212" s="28" t="s">
        <v>22</v>
      </c>
      <c r="I212" s="28" t="s">
        <v>25</v>
      </c>
      <c r="J212" s="28" t="s">
        <v>24</v>
      </c>
      <c r="K212" s="127">
        <v>840336.134453782</v>
      </c>
      <c r="L212" s="28" t="s">
        <v>22</v>
      </c>
      <c r="M212" s="28" t="s">
        <v>23</v>
      </c>
      <c r="N212" s="28" t="s">
        <v>27</v>
      </c>
      <c r="O212" s="126">
        <v>-1000000</v>
      </c>
      <c r="P212" s="28"/>
      <c r="Q212" s="28" t="s">
        <v>28</v>
      </c>
      <c r="R212" s="128">
        <v>1.19</v>
      </c>
      <c r="S212" s="128"/>
      <c r="T212" s="127"/>
      <c r="U212" s="127">
        <v>0</v>
      </c>
      <c r="V212" s="28"/>
      <c r="W212" s="128">
        <v>1.1657999999999999</v>
      </c>
      <c r="X212" s="128">
        <v>1.2600019221116503</v>
      </c>
      <c r="Y212" s="127"/>
      <c r="Z212" s="140"/>
      <c r="AA212" s="127"/>
      <c r="AB212" s="127"/>
      <c r="AC212" s="27"/>
      <c r="AD212" s="28" t="s">
        <v>177</v>
      </c>
      <c r="AF212" s="39">
        <f t="shared" si="48"/>
        <v>793649.58294991299</v>
      </c>
      <c r="AG212" s="39">
        <f t="shared" si="49"/>
        <v>46686.551503868541</v>
      </c>
      <c r="AH212" s="3"/>
      <c r="AI212" s="39">
        <f t="shared" si="50"/>
        <v>610499.67919224082</v>
      </c>
      <c r="AJ212" s="39">
        <f t="shared" si="51"/>
        <v>229836.45526154072</v>
      </c>
      <c r="AK212" s="39">
        <f t="shared" si="52"/>
        <v>-183149.90375767217</v>
      </c>
      <c r="AL212" s="39">
        <f t="shared" si="53"/>
        <v>183149.90375767217</v>
      </c>
      <c r="AM212" s="42">
        <f t="shared" si="54"/>
        <v>1</v>
      </c>
      <c r="AN212" s="3"/>
      <c r="AO212" s="32">
        <f>VLOOKUP(EURUSD!C212,'Cours à terme initiaux'!$A$2:$E$1123,5,FALSE)</f>
        <v>1.2587410000000001</v>
      </c>
      <c r="AP212" s="39">
        <f t="shared" si="55"/>
        <v>794444.60774694709</v>
      </c>
      <c r="AQ212" s="39">
        <f t="shared" si="56"/>
        <v>45891.52670683444</v>
      </c>
      <c r="AR212" s="39">
        <f t="shared" si="57"/>
        <v>-795.02479703410063</v>
      </c>
      <c r="AS212" s="39">
        <f t="shared" si="58"/>
        <v>795.02479703410063</v>
      </c>
      <c r="AT212" s="42">
        <f t="shared" si="59"/>
        <v>1</v>
      </c>
    </row>
    <row r="213" spans="1:46" ht="15.6" x14ac:dyDescent="0.3">
      <c r="A213" s="28">
        <v>2021</v>
      </c>
      <c r="B213" s="28" t="s">
        <v>202</v>
      </c>
      <c r="C213" s="28">
        <v>1123</v>
      </c>
      <c r="D213" s="28" t="s">
        <v>50</v>
      </c>
      <c r="E213" s="51">
        <v>43269</v>
      </c>
      <c r="F213" s="51">
        <v>44074</v>
      </c>
      <c r="G213" s="51">
        <v>44196</v>
      </c>
      <c r="H213" s="28" t="s">
        <v>26</v>
      </c>
      <c r="I213" s="28" t="s">
        <v>23</v>
      </c>
      <c r="J213" s="28" t="s">
        <v>24</v>
      </c>
      <c r="K213" s="127">
        <v>793650.79365079396</v>
      </c>
      <c r="L213" s="28" t="s">
        <v>26</v>
      </c>
      <c r="M213" s="28" t="s">
        <v>25</v>
      </c>
      <c r="N213" s="28" t="s">
        <v>27</v>
      </c>
      <c r="O213" s="126">
        <v>-1000000</v>
      </c>
      <c r="P213" s="28"/>
      <c r="Q213" s="28" t="s">
        <v>28</v>
      </c>
      <c r="R213" s="128">
        <v>1.26</v>
      </c>
      <c r="S213" s="128"/>
      <c r="T213" s="127"/>
      <c r="U213" s="127">
        <v>0</v>
      </c>
      <c r="V213" s="28"/>
      <c r="W213" s="128">
        <v>1.1657999999999999</v>
      </c>
      <c r="X213" s="128">
        <v>1.2600019221116503</v>
      </c>
      <c r="Y213" s="126"/>
      <c r="Z213" s="140"/>
      <c r="AA213" s="127"/>
      <c r="AB213" s="126"/>
      <c r="AC213" s="27"/>
      <c r="AD213" s="28" t="s">
        <v>177</v>
      </c>
      <c r="AF213" s="39">
        <f t="shared" si="48"/>
        <v>793649.58294991299</v>
      </c>
      <c r="AG213" s="39">
        <f t="shared" si="49"/>
        <v>0</v>
      </c>
      <c r="AH213" s="3"/>
      <c r="AI213" s="39">
        <f t="shared" si="50"/>
        <v>1133785.1184998758</v>
      </c>
      <c r="AJ213" s="39">
        <f t="shared" si="51"/>
        <v>-340134.32484908216</v>
      </c>
      <c r="AK213" s="39">
        <f t="shared" si="52"/>
        <v>340134.32484908216</v>
      </c>
      <c r="AL213" s="39">
        <f t="shared" si="53"/>
        <v>-340134.32484908216</v>
      </c>
      <c r="AM213" s="42">
        <f t="shared" si="54"/>
        <v>1</v>
      </c>
      <c r="AN213" s="3"/>
      <c r="AO213" s="32">
        <f>VLOOKUP(EURUSD!C213,'Cours à terme initiaux'!$A$2:$E$1123,5,FALSE)</f>
        <v>1.2587410000000001</v>
      </c>
      <c r="AP213" s="39">
        <f t="shared" si="55"/>
        <v>794444.60774694709</v>
      </c>
      <c r="AQ213" s="39">
        <f t="shared" si="56"/>
        <v>-793.81409615348093</v>
      </c>
      <c r="AR213" s="39">
        <f t="shared" si="57"/>
        <v>-793.81409615348093</v>
      </c>
      <c r="AS213" s="39">
        <f t="shared" si="58"/>
        <v>793.81409615348093</v>
      </c>
      <c r="AT213" s="42">
        <f t="shared" si="59"/>
        <v>1</v>
      </c>
    </row>
    <row r="214" spans="1:46" ht="15.6" x14ac:dyDescent="0.3">
      <c r="A214" s="28">
        <v>2021</v>
      </c>
      <c r="B214" s="28" t="s">
        <v>203</v>
      </c>
      <c r="C214" s="28">
        <v>1124</v>
      </c>
      <c r="D214" s="28" t="s">
        <v>50</v>
      </c>
      <c r="E214" s="51">
        <v>43269</v>
      </c>
      <c r="F214" s="51">
        <v>44103</v>
      </c>
      <c r="G214" s="51">
        <v>44196</v>
      </c>
      <c r="H214" s="28" t="s">
        <v>22</v>
      </c>
      <c r="I214" s="28" t="s">
        <v>25</v>
      </c>
      <c r="J214" s="28" t="s">
        <v>24</v>
      </c>
      <c r="K214" s="127">
        <v>840336.134453782</v>
      </c>
      <c r="L214" s="28" t="s">
        <v>22</v>
      </c>
      <c r="M214" s="28" t="s">
        <v>23</v>
      </c>
      <c r="N214" s="28" t="s">
        <v>27</v>
      </c>
      <c r="O214" s="126">
        <v>-1000000</v>
      </c>
      <c r="P214" s="28"/>
      <c r="Q214" s="28" t="s">
        <v>28</v>
      </c>
      <c r="R214" s="128">
        <v>1.19</v>
      </c>
      <c r="S214" s="128"/>
      <c r="T214" s="127"/>
      <c r="U214" s="127">
        <v>0</v>
      </c>
      <c r="V214" s="28"/>
      <c r="W214" s="128">
        <v>1.1657999999999999</v>
      </c>
      <c r="X214" s="128">
        <v>1.2600019221116503</v>
      </c>
      <c r="Y214" s="127"/>
      <c r="Z214" s="140"/>
      <c r="AA214" s="127"/>
      <c r="AB214" s="127"/>
      <c r="AC214" s="27"/>
      <c r="AD214" s="28" t="s">
        <v>177</v>
      </c>
      <c r="AF214" s="39">
        <f t="shared" si="48"/>
        <v>793649.58294991299</v>
      </c>
      <c r="AG214" s="39">
        <f t="shared" si="49"/>
        <v>46686.551503868541</v>
      </c>
      <c r="AH214" s="3"/>
      <c r="AI214" s="39">
        <f t="shared" si="50"/>
        <v>610499.67919224082</v>
      </c>
      <c r="AJ214" s="39">
        <f t="shared" si="51"/>
        <v>229836.45526154072</v>
      </c>
      <c r="AK214" s="39">
        <f t="shared" si="52"/>
        <v>-183149.90375767217</v>
      </c>
      <c r="AL214" s="39">
        <f t="shared" si="53"/>
        <v>183149.90375767217</v>
      </c>
      <c r="AM214" s="42">
        <f t="shared" si="54"/>
        <v>1</v>
      </c>
      <c r="AN214" s="3"/>
      <c r="AO214" s="32">
        <f>VLOOKUP(EURUSD!C214,'Cours à terme initiaux'!$A$2:$E$1123,5,FALSE)</f>
        <v>1.2587410000000001</v>
      </c>
      <c r="AP214" s="39">
        <f t="shared" si="55"/>
        <v>794444.60774694709</v>
      </c>
      <c r="AQ214" s="39">
        <f t="shared" si="56"/>
        <v>45891.52670683444</v>
      </c>
      <c r="AR214" s="39">
        <f t="shared" si="57"/>
        <v>-795.02479703410063</v>
      </c>
      <c r="AS214" s="39">
        <f t="shared" si="58"/>
        <v>795.02479703410063</v>
      </c>
      <c r="AT214" s="42">
        <f t="shared" si="59"/>
        <v>1</v>
      </c>
    </row>
    <row r="215" spans="1:46" ht="15.6" x14ac:dyDescent="0.3">
      <c r="A215" s="28">
        <v>2021</v>
      </c>
      <c r="B215" s="28" t="s">
        <v>203</v>
      </c>
      <c r="C215" s="28">
        <v>1125</v>
      </c>
      <c r="D215" s="28" t="s">
        <v>50</v>
      </c>
      <c r="E215" s="51">
        <v>43269</v>
      </c>
      <c r="F215" s="51">
        <v>44103</v>
      </c>
      <c r="G215" s="51">
        <v>44196</v>
      </c>
      <c r="H215" s="28" t="s">
        <v>26</v>
      </c>
      <c r="I215" s="28" t="s">
        <v>23</v>
      </c>
      <c r="J215" s="28" t="s">
        <v>24</v>
      </c>
      <c r="K215" s="127">
        <v>793650.79365079396</v>
      </c>
      <c r="L215" s="28" t="s">
        <v>26</v>
      </c>
      <c r="M215" s="28" t="s">
        <v>25</v>
      </c>
      <c r="N215" s="28" t="s">
        <v>27</v>
      </c>
      <c r="O215" s="126">
        <v>-1000000</v>
      </c>
      <c r="P215" s="28"/>
      <c r="Q215" s="28" t="s">
        <v>28</v>
      </c>
      <c r="R215" s="128">
        <v>1.26</v>
      </c>
      <c r="S215" s="128"/>
      <c r="T215" s="127"/>
      <c r="U215" s="127">
        <v>0</v>
      </c>
      <c r="V215" s="28"/>
      <c r="W215" s="128">
        <v>1.1657999999999999</v>
      </c>
      <c r="X215" s="128">
        <v>1.2600019221116503</v>
      </c>
      <c r="Y215" s="126"/>
      <c r="Z215" s="140"/>
      <c r="AA215" s="127"/>
      <c r="AB215" s="126"/>
      <c r="AC215" s="27"/>
      <c r="AD215" s="28" t="s">
        <v>177</v>
      </c>
      <c r="AF215" s="39">
        <f t="shared" si="48"/>
        <v>793649.58294991299</v>
      </c>
      <c r="AG215" s="39">
        <f t="shared" si="49"/>
        <v>0</v>
      </c>
      <c r="AH215" s="3"/>
      <c r="AI215" s="39">
        <f t="shared" si="50"/>
        <v>1133785.1184998758</v>
      </c>
      <c r="AJ215" s="39">
        <f t="shared" si="51"/>
        <v>-340134.32484908216</v>
      </c>
      <c r="AK215" s="39">
        <f t="shared" si="52"/>
        <v>340134.32484908216</v>
      </c>
      <c r="AL215" s="39">
        <f t="shared" si="53"/>
        <v>-340134.32484908216</v>
      </c>
      <c r="AM215" s="42">
        <f t="shared" si="54"/>
        <v>1</v>
      </c>
      <c r="AN215" s="3"/>
      <c r="AO215" s="32">
        <f>VLOOKUP(EURUSD!C215,'Cours à terme initiaux'!$A$2:$E$1123,5,FALSE)</f>
        <v>1.2587410000000001</v>
      </c>
      <c r="AP215" s="39">
        <f t="shared" si="55"/>
        <v>794444.60774694709</v>
      </c>
      <c r="AQ215" s="39">
        <f t="shared" si="56"/>
        <v>-793.81409615348093</v>
      </c>
      <c r="AR215" s="39">
        <f t="shared" si="57"/>
        <v>-793.81409615348093</v>
      </c>
      <c r="AS215" s="39">
        <f t="shared" si="58"/>
        <v>793.81409615348093</v>
      </c>
      <c r="AT215" s="42">
        <f t="shared" si="59"/>
        <v>1</v>
      </c>
    </row>
    <row r="216" spans="1:46" ht="15.6" x14ac:dyDescent="0.3">
      <c r="A216" s="28">
        <v>2021</v>
      </c>
      <c r="B216" s="28" t="s">
        <v>204</v>
      </c>
      <c r="C216" s="28">
        <v>1126</v>
      </c>
      <c r="D216" s="28" t="s">
        <v>50</v>
      </c>
      <c r="E216" s="51">
        <v>43269</v>
      </c>
      <c r="F216" s="51">
        <v>44133</v>
      </c>
      <c r="G216" s="51">
        <v>44196</v>
      </c>
      <c r="H216" s="28" t="s">
        <v>22</v>
      </c>
      <c r="I216" s="28" t="s">
        <v>25</v>
      </c>
      <c r="J216" s="28" t="s">
        <v>24</v>
      </c>
      <c r="K216" s="127">
        <v>840336.134453782</v>
      </c>
      <c r="L216" s="28" t="s">
        <v>22</v>
      </c>
      <c r="M216" s="28" t="s">
        <v>23</v>
      </c>
      <c r="N216" s="28" t="s">
        <v>27</v>
      </c>
      <c r="O216" s="126">
        <v>-1000000</v>
      </c>
      <c r="P216" s="28"/>
      <c r="Q216" s="28" t="s">
        <v>28</v>
      </c>
      <c r="R216" s="128">
        <v>1.19</v>
      </c>
      <c r="S216" s="128"/>
      <c r="T216" s="127"/>
      <c r="U216" s="127">
        <v>0</v>
      </c>
      <c r="V216" s="28"/>
      <c r="W216" s="128">
        <v>1.1657999999999999</v>
      </c>
      <c r="X216" s="128">
        <v>1.2600019221116503</v>
      </c>
      <c r="Y216" s="127"/>
      <c r="Z216" s="140"/>
      <c r="AA216" s="127"/>
      <c r="AB216" s="127"/>
      <c r="AC216" s="27"/>
      <c r="AD216" s="28" t="s">
        <v>177</v>
      </c>
      <c r="AF216" s="39">
        <f t="shared" si="48"/>
        <v>793649.58294991299</v>
      </c>
      <c r="AG216" s="39">
        <f t="shared" si="49"/>
        <v>46686.551503868541</v>
      </c>
      <c r="AH216" s="3"/>
      <c r="AI216" s="39">
        <f t="shared" si="50"/>
        <v>610499.67919224082</v>
      </c>
      <c r="AJ216" s="39">
        <f t="shared" si="51"/>
        <v>229836.45526154072</v>
      </c>
      <c r="AK216" s="39">
        <f t="shared" si="52"/>
        <v>-183149.90375767217</v>
      </c>
      <c r="AL216" s="39">
        <f t="shared" si="53"/>
        <v>183149.90375767217</v>
      </c>
      <c r="AM216" s="42">
        <f t="shared" si="54"/>
        <v>1</v>
      </c>
      <c r="AN216" s="3"/>
      <c r="AO216" s="32">
        <f>VLOOKUP(EURUSD!C216,'Cours à terme initiaux'!$A$2:$E$1123,5,FALSE)</f>
        <v>1.2587410000000001</v>
      </c>
      <c r="AP216" s="39">
        <f t="shared" si="55"/>
        <v>794444.60774694709</v>
      </c>
      <c r="AQ216" s="39">
        <f t="shared" si="56"/>
        <v>45891.52670683444</v>
      </c>
      <c r="AR216" s="39">
        <f t="shared" si="57"/>
        <v>-795.02479703410063</v>
      </c>
      <c r="AS216" s="39">
        <f t="shared" si="58"/>
        <v>795.02479703410063</v>
      </c>
      <c r="AT216" s="42">
        <f t="shared" si="59"/>
        <v>1</v>
      </c>
    </row>
    <row r="217" spans="1:46" ht="15.6" x14ac:dyDescent="0.3">
      <c r="A217" s="28">
        <v>2021</v>
      </c>
      <c r="B217" s="28" t="s">
        <v>204</v>
      </c>
      <c r="C217" s="28">
        <v>1127</v>
      </c>
      <c r="D217" s="28" t="s">
        <v>50</v>
      </c>
      <c r="E217" s="51">
        <v>43269</v>
      </c>
      <c r="F217" s="51">
        <v>44133</v>
      </c>
      <c r="G217" s="51">
        <v>44196</v>
      </c>
      <c r="H217" s="28" t="s">
        <v>26</v>
      </c>
      <c r="I217" s="28" t="s">
        <v>23</v>
      </c>
      <c r="J217" s="28" t="s">
        <v>24</v>
      </c>
      <c r="K217" s="127">
        <v>793650.79365079396</v>
      </c>
      <c r="L217" s="28" t="s">
        <v>26</v>
      </c>
      <c r="M217" s="28" t="s">
        <v>25</v>
      </c>
      <c r="N217" s="28" t="s">
        <v>27</v>
      </c>
      <c r="O217" s="126">
        <v>-1000000</v>
      </c>
      <c r="P217" s="28"/>
      <c r="Q217" s="28" t="s">
        <v>28</v>
      </c>
      <c r="R217" s="128">
        <v>1.26</v>
      </c>
      <c r="S217" s="128"/>
      <c r="T217" s="127"/>
      <c r="U217" s="127">
        <v>0</v>
      </c>
      <c r="V217" s="28"/>
      <c r="W217" s="128">
        <v>1.1657999999999999</v>
      </c>
      <c r="X217" s="128">
        <v>1.2600019221116503</v>
      </c>
      <c r="Y217" s="126"/>
      <c r="Z217" s="140"/>
      <c r="AA217" s="127"/>
      <c r="AB217" s="126"/>
      <c r="AC217" s="27"/>
      <c r="AD217" s="28" t="s">
        <v>177</v>
      </c>
      <c r="AF217" s="39">
        <f t="shared" si="48"/>
        <v>793649.58294991299</v>
      </c>
      <c r="AG217" s="39">
        <f t="shared" si="49"/>
        <v>0</v>
      </c>
      <c r="AH217" s="3"/>
      <c r="AI217" s="39">
        <f t="shared" si="50"/>
        <v>1133785.1184998758</v>
      </c>
      <c r="AJ217" s="39">
        <f t="shared" si="51"/>
        <v>-340134.32484908216</v>
      </c>
      <c r="AK217" s="39">
        <f t="shared" si="52"/>
        <v>340134.32484908216</v>
      </c>
      <c r="AL217" s="39">
        <f t="shared" si="53"/>
        <v>-340134.32484908216</v>
      </c>
      <c r="AM217" s="42">
        <f t="shared" si="54"/>
        <v>1</v>
      </c>
      <c r="AN217" s="3"/>
      <c r="AO217" s="32">
        <f>VLOOKUP(EURUSD!C217,'Cours à terme initiaux'!$A$2:$E$1123,5,FALSE)</f>
        <v>1.2587410000000001</v>
      </c>
      <c r="AP217" s="39">
        <f t="shared" si="55"/>
        <v>794444.60774694709</v>
      </c>
      <c r="AQ217" s="39">
        <f t="shared" si="56"/>
        <v>-793.81409615348093</v>
      </c>
      <c r="AR217" s="39">
        <f t="shared" si="57"/>
        <v>-793.81409615348093</v>
      </c>
      <c r="AS217" s="39">
        <f t="shared" si="58"/>
        <v>793.81409615348093</v>
      </c>
      <c r="AT217" s="42">
        <f t="shared" si="59"/>
        <v>1</v>
      </c>
    </row>
    <row r="218" spans="1:46" ht="15.6" x14ac:dyDescent="0.3">
      <c r="A218" s="28">
        <v>2021</v>
      </c>
      <c r="B218" s="28" t="s">
        <v>205</v>
      </c>
      <c r="C218" s="28">
        <v>1128</v>
      </c>
      <c r="D218" s="28" t="s">
        <v>50</v>
      </c>
      <c r="E218" s="51">
        <v>43269</v>
      </c>
      <c r="F218" s="51">
        <v>44165</v>
      </c>
      <c r="G218" s="51">
        <v>44196</v>
      </c>
      <c r="H218" s="28" t="s">
        <v>22</v>
      </c>
      <c r="I218" s="28" t="s">
        <v>25</v>
      </c>
      <c r="J218" s="28" t="s">
        <v>24</v>
      </c>
      <c r="K218" s="127">
        <v>840336.134453782</v>
      </c>
      <c r="L218" s="28" t="s">
        <v>22</v>
      </c>
      <c r="M218" s="28" t="s">
        <v>23</v>
      </c>
      <c r="N218" s="28" t="s">
        <v>27</v>
      </c>
      <c r="O218" s="126">
        <v>-1000000</v>
      </c>
      <c r="P218" s="28"/>
      <c r="Q218" s="28" t="s">
        <v>28</v>
      </c>
      <c r="R218" s="128">
        <v>1.19</v>
      </c>
      <c r="S218" s="128"/>
      <c r="T218" s="127"/>
      <c r="U218" s="127">
        <v>0</v>
      </c>
      <c r="V218" s="28"/>
      <c r="W218" s="128">
        <v>1.1657999999999999</v>
      </c>
      <c r="X218" s="128">
        <v>1.2600019221116503</v>
      </c>
      <c r="Y218" s="127"/>
      <c r="Z218" s="140"/>
      <c r="AA218" s="127"/>
      <c r="AB218" s="127"/>
      <c r="AC218" s="27"/>
      <c r="AD218" s="28" t="s">
        <v>177</v>
      </c>
      <c r="AF218" s="39">
        <f t="shared" si="48"/>
        <v>793649.58294991299</v>
      </c>
      <c r="AG218" s="39">
        <f t="shared" si="49"/>
        <v>46686.551503868541</v>
      </c>
      <c r="AH218" s="3"/>
      <c r="AI218" s="39">
        <f t="shared" si="50"/>
        <v>610499.67919224082</v>
      </c>
      <c r="AJ218" s="39">
        <f t="shared" si="51"/>
        <v>229836.45526154072</v>
      </c>
      <c r="AK218" s="39">
        <f t="shared" si="52"/>
        <v>-183149.90375767217</v>
      </c>
      <c r="AL218" s="39">
        <f t="shared" si="53"/>
        <v>183149.90375767217</v>
      </c>
      <c r="AM218" s="42">
        <f t="shared" si="54"/>
        <v>1</v>
      </c>
      <c r="AN218" s="3"/>
      <c r="AO218" s="32">
        <f>VLOOKUP(EURUSD!C218,'Cours à terme initiaux'!$A$2:$E$1123,5,FALSE)</f>
        <v>1.2587410000000001</v>
      </c>
      <c r="AP218" s="39">
        <f t="shared" si="55"/>
        <v>794444.60774694709</v>
      </c>
      <c r="AQ218" s="39">
        <f t="shared" si="56"/>
        <v>45891.52670683444</v>
      </c>
      <c r="AR218" s="39">
        <f t="shared" si="57"/>
        <v>-795.02479703410063</v>
      </c>
      <c r="AS218" s="39">
        <f t="shared" si="58"/>
        <v>795.02479703410063</v>
      </c>
      <c r="AT218" s="42">
        <f t="shared" si="59"/>
        <v>1</v>
      </c>
    </row>
    <row r="219" spans="1:46" ht="15.6" x14ac:dyDescent="0.3">
      <c r="A219" s="28">
        <v>2021</v>
      </c>
      <c r="B219" s="28" t="s">
        <v>205</v>
      </c>
      <c r="C219" s="28">
        <v>1129</v>
      </c>
      <c r="D219" s="28" t="s">
        <v>50</v>
      </c>
      <c r="E219" s="51">
        <v>43269</v>
      </c>
      <c r="F219" s="51">
        <v>44165</v>
      </c>
      <c r="G219" s="51">
        <v>44196</v>
      </c>
      <c r="H219" s="28" t="s">
        <v>26</v>
      </c>
      <c r="I219" s="28" t="s">
        <v>23</v>
      </c>
      <c r="J219" s="28" t="s">
        <v>24</v>
      </c>
      <c r="K219" s="127">
        <v>793650.79365079396</v>
      </c>
      <c r="L219" s="28" t="s">
        <v>26</v>
      </c>
      <c r="M219" s="28" t="s">
        <v>25</v>
      </c>
      <c r="N219" s="28" t="s">
        <v>27</v>
      </c>
      <c r="O219" s="126">
        <v>-1000000</v>
      </c>
      <c r="P219" s="28"/>
      <c r="Q219" s="28" t="s">
        <v>28</v>
      </c>
      <c r="R219" s="128">
        <v>1.26</v>
      </c>
      <c r="S219" s="128"/>
      <c r="T219" s="127"/>
      <c r="U219" s="127">
        <v>0</v>
      </c>
      <c r="V219" s="28"/>
      <c r="W219" s="128">
        <v>1.1657999999999999</v>
      </c>
      <c r="X219" s="128">
        <v>1.2600019221116503</v>
      </c>
      <c r="Y219" s="126"/>
      <c r="Z219" s="140"/>
      <c r="AA219" s="127"/>
      <c r="AB219" s="126"/>
      <c r="AC219" s="27"/>
      <c r="AD219" s="28" t="s">
        <v>177</v>
      </c>
      <c r="AF219" s="39">
        <f t="shared" si="48"/>
        <v>793649.58294991299</v>
      </c>
      <c r="AG219" s="39">
        <f t="shared" si="49"/>
        <v>0</v>
      </c>
      <c r="AH219" s="3"/>
      <c r="AI219" s="39">
        <f t="shared" si="50"/>
        <v>1133785.1184998758</v>
      </c>
      <c r="AJ219" s="39">
        <f t="shared" si="51"/>
        <v>-340134.32484908216</v>
      </c>
      <c r="AK219" s="39">
        <f t="shared" si="52"/>
        <v>340134.32484908216</v>
      </c>
      <c r="AL219" s="39">
        <f t="shared" si="53"/>
        <v>-340134.32484908216</v>
      </c>
      <c r="AM219" s="42">
        <f t="shared" si="54"/>
        <v>1</v>
      </c>
      <c r="AN219" s="3"/>
      <c r="AO219" s="32">
        <f>VLOOKUP(EURUSD!C219,'Cours à terme initiaux'!$A$2:$E$1123,5,FALSE)</f>
        <v>1.2587410000000001</v>
      </c>
      <c r="AP219" s="39">
        <f t="shared" si="55"/>
        <v>794444.60774694709</v>
      </c>
      <c r="AQ219" s="39">
        <f t="shared" si="56"/>
        <v>-793.81409615348093</v>
      </c>
      <c r="AR219" s="39">
        <f t="shared" si="57"/>
        <v>-793.81409615348093</v>
      </c>
      <c r="AS219" s="39">
        <f t="shared" si="58"/>
        <v>793.81409615348093</v>
      </c>
      <c r="AT219" s="42">
        <f t="shared" si="59"/>
        <v>1</v>
      </c>
    </row>
    <row r="220" spans="1:46" ht="15.6" x14ac:dyDescent="0.3">
      <c r="A220" s="28">
        <v>2021</v>
      </c>
      <c r="B220" s="28" t="s">
        <v>206</v>
      </c>
      <c r="C220" s="28">
        <v>1130</v>
      </c>
      <c r="D220" s="28" t="s">
        <v>50</v>
      </c>
      <c r="E220" s="51">
        <v>43269</v>
      </c>
      <c r="F220" s="51">
        <v>44194</v>
      </c>
      <c r="G220" s="51">
        <v>44196</v>
      </c>
      <c r="H220" s="28" t="s">
        <v>22</v>
      </c>
      <c r="I220" s="28" t="s">
        <v>25</v>
      </c>
      <c r="J220" s="28" t="s">
        <v>24</v>
      </c>
      <c r="K220" s="127">
        <v>840336.134453782</v>
      </c>
      <c r="L220" s="28" t="s">
        <v>22</v>
      </c>
      <c r="M220" s="28" t="s">
        <v>23</v>
      </c>
      <c r="N220" s="28" t="s">
        <v>27</v>
      </c>
      <c r="O220" s="126">
        <v>-1000000</v>
      </c>
      <c r="P220" s="28"/>
      <c r="Q220" s="28" t="s">
        <v>28</v>
      </c>
      <c r="R220" s="128">
        <v>1.19</v>
      </c>
      <c r="S220" s="128"/>
      <c r="T220" s="127"/>
      <c r="U220" s="127">
        <v>0</v>
      </c>
      <c r="V220" s="28"/>
      <c r="W220" s="128">
        <v>1.1657999999999999</v>
      </c>
      <c r="X220" s="128">
        <v>1.2600019221116503</v>
      </c>
      <c r="Y220" s="127"/>
      <c r="Z220" s="140"/>
      <c r="AA220" s="127"/>
      <c r="AB220" s="127"/>
      <c r="AC220" s="27"/>
      <c r="AD220" s="28" t="s">
        <v>177</v>
      </c>
      <c r="AF220" s="39">
        <f t="shared" si="48"/>
        <v>793649.58294991299</v>
      </c>
      <c r="AG220" s="39">
        <f t="shared" si="49"/>
        <v>46686.551503868541</v>
      </c>
      <c r="AH220" s="3"/>
      <c r="AI220" s="39">
        <f t="shared" si="50"/>
        <v>610499.67919224082</v>
      </c>
      <c r="AJ220" s="39">
        <f t="shared" si="51"/>
        <v>229836.45526154072</v>
      </c>
      <c r="AK220" s="39">
        <f t="shared" si="52"/>
        <v>-183149.90375767217</v>
      </c>
      <c r="AL220" s="39">
        <f t="shared" si="53"/>
        <v>183149.90375767217</v>
      </c>
      <c r="AM220" s="42">
        <f t="shared" si="54"/>
        <v>1</v>
      </c>
      <c r="AN220" s="3"/>
      <c r="AO220" s="32">
        <f>VLOOKUP(EURUSD!C220,'Cours à terme initiaux'!$A$2:$E$1123,5,FALSE)</f>
        <v>1.2587410000000001</v>
      </c>
      <c r="AP220" s="39">
        <f t="shared" si="55"/>
        <v>794444.60774694709</v>
      </c>
      <c r="AQ220" s="39">
        <f t="shared" si="56"/>
        <v>45891.52670683444</v>
      </c>
      <c r="AR220" s="39">
        <f t="shared" si="57"/>
        <v>-795.02479703410063</v>
      </c>
      <c r="AS220" s="39">
        <f t="shared" si="58"/>
        <v>795.02479703410063</v>
      </c>
      <c r="AT220" s="42">
        <f t="shared" si="59"/>
        <v>1</v>
      </c>
    </row>
    <row r="221" spans="1:46" ht="15.6" x14ac:dyDescent="0.3">
      <c r="A221" s="129">
        <v>2021</v>
      </c>
      <c r="B221" s="129" t="s">
        <v>206</v>
      </c>
      <c r="C221" s="129">
        <v>1131</v>
      </c>
      <c r="D221" s="129" t="s">
        <v>50</v>
      </c>
      <c r="E221" s="130">
        <v>43269</v>
      </c>
      <c r="F221" s="130">
        <v>44194</v>
      </c>
      <c r="G221" s="130">
        <v>44196</v>
      </c>
      <c r="H221" s="129" t="s">
        <v>26</v>
      </c>
      <c r="I221" s="129" t="s">
        <v>23</v>
      </c>
      <c r="J221" s="129" t="s">
        <v>24</v>
      </c>
      <c r="K221" s="132">
        <v>793650.79365079396</v>
      </c>
      <c r="L221" s="129" t="s">
        <v>26</v>
      </c>
      <c r="M221" s="129" t="s">
        <v>25</v>
      </c>
      <c r="N221" s="129" t="s">
        <v>27</v>
      </c>
      <c r="O221" s="131">
        <v>-1000000</v>
      </c>
      <c r="P221" s="129"/>
      <c r="Q221" s="129" t="s">
        <v>28</v>
      </c>
      <c r="R221" s="133">
        <v>1.26</v>
      </c>
      <c r="S221" s="133"/>
      <c r="T221" s="132"/>
      <c r="U221" s="132">
        <v>0</v>
      </c>
      <c r="V221" s="129"/>
      <c r="W221" s="133">
        <v>1.1657999999999999</v>
      </c>
      <c r="X221" s="133">
        <v>1.2600019221116503</v>
      </c>
      <c r="Y221" s="131"/>
      <c r="Z221" s="141"/>
      <c r="AA221" s="132"/>
      <c r="AB221" s="131"/>
      <c r="AC221" s="27"/>
      <c r="AD221" s="129" t="s">
        <v>177</v>
      </c>
      <c r="AF221" s="39">
        <f t="shared" si="48"/>
        <v>793649.58294991299</v>
      </c>
      <c r="AG221" s="39">
        <f t="shared" si="49"/>
        <v>0</v>
      </c>
      <c r="AH221" s="3"/>
      <c r="AI221" s="39">
        <f t="shared" si="50"/>
        <v>1133785.1184998758</v>
      </c>
      <c r="AJ221" s="39">
        <f t="shared" si="51"/>
        <v>-340134.32484908216</v>
      </c>
      <c r="AK221" s="39">
        <f t="shared" si="52"/>
        <v>340134.32484908216</v>
      </c>
      <c r="AL221" s="39">
        <f t="shared" si="53"/>
        <v>-340134.32484908216</v>
      </c>
      <c r="AM221" s="42">
        <f t="shared" si="54"/>
        <v>1</v>
      </c>
      <c r="AN221" s="3"/>
      <c r="AO221" s="32">
        <f>VLOOKUP(EURUSD!C221,'Cours à terme initiaux'!$A$2:$E$1123,5,FALSE)</f>
        <v>1.2587410000000001</v>
      </c>
      <c r="AP221" s="39">
        <f t="shared" si="55"/>
        <v>794444.60774694709</v>
      </c>
      <c r="AQ221" s="39">
        <f t="shared" si="56"/>
        <v>-793.81409615348093</v>
      </c>
      <c r="AR221" s="39">
        <f t="shared" si="57"/>
        <v>-793.81409615348093</v>
      </c>
      <c r="AS221" s="39">
        <f t="shared" si="58"/>
        <v>793.81409615348093</v>
      </c>
      <c r="AT221" s="42">
        <f t="shared" si="59"/>
        <v>1</v>
      </c>
    </row>
    <row r="222" spans="1:46" x14ac:dyDescent="0.25">
      <c r="D222" s="72"/>
      <c r="E222" s="72"/>
      <c r="F222" s="72"/>
      <c r="G222" s="72"/>
      <c r="H222" s="72"/>
      <c r="I222" s="72"/>
      <c r="J222" s="72"/>
      <c r="K222" s="72"/>
      <c r="L222" s="72"/>
      <c r="M222" s="72"/>
      <c r="N222" s="72"/>
      <c r="O222" s="72"/>
      <c r="P222" s="72"/>
      <c r="Q222" s="72"/>
      <c r="R222" s="96"/>
      <c r="S222" s="96"/>
      <c r="T222" s="87"/>
      <c r="U222" s="87"/>
    </row>
    <row r="223" spans="1:46" x14ac:dyDescent="0.25">
      <c r="D223" s="72"/>
      <c r="E223" s="72"/>
      <c r="F223" s="72"/>
      <c r="G223" s="72"/>
      <c r="H223" s="72"/>
      <c r="I223" s="72"/>
      <c r="J223" s="72"/>
      <c r="K223" s="72"/>
      <c r="L223" s="72"/>
      <c r="M223" s="72"/>
      <c r="N223" s="72"/>
      <c r="O223" s="72"/>
      <c r="P223" s="72"/>
      <c r="Q223" s="72"/>
      <c r="R223" s="96"/>
      <c r="S223" s="96"/>
      <c r="T223" s="87"/>
      <c r="U223" s="87"/>
    </row>
    <row r="224" spans="1:46" x14ac:dyDescent="0.25">
      <c r="D224" s="72"/>
      <c r="E224" s="72"/>
      <c r="F224" s="72"/>
      <c r="G224" s="72"/>
      <c r="H224" s="72"/>
      <c r="I224" s="72"/>
      <c r="J224" s="72"/>
      <c r="K224" s="72"/>
      <c r="L224" s="72"/>
      <c r="M224" s="72"/>
      <c r="N224" s="72"/>
      <c r="O224" s="72"/>
      <c r="P224" s="72"/>
      <c r="Q224" s="72"/>
      <c r="R224" s="96"/>
      <c r="S224" s="96"/>
      <c r="T224" s="87"/>
      <c r="U224" s="87"/>
    </row>
    <row r="225" spans="4:21" x14ac:dyDescent="0.25">
      <c r="D225" s="72"/>
      <c r="E225" s="72"/>
      <c r="F225" s="72"/>
      <c r="G225" s="72"/>
      <c r="H225" s="72"/>
      <c r="I225" s="72"/>
      <c r="J225" s="72"/>
      <c r="K225" s="72"/>
      <c r="L225" s="72"/>
      <c r="M225" s="72"/>
      <c r="N225" s="72"/>
      <c r="O225" s="72"/>
      <c r="P225" s="72"/>
      <c r="Q225" s="72"/>
      <c r="R225" s="96"/>
      <c r="S225" s="96"/>
      <c r="T225" s="87"/>
      <c r="U225" s="87"/>
    </row>
    <row r="226" spans="4:21" x14ac:dyDescent="0.25">
      <c r="D226" s="72"/>
      <c r="E226" s="72"/>
      <c r="F226" s="72"/>
      <c r="G226" s="72"/>
      <c r="H226" s="72"/>
      <c r="I226" s="72"/>
      <c r="J226" s="72"/>
      <c r="K226" s="72"/>
      <c r="L226" s="72"/>
      <c r="M226" s="72"/>
      <c r="N226" s="72"/>
      <c r="O226" s="72"/>
      <c r="P226" s="72"/>
      <c r="Q226" s="72"/>
      <c r="R226" s="96"/>
      <c r="S226" s="96"/>
      <c r="T226" s="87"/>
      <c r="U226" s="87"/>
    </row>
    <row r="227" spans="4:21" x14ac:dyDescent="0.25">
      <c r="D227" s="72"/>
      <c r="E227" s="72"/>
      <c r="F227" s="72"/>
      <c r="G227" s="72"/>
      <c r="H227" s="72"/>
      <c r="I227" s="72"/>
      <c r="J227" s="72"/>
      <c r="K227" s="72"/>
      <c r="L227" s="72"/>
      <c r="M227" s="72"/>
      <c r="N227" s="72"/>
      <c r="O227" s="72"/>
      <c r="P227" s="72"/>
      <c r="Q227" s="72"/>
      <c r="R227" s="96"/>
      <c r="S227" s="96"/>
      <c r="T227" s="87"/>
      <c r="U227" s="87"/>
    </row>
    <row r="228" spans="4:21" x14ac:dyDescent="0.25">
      <c r="D228" s="72"/>
      <c r="E228" s="72"/>
      <c r="F228" s="72"/>
      <c r="G228" s="72"/>
      <c r="H228" s="72"/>
      <c r="I228" s="72"/>
      <c r="J228" s="72"/>
      <c r="K228" s="72"/>
      <c r="L228" s="72"/>
      <c r="M228" s="72"/>
      <c r="N228" s="72"/>
      <c r="O228" s="72"/>
      <c r="P228" s="72"/>
      <c r="Q228" s="72"/>
      <c r="R228" s="96"/>
      <c r="S228" s="96"/>
      <c r="T228" s="87"/>
      <c r="U228" s="87"/>
    </row>
    <row r="229" spans="4:21" x14ac:dyDescent="0.25">
      <c r="D229" s="72"/>
      <c r="E229" s="72"/>
      <c r="F229" s="72"/>
      <c r="G229" s="72"/>
      <c r="H229" s="72"/>
      <c r="I229" s="72"/>
      <c r="J229" s="72"/>
      <c r="K229" s="72"/>
      <c r="L229" s="72"/>
      <c r="M229" s="72"/>
      <c r="N229" s="72"/>
      <c r="O229" s="72"/>
      <c r="P229" s="72"/>
      <c r="Q229" s="72"/>
      <c r="R229" s="96"/>
      <c r="S229" s="96"/>
      <c r="T229" s="87"/>
      <c r="U229" s="87"/>
    </row>
    <row r="230" spans="4:21" x14ac:dyDescent="0.25">
      <c r="D230" s="72"/>
      <c r="E230" s="72"/>
      <c r="F230" s="72"/>
      <c r="G230" s="72"/>
      <c r="H230" s="72"/>
      <c r="I230" s="72"/>
      <c r="J230" s="72"/>
      <c r="K230" s="72"/>
      <c r="L230" s="72"/>
      <c r="M230" s="72"/>
      <c r="N230" s="72"/>
      <c r="O230" s="72"/>
      <c r="P230" s="72"/>
      <c r="Q230" s="72"/>
      <c r="R230" s="96"/>
      <c r="S230" s="96"/>
      <c r="T230" s="87"/>
      <c r="U230" s="87"/>
    </row>
    <row r="231" spans="4:21" x14ac:dyDescent="0.25">
      <c r="D231" s="72"/>
      <c r="E231" s="72"/>
      <c r="F231" s="72"/>
      <c r="G231" s="72"/>
      <c r="H231" s="72"/>
      <c r="I231" s="72"/>
      <c r="J231" s="72"/>
      <c r="K231" s="72"/>
      <c r="L231" s="72"/>
      <c r="M231" s="72"/>
      <c r="N231" s="72"/>
      <c r="O231" s="72"/>
      <c r="P231" s="72"/>
      <c r="Q231" s="72"/>
      <c r="R231" s="96"/>
      <c r="S231" s="96"/>
      <c r="T231" s="87"/>
      <c r="U231" s="87"/>
    </row>
    <row r="232" spans="4:21" x14ac:dyDescent="0.25">
      <c r="D232" s="72"/>
      <c r="E232" s="72"/>
      <c r="F232" s="72"/>
      <c r="G232" s="72"/>
      <c r="H232" s="72"/>
      <c r="I232" s="72"/>
      <c r="J232" s="72"/>
      <c r="K232" s="72"/>
      <c r="L232" s="72"/>
      <c r="M232" s="72"/>
      <c r="N232" s="72"/>
      <c r="O232" s="72"/>
      <c r="P232" s="72"/>
      <c r="Q232" s="72"/>
      <c r="R232" s="96"/>
      <c r="S232" s="96"/>
      <c r="T232" s="87"/>
      <c r="U232" s="87"/>
    </row>
    <row r="233" spans="4:21" x14ac:dyDescent="0.25">
      <c r="D233" s="72"/>
      <c r="E233" s="72"/>
      <c r="F233" s="72"/>
      <c r="G233" s="72"/>
      <c r="H233" s="72"/>
      <c r="I233" s="72"/>
      <c r="J233" s="72"/>
      <c r="K233" s="72"/>
      <c r="L233" s="72"/>
      <c r="M233" s="72"/>
      <c r="N233" s="72"/>
      <c r="O233" s="72"/>
      <c r="P233" s="72"/>
      <c r="Q233" s="72"/>
      <c r="R233" s="96"/>
      <c r="S233" s="96"/>
      <c r="T233" s="87"/>
      <c r="U233" s="87"/>
    </row>
    <row r="234" spans="4:21" x14ac:dyDescent="0.25">
      <c r="D234" s="72"/>
      <c r="E234" s="72"/>
      <c r="F234" s="72"/>
      <c r="G234" s="72"/>
      <c r="H234" s="72"/>
      <c r="I234" s="72"/>
      <c r="J234" s="72"/>
      <c r="K234" s="72"/>
      <c r="L234" s="72"/>
      <c r="M234" s="72"/>
      <c r="N234" s="72"/>
      <c r="O234" s="72"/>
      <c r="P234" s="72"/>
      <c r="Q234" s="72"/>
      <c r="R234" s="96"/>
      <c r="S234" s="96"/>
      <c r="T234" s="87"/>
      <c r="U234" s="87"/>
    </row>
    <row r="235" spans="4:21" x14ac:dyDescent="0.25">
      <c r="D235" s="72"/>
      <c r="E235" s="72"/>
      <c r="F235" s="72"/>
      <c r="G235" s="72"/>
      <c r="H235" s="72"/>
      <c r="I235" s="72"/>
      <c r="J235" s="72"/>
      <c r="K235" s="72"/>
      <c r="L235" s="72"/>
      <c r="M235" s="72"/>
      <c r="N235" s="72"/>
      <c r="O235" s="72"/>
      <c r="P235" s="72"/>
      <c r="Q235" s="72"/>
      <c r="R235" s="96"/>
      <c r="S235" s="96"/>
      <c r="T235" s="87"/>
      <c r="U235" s="87"/>
    </row>
    <row r="236" spans="4:21" x14ac:dyDescent="0.25">
      <c r="D236" s="72"/>
      <c r="E236" s="72"/>
      <c r="F236" s="72"/>
      <c r="G236" s="72"/>
      <c r="H236" s="72"/>
      <c r="I236" s="72"/>
      <c r="J236" s="72"/>
      <c r="K236" s="72"/>
      <c r="L236" s="72"/>
      <c r="M236" s="72"/>
      <c r="N236" s="72"/>
      <c r="O236" s="72"/>
      <c r="P236" s="72"/>
      <c r="Q236" s="72"/>
      <c r="R236" s="96"/>
      <c r="S236" s="96"/>
      <c r="T236" s="87"/>
      <c r="U236" s="87"/>
    </row>
    <row r="237" spans="4:21" x14ac:dyDescent="0.25">
      <c r="D237" s="72"/>
      <c r="E237" s="72"/>
      <c r="F237" s="72"/>
      <c r="G237" s="72"/>
      <c r="H237" s="72"/>
      <c r="I237" s="72"/>
      <c r="J237" s="72"/>
      <c r="K237" s="72"/>
      <c r="L237" s="72"/>
      <c r="M237" s="72"/>
      <c r="N237" s="72"/>
      <c r="O237" s="72"/>
      <c r="P237" s="72"/>
      <c r="Q237" s="72"/>
      <c r="R237" s="96"/>
      <c r="S237" s="96"/>
      <c r="T237" s="87"/>
      <c r="U237" s="87"/>
    </row>
    <row r="238" spans="4:21" x14ac:dyDescent="0.25">
      <c r="D238" s="72"/>
      <c r="E238" s="72"/>
      <c r="F238" s="72"/>
      <c r="G238" s="72"/>
      <c r="H238" s="72"/>
      <c r="I238" s="72"/>
      <c r="J238" s="72"/>
      <c r="K238" s="72"/>
      <c r="L238" s="72"/>
      <c r="M238" s="72"/>
      <c r="N238" s="72"/>
      <c r="O238" s="72"/>
      <c r="P238" s="72"/>
      <c r="Q238" s="72"/>
      <c r="R238" s="96"/>
      <c r="S238" s="96"/>
      <c r="T238" s="87"/>
      <c r="U238" s="87"/>
    </row>
    <row r="239" spans="4:21" x14ac:dyDescent="0.25">
      <c r="D239" s="72"/>
      <c r="E239" s="72"/>
      <c r="F239" s="72"/>
      <c r="G239" s="72"/>
      <c r="H239" s="72"/>
      <c r="I239" s="72"/>
      <c r="J239" s="72"/>
      <c r="K239" s="72"/>
      <c r="L239" s="72"/>
      <c r="M239" s="72"/>
      <c r="N239" s="72"/>
      <c r="O239" s="72"/>
      <c r="P239" s="72"/>
      <c r="Q239" s="72"/>
      <c r="R239" s="96"/>
      <c r="S239" s="96"/>
      <c r="T239" s="87"/>
      <c r="U239" s="87"/>
    </row>
    <row r="240" spans="4:21" x14ac:dyDescent="0.25">
      <c r="D240" s="72"/>
      <c r="E240" s="72"/>
      <c r="F240" s="72"/>
      <c r="G240" s="72"/>
      <c r="H240" s="72"/>
      <c r="I240" s="72"/>
      <c r="J240" s="72"/>
      <c r="K240" s="72"/>
      <c r="L240" s="72"/>
      <c r="M240" s="72"/>
      <c r="N240" s="72"/>
      <c r="O240" s="72"/>
      <c r="P240" s="72"/>
      <c r="Q240" s="72"/>
      <c r="R240" s="96"/>
      <c r="S240" s="96"/>
      <c r="T240" s="87"/>
      <c r="U240" s="87"/>
    </row>
    <row r="241" spans="4:21" x14ac:dyDescent="0.25">
      <c r="D241" s="72"/>
      <c r="E241" s="72"/>
      <c r="F241" s="72"/>
      <c r="G241" s="72"/>
      <c r="H241" s="72"/>
      <c r="I241" s="72"/>
      <c r="J241" s="72"/>
      <c r="K241" s="72"/>
      <c r="L241" s="72"/>
      <c r="M241" s="72"/>
      <c r="N241" s="72"/>
      <c r="O241" s="72"/>
      <c r="P241" s="72"/>
      <c r="Q241" s="72"/>
      <c r="R241" s="96"/>
      <c r="S241" s="96"/>
      <c r="T241" s="87"/>
      <c r="U241" s="87"/>
    </row>
    <row r="242" spans="4:21" x14ac:dyDescent="0.25">
      <c r="D242" s="72"/>
      <c r="E242" s="72"/>
      <c r="F242" s="72"/>
      <c r="G242" s="72"/>
      <c r="H242" s="72"/>
      <c r="I242" s="72"/>
      <c r="J242" s="72"/>
      <c r="K242" s="72"/>
      <c r="L242" s="72"/>
      <c r="M242" s="72"/>
      <c r="N242" s="72"/>
      <c r="O242" s="72"/>
      <c r="P242" s="72"/>
      <c r="Q242" s="72"/>
      <c r="R242" s="96"/>
      <c r="S242" s="96"/>
      <c r="T242" s="87"/>
      <c r="U242" s="87"/>
    </row>
    <row r="243" spans="4:21" x14ac:dyDescent="0.25">
      <c r="D243" s="72"/>
      <c r="E243" s="72"/>
      <c r="F243" s="72"/>
      <c r="G243" s="72"/>
      <c r="H243" s="72"/>
      <c r="I243" s="72"/>
      <c r="J243" s="72"/>
      <c r="K243" s="72"/>
      <c r="L243" s="72"/>
      <c r="M243" s="72"/>
      <c r="N243" s="72"/>
      <c r="O243" s="72"/>
      <c r="P243" s="72"/>
      <c r="Q243" s="72"/>
      <c r="R243" s="96"/>
      <c r="S243" s="96"/>
      <c r="T243" s="87"/>
      <c r="U243" s="87"/>
    </row>
    <row r="244" spans="4:21" x14ac:dyDescent="0.25">
      <c r="D244" s="72"/>
      <c r="E244" s="72"/>
      <c r="F244" s="72"/>
      <c r="G244" s="72"/>
      <c r="H244" s="72"/>
      <c r="I244" s="72"/>
      <c r="J244" s="72"/>
      <c r="K244" s="72"/>
      <c r="L244" s="72"/>
      <c r="M244" s="72"/>
      <c r="N244" s="72"/>
      <c r="O244" s="72"/>
      <c r="P244" s="72"/>
      <c r="Q244" s="72"/>
      <c r="R244" s="96"/>
      <c r="S244" s="96"/>
      <c r="T244" s="87"/>
      <c r="U244" s="87"/>
    </row>
    <row r="245" spans="4:21" x14ac:dyDescent="0.25">
      <c r="D245" s="72"/>
      <c r="E245" s="72"/>
      <c r="F245" s="72"/>
      <c r="G245" s="72"/>
      <c r="H245" s="72"/>
      <c r="I245" s="72"/>
      <c r="J245" s="72"/>
      <c r="K245" s="72"/>
      <c r="L245" s="72"/>
      <c r="M245" s="72"/>
      <c r="N245" s="72"/>
      <c r="O245" s="72"/>
      <c r="P245" s="72"/>
      <c r="Q245" s="72"/>
      <c r="R245" s="96"/>
      <c r="S245" s="96"/>
      <c r="T245" s="87"/>
      <c r="U245" s="87"/>
    </row>
    <row r="246" spans="4:21" x14ac:dyDescent="0.25">
      <c r="D246" s="72"/>
      <c r="E246" s="72"/>
      <c r="F246" s="72"/>
      <c r="G246" s="72"/>
      <c r="H246" s="72"/>
      <c r="I246" s="72"/>
      <c r="J246" s="72"/>
      <c r="K246" s="72"/>
      <c r="L246" s="72"/>
      <c r="M246" s="72"/>
      <c r="N246" s="72"/>
      <c r="O246" s="72"/>
      <c r="P246" s="72"/>
      <c r="Q246" s="72"/>
      <c r="R246" s="96"/>
      <c r="S246" s="96"/>
      <c r="T246" s="87"/>
      <c r="U246" s="87"/>
    </row>
    <row r="247" spans="4:21" x14ac:dyDescent="0.25">
      <c r="D247" s="72"/>
      <c r="E247" s="72"/>
      <c r="F247" s="72"/>
      <c r="G247" s="72"/>
      <c r="H247" s="72"/>
      <c r="I247" s="72"/>
      <c r="J247" s="72"/>
      <c r="K247" s="72"/>
      <c r="L247" s="72"/>
      <c r="M247" s="72"/>
      <c r="N247" s="72"/>
      <c r="O247" s="72"/>
      <c r="P247" s="72"/>
      <c r="Q247" s="72"/>
      <c r="R247" s="96"/>
      <c r="S247" s="96"/>
      <c r="T247" s="87"/>
      <c r="U247" s="87"/>
    </row>
    <row r="248" spans="4:21" x14ac:dyDescent="0.25">
      <c r="D248" s="72"/>
      <c r="E248" s="72"/>
      <c r="F248" s="72"/>
      <c r="G248" s="72"/>
      <c r="H248" s="72"/>
      <c r="I248" s="72"/>
      <c r="J248" s="72"/>
      <c r="K248" s="72"/>
      <c r="L248" s="72"/>
      <c r="M248" s="72"/>
      <c r="N248" s="72"/>
      <c r="O248" s="72"/>
      <c r="P248" s="72"/>
      <c r="Q248" s="72"/>
      <c r="R248" s="96"/>
      <c r="S248" s="96"/>
      <c r="T248" s="87"/>
      <c r="U248" s="87"/>
    </row>
    <row r="249" spans="4:21" x14ac:dyDescent="0.25">
      <c r="D249" s="72"/>
      <c r="E249" s="72"/>
      <c r="F249" s="72"/>
      <c r="G249" s="72"/>
      <c r="H249" s="72"/>
      <c r="I249" s="72"/>
      <c r="J249" s="72"/>
      <c r="K249" s="72"/>
      <c r="L249" s="72"/>
      <c r="M249" s="72"/>
      <c r="N249" s="72"/>
      <c r="O249" s="72"/>
      <c r="P249" s="72"/>
      <c r="Q249" s="72"/>
      <c r="R249" s="96"/>
      <c r="S249" s="96"/>
      <c r="T249" s="87"/>
      <c r="U249" s="87"/>
    </row>
    <row r="250" spans="4:21" x14ac:dyDescent="0.25">
      <c r="D250" s="72"/>
      <c r="E250" s="72"/>
      <c r="F250" s="72"/>
      <c r="G250" s="72"/>
      <c r="H250" s="72"/>
      <c r="I250" s="72"/>
      <c r="J250" s="72"/>
      <c r="K250" s="72"/>
      <c r="L250" s="72"/>
      <c r="M250" s="72"/>
      <c r="N250" s="72"/>
      <c r="O250" s="72"/>
      <c r="P250" s="72"/>
      <c r="Q250" s="72"/>
      <c r="R250" s="96"/>
      <c r="S250" s="96"/>
      <c r="T250" s="87"/>
      <c r="U250" s="87"/>
    </row>
    <row r="251" spans="4:21" x14ac:dyDescent="0.25">
      <c r="D251" s="72"/>
      <c r="E251" s="72"/>
      <c r="F251" s="72"/>
      <c r="G251" s="72"/>
      <c r="H251" s="72"/>
      <c r="I251" s="72"/>
      <c r="J251" s="72"/>
      <c r="K251" s="72"/>
      <c r="L251" s="72"/>
      <c r="M251" s="72"/>
      <c r="N251" s="72"/>
      <c r="O251" s="72"/>
      <c r="P251" s="72"/>
      <c r="Q251" s="72"/>
      <c r="R251" s="96"/>
      <c r="S251" s="96"/>
      <c r="T251" s="87"/>
      <c r="U251" s="87"/>
    </row>
    <row r="252" spans="4:21" x14ac:dyDescent="0.25">
      <c r="D252" s="72"/>
      <c r="E252" s="72"/>
      <c r="F252" s="72"/>
      <c r="G252" s="72"/>
      <c r="H252" s="72"/>
      <c r="I252" s="72"/>
      <c r="J252" s="72"/>
      <c r="K252" s="72"/>
      <c r="L252" s="72"/>
      <c r="M252" s="72"/>
      <c r="N252" s="72"/>
      <c r="O252" s="72"/>
      <c r="P252" s="72"/>
      <c r="Q252" s="72"/>
      <c r="R252" s="96"/>
      <c r="S252" s="96"/>
      <c r="T252" s="87"/>
      <c r="U252" s="87"/>
    </row>
    <row r="253" spans="4:21" x14ac:dyDescent="0.25">
      <c r="D253" s="72"/>
      <c r="E253" s="72"/>
      <c r="F253" s="72"/>
      <c r="G253" s="72"/>
      <c r="H253" s="72"/>
      <c r="I253" s="72"/>
      <c r="J253" s="72"/>
      <c r="K253" s="72"/>
      <c r="L253" s="72"/>
      <c r="M253" s="72"/>
      <c r="N253" s="72"/>
      <c r="O253" s="72"/>
      <c r="P253" s="72"/>
      <c r="Q253" s="72"/>
      <c r="R253" s="96"/>
      <c r="S253" s="96"/>
      <c r="T253" s="87"/>
      <c r="U253" s="87"/>
    </row>
    <row r="254" spans="4:21" x14ac:dyDescent="0.25">
      <c r="D254" s="72"/>
      <c r="E254" s="72"/>
      <c r="F254" s="72"/>
      <c r="G254" s="72"/>
      <c r="H254" s="72"/>
      <c r="I254" s="72"/>
      <c r="J254" s="72"/>
      <c r="K254" s="72"/>
      <c r="L254" s="72"/>
      <c r="M254" s="72"/>
      <c r="N254" s="72"/>
      <c r="O254" s="72"/>
      <c r="P254" s="72"/>
      <c r="Q254" s="72"/>
      <c r="R254" s="96"/>
      <c r="S254" s="96"/>
      <c r="T254" s="87"/>
      <c r="U254" s="87"/>
    </row>
    <row r="255" spans="4:21" x14ac:dyDescent="0.25">
      <c r="D255" s="72"/>
      <c r="E255" s="72"/>
      <c r="F255" s="72"/>
      <c r="G255" s="72"/>
      <c r="H255" s="72"/>
      <c r="I255" s="72"/>
      <c r="J255" s="72"/>
      <c r="K255" s="72"/>
      <c r="L255" s="72"/>
      <c r="M255" s="72"/>
      <c r="N255" s="72"/>
      <c r="O255" s="72"/>
      <c r="P255" s="72"/>
      <c r="Q255" s="72"/>
      <c r="R255" s="96"/>
      <c r="S255" s="96"/>
      <c r="T255" s="87"/>
      <c r="U255" s="87"/>
    </row>
    <row r="256" spans="4:21" x14ac:dyDescent="0.25">
      <c r="D256" s="72"/>
      <c r="E256" s="72"/>
      <c r="F256" s="72"/>
      <c r="G256" s="72"/>
      <c r="H256" s="72"/>
      <c r="I256" s="72"/>
      <c r="J256" s="72"/>
      <c r="K256" s="72"/>
      <c r="L256" s="72"/>
      <c r="M256" s="72"/>
      <c r="N256" s="72"/>
      <c r="O256" s="72"/>
      <c r="P256" s="72"/>
      <c r="Q256" s="72"/>
      <c r="R256" s="96"/>
      <c r="S256" s="96"/>
      <c r="T256" s="87"/>
      <c r="U256" s="87"/>
    </row>
    <row r="257" spans="4:21" x14ac:dyDescent="0.25">
      <c r="D257" s="72"/>
      <c r="E257" s="72"/>
      <c r="F257" s="72"/>
      <c r="G257" s="72"/>
      <c r="H257" s="72"/>
      <c r="I257" s="72"/>
      <c r="J257" s="72"/>
      <c r="K257" s="72"/>
      <c r="L257" s="72"/>
      <c r="M257" s="72"/>
      <c r="N257" s="72"/>
      <c r="O257" s="72"/>
      <c r="P257" s="72"/>
      <c r="Q257" s="72"/>
      <c r="R257" s="96"/>
      <c r="S257" s="96"/>
      <c r="T257" s="87"/>
      <c r="U257" s="87"/>
    </row>
    <row r="258" spans="4:21" x14ac:dyDescent="0.25">
      <c r="D258" s="72"/>
      <c r="E258" s="72"/>
      <c r="F258" s="72"/>
      <c r="G258" s="72"/>
      <c r="H258" s="72"/>
      <c r="I258" s="72"/>
      <c r="J258" s="72"/>
      <c r="K258" s="72"/>
      <c r="L258" s="72"/>
      <c r="M258" s="72"/>
      <c r="N258" s="72"/>
      <c r="O258" s="72"/>
      <c r="P258" s="72"/>
      <c r="Q258" s="72"/>
      <c r="R258" s="96"/>
      <c r="S258" s="96"/>
      <c r="T258" s="87"/>
      <c r="U258" s="87"/>
    </row>
    <row r="259" spans="4:21" x14ac:dyDescent="0.25">
      <c r="D259" s="72"/>
      <c r="E259" s="72"/>
      <c r="F259" s="72"/>
      <c r="G259" s="72"/>
      <c r="H259" s="72"/>
      <c r="I259" s="72"/>
      <c r="J259" s="72"/>
      <c r="K259" s="72"/>
      <c r="L259" s="72"/>
      <c r="M259" s="72"/>
      <c r="N259" s="72"/>
      <c r="O259" s="72"/>
      <c r="P259" s="72"/>
      <c r="Q259" s="72"/>
      <c r="R259" s="96"/>
      <c r="S259" s="96"/>
      <c r="T259" s="87"/>
      <c r="U259" s="87"/>
    </row>
    <row r="260" spans="4:21" x14ac:dyDescent="0.25">
      <c r="D260" s="72"/>
      <c r="E260" s="72"/>
      <c r="F260" s="72"/>
      <c r="G260" s="72"/>
      <c r="H260" s="72"/>
      <c r="I260" s="72"/>
      <c r="J260" s="72"/>
      <c r="K260" s="72"/>
      <c r="L260" s="72"/>
      <c r="M260" s="72"/>
      <c r="N260" s="72"/>
      <c r="O260" s="72"/>
      <c r="P260" s="72"/>
      <c r="Q260" s="72"/>
      <c r="R260" s="96"/>
      <c r="S260" s="96"/>
      <c r="T260" s="87"/>
      <c r="U260" s="87"/>
    </row>
    <row r="261" spans="4:21" x14ac:dyDescent="0.25">
      <c r="D261" s="72"/>
      <c r="E261" s="72"/>
      <c r="F261" s="72"/>
      <c r="G261" s="72"/>
      <c r="H261" s="72"/>
      <c r="I261" s="72"/>
      <c r="J261" s="72"/>
      <c r="K261" s="72"/>
      <c r="L261" s="72"/>
      <c r="M261" s="72"/>
      <c r="N261" s="72"/>
      <c r="O261" s="72"/>
      <c r="P261" s="72"/>
      <c r="Q261" s="72"/>
      <c r="R261" s="96"/>
      <c r="S261" s="96"/>
      <c r="T261" s="87"/>
      <c r="U261" s="87"/>
    </row>
    <row r="262" spans="4:21" x14ac:dyDescent="0.25">
      <c r="D262" s="72"/>
      <c r="E262" s="72"/>
      <c r="F262" s="72"/>
      <c r="G262" s="72"/>
      <c r="H262" s="72"/>
      <c r="I262" s="72"/>
      <c r="J262" s="72"/>
      <c r="K262" s="72"/>
      <c r="L262" s="72"/>
      <c r="M262" s="72"/>
      <c r="N262" s="72"/>
      <c r="O262" s="72"/>
      <c r="P262" s="72"/>
      <c r="Q262" s="72"/>
      <c r="R262" s="96"/>
      <c r="S262" s="96"/>
      <c r="T262" s="87"/>
      <c r="U262" s="87"/>
    </row>
    <row r="263" spans="4:21" x14ac:dyDescent="0.25">
      <c r="D263" s="72"/>
      <c r="E263" s="72"/>
      <c r="F263" s="72"/>
      <c r="G263" s="72"/>
      <c r="H263" s="72"/>
      <c r="I263" s="72"/>
      <c r="J263" s="72"/>
      <c r="K263" s="72"/>
      <c r="L263" s="72"/>
      <c r="M263" s="72"/>
      <c r="N263" s="72"/>
      <c r="O263" s="72"/>
      <c r="P263" s="72"/>
      <c r="Q263" s="72"/>
      <c r="R263" s="96"/>
      <c r="S263" s="96"/>
      <c r="T263" s="87"/>
      <c r="U263" s="87"/>
    </row>
    <row r="264" spans="4:21" x14ac:dyDescent="0.25">
      <c r="D264" s="72"/>
      <c r="E264" s="72"/>
      <c r="F264" s="72"/>
      <c r="G264" s="72"/>
      <c r="H264" s="72"/>
      <c r="I264" s="72"/>
      <c r="J264" s="72"/>
      <c r="K264" s="72"/>
      <c r="L264" s="72"/>
      <c r="M264" s="72"/>
      <c r="N264" s="72"/>
      <c r="O264" s="72"/>
      <c r="P264" s="72"/>
      <c r="Q264" s="72"/>
      <c r="R264" s="96"/>
      <c r="S264" s="96"/>
      <c r="T264" s="87"/>
      <c r="U264" s="87"/>
    </row>
    <row r="265" spans="4:21" x14ac:dyDescent="0.25">
      <c r="D265" s="72"/>
      <c r="E265" s="72"/>
      <c r="F265" s="72"/>
      <c r="G265" s="72"/>
      <c r="H265" s="72"/>
      <c r="I265" s="72"/>
      <c r="J265" s="72"/>
      <c r="K265" s="72"/>
      <c r="L265" s="72"/>
      <c r="M265" s="72"/>
      <c r="N265" s="72"/>
      <c r="O265" s="72"/>
      <c r="P265" s="72"/>
      <c r="Q265" s="72"/>
      <c r="R265" s="96"/>
      <c r="S265" s="96"/>
      <c r="T265" s="87"/>
      <c r="U265" s="87"/>
    </row>
    <row r="266" spans="4:21" x14ac:dyDescent="0.25">
      <c r="D266" s="72"/>
      <c r="E266" s="72"/>
      <c r="F266" s="72"/>
      <c r="G266" s="72"/>
      <c r="H266" s="72"/>
      <c r="I266" s="72"/>
      <c r="J266" s="72"/>
      <c r="K266" s="72"/>
      <c r="L266" s="72"/>
      <c r="M266" s="72"/>
      <c r="N266" s="72"/>
      <c r="O266" s="72"/>
      <c r="P266" s="72"/>
      <c r="Q266" s="72"/>
      <c r="R266" s="96"/>
      <c r="S266" s="96"/>
      <c r="T266" s="87"/>
      <c r="U266" s="87"/>
    </row>
    <row r="267" spans="4:21" x14ac:dyDescent="0.25">
      <c r="D267" s="72"/>
      <c r="E267" s="72"/>
      <c r="F267" s="72"/>
      <c r="G267" s="72"/>
      <c r="H267" s="72"/>
      <c r="I267" s="72"/>
      <c r="J267" s="72"/>
      <c r="K267" s="72"/>
      <c r="L267" s="72"/>
      <c r="M267" s="72"/>
      <c r="N267" s="72"/>
      <c r="O267" s="72"/>
      <c r="P267" s="72"/>
      <c r="Q267" s="72"/>
      <c r="R267" s="96"/>
      <c r="S267" s="96"/>
      <c r="T267" s="87"/>
      <c r="U267" s="87"/>
    </row>
    <row r="268" spans="4:21" x14ac:dyDescent="0.25">
      <c r="D268" s="72"/>
      <c r="E268" s="72"/>
      <c r="F268" s="72"/>
      <c r="G268" s="72"/>
      <c r="H268" s="72"/>
      <c r="I268" s="72"/>
      <c r="J268" s="72"/>
      <c r="K268" s="72"/>
      <c r="L268" s="72"/>
      <c r="M268" s="72"/>
      <c r="N268" s="72"/>
      <c r="O268" s="72"/>
      <c r="P268" s="72"/>
      <c r="Q268" s="72"/>
      <c r="R268" s="96"/>
      <c r="S268" s="96"/>
      <c r="T268" s="87"/>
      <c r="U268" s="87"/>
    </row>
    <row r="269" spans="4:21" x14ac:dyDescent="0.25">
      <c r="D269" s="72"/>
      <c r="E269" s="72"/>
      <c r="F269" s="72"/>
      <c r="G269" s="72"/>
      <c r="H269" s="72"/>
      <c r="I269" s="72"/>
      <c r="J269" s="72"/>
      <c r="K269" s="72"/>
      <c r="L269" s="72"/>
      <c r="M269" s="72"/>
      <c r="N269" s="72"/>
      <c r="O269" s="72"/>
      <c r="P269" s="72"/>
      <c r="Q269" s="72"/>
      <c r="R269" s="96"/>
      <c r="S269" s="96"/>
      <c r="T269" s="87"/>
      <c r="U269" s="87"/>
    </row>
    <row r="270" spans="4:21" x14ac:dyDescent="0.25">
      <c r="D270" s="72"/>
      <c r="E270" s="72"/>
      <c r="F270" s="72"/>
      <c r="G270" s="72"/>
      <c r="H270" s="72"/>
      <c r="I270" s="72"/>
      <c r="J270" s="72"/>
      <c r="K270" s="72"/>
      <c r="L270" s="72"/>
      <c r="M270" s="72"/>
      <c r="N270" s="72"/>
      <c r="O270" s="72"/>
      <c r="P270" s="72"/>
      <c r="Q270" s="72"/>
      <c r="R270" s="96"/>
      <c r="S270" s="96"/>
      <c r="T270" s="87"/>
      <c r="U270" s="87"/>
    </row>
    <row r="271" spans="4:21" x14ac:dyDescent="0.25">
      <c r="D271" s="72"/>
      <c r="E271" s="72"/>
      <c r="F271" s="72"/>
      <c r="G271" s="72"/>
      <c r="H271" s="72"/>
      <c r="I271" s="72"/>
      <c r="J271" s="72"/>
      <c r="K271" s="72"/>
      <c r="L271" s="72"/>
      <c r="M271" s="72"/>
      <c r="N271" s="72"/>
      <c r="O271" s="72"/>
      <c r="P271" s="72"/>
      <c r="Q271" s="72"/>
      <c r="R271" s="96"/>
      <c r="S271" s="96"/>
      <c r="T271" s="87"/>
      <c r="U271" s="87"/>
    </row>
    <row r="272" spans="4:21" x14ac:dyDescent="0.25">
      <c r="D272" s="72"/>
      <c r="E272" s="72"/>
      <c r="F272" s="72"/>
      <c r="G272" s="72"/>
      <c r="H272" s="72"/>
      <c r="I272" s="72"/>
      <c r="J272" s="72"/>
      <c r="K272" s="72"/>
      <c r="L272" s="72"/>
      <c r="M272" s="72"/>
      <c r="N272" s="72"/>
      <c r="O272" s="72"/>
      <c r="P272" s="72"/>
      <c r="Q272" s="72"/>
      <c r="R272" s="96"/>
      <c r="S272" s="96"/>
      <c r="T272" s="87"/>
      <c r="U272" s="87"/>
    </row>
    <row r="273" spans="4:21" x14ac:dyDescent="0.25">
      <c r="D273" s="72"/>
      <c r="E273" s="72"/>
      <c r="F273" s="72"/>
      <c r="G273" s="72"/>
      <c r="H273" s="72"/>
      <c r="I273" s="72"/>
      <c r="J273" s="72"/>
      <c r="K273" s="72"/>
      <c r="L273" s="72"/>
      <c r="M273" s="72"/>
      <c r="N273" s="72"/>
      <c r="O273" s="72"/>
      <c r="P273" s="72"/>
      <c r="Q273" s="72"/>
      <c r="R273" s="96"/>
      <c r="S273" s="96"/>
      <c r="T273" s="87"/>
      <c r="U273" s="87"/>
    </row>
    <row r="274" spans="4:21" x14ac:dyDescent="0.25">
      <c r="D274" s="72"/>
      <c r="E274" s="72"/>
      <c r="F274" s="72"/>
      <c r="G274" s="72"/>
      <c r="H274" s="72"/>
      <c r="I274" s="72"/>
      <c r="J274" s="72"/>
      <c r="K274" s="72"/>
      <c r="L274" s="72"/>
      <c r="M274" s="72"/>
      <c r="N274" s="72"/>
      <c r="O274" s="72"/>
      <c r="P274" s="72"/>
      <c r="Q274" s="72"/>
      <c r="R274" s="96"/>
      <c r="S274" s="96"/>
      <c r="T274" s="87"/>
      <c r="U274" s="87"/>
    </row>
    <row r="275" spans="4:21" x14ac:dyDescent="0.25">
      <c r="D275" s="72"/>
      <c r="E275" s="72"/>
      <c r="F275" s="72"/>
      <c r="G275" s="72"/>
      <c r="H275" s="72"/>
      <c r="I275" s="72"/>
      <c r="J275" s="72"/>
      <c r="K275" s="72"/>
      <c r="L275" s="72"/>
      <c r="M275" s="72"/>
      <c r="N275" s="72"/>
      <c r="O275" s="72"/>
      <c r="P275" s="72"/>
      <c r="Q275" s="72"/>
      <c r="R275" s="96"/>
      <c r="S275" s="96"/>
      <c r="T275" s="87"/>
      <c r="U275" s="87"/>
    </row>
    <row r="276" spans="4:21" x14ac:dyDescent="0.25">
      <c r="D276" s="72"/>
      <c r="E276" s="72"/>
      <c r="F276" s="72"/>
      <c r="G276" s="72"/>
      <c r="H276" s="72"/>
      <c r="I276" s="72"/>
      <c r="J276" s="72"/>
      <c r="K276" s="72"/>
      <c r="L276" s="72"/>
      <c r="M276" s="72"/>
      <c r="N276" s="72"/>
      <c r="O276" s="72"/>
      <c r="P276" s="72"/>
      <c r="Q276" s="72"/>
      <c r="R276" s="96"/>
      <c r="S276" s="96"/>
      <c r="T276" s="87"/>
      <c r="U276" s="87"/>
    </row>
    <row r="277" spans="4:21" x14ac:dyDescent="0.25">
      <c r="D277" s="72"/>
      <c r="E277" s="72"/>
      <c r="F277" s="72"/>
      <c r="G277" s="72"/>
      <c r="H277" s="72"/>
      <c r="I277" s="72"/>
      <c r="J277" s="72"/>
      <c r="K277" s="72"/>
      <c r="L277" s="72"/>
      <c r="M277" s="72"/>
      <c r="N277" s="72"/>
      <c r="O277" s="72"/>
      <c r="P277" s="72"/>
      <c r="Q277" s="72"/>
      <c r="R277" s="96"/>
      <c r="S277" s="96"/>
      <c r="T277" s="87"/>
      <c r="U277" s="87"/>
    </row>
    <row r="278" spans="4:21" x14ac:dyDescent="0.25">
      <c r="D278" s="72"/>
      <c r="E278" s="72"/>
      <c r="F278" s="72"/>
      <c r="G278" s="72"/>
      <c r="H278" s="72"/>
      <c r="I278" s="72"/>
      <c r="J278" s="72"/>
      <c r="K278" s="72"/>
      <c r="L278" s="72"/>
      <c r="M278" s="72"/>
      <c r="N278" s="72"/>
      <c r="O278" s="72"/>
      <c r="P278" s="72"/>
      <c r="Q278" s="72"/>
      <c r="R278" s="96"/>
      <c r="S278" s="96"/>
      <c r="T278" s="87"/>
      <c r="U278" s="87"/>
    </row>
    <row r="279" spans="4:21" x14ac:dyDescent="0.25">
      <c r="D279" s="72"/>
      <c r="E279" s="72"/>
      <c r="F279" s="72"/>
      <c r="G279" s="72"/>
      <c r="H279" s="72"/>
      <c r="I279" s="72"/>
      <c r="J279" s="72"/>
      <c r="K279" s="72"/>
      <c r="L279" s="72"/>
      <c r="M279" s="72"/>
      <c r="N279" s="72"/>
      <c r="O279" s="72"/>
      <c r="P279" s="72"/>
      <c r="Q279" s="72"/>
      <c r="R279" s="96"/>
      <c r="S279" s="96"/>
      <c r="T279" s="87"/>
      <c r="U279" s="87"/>
    </row>
    <row r="280" spans="4:21" x14ac:dyDescent="0.25">
      <c r="D280" s="72"/>
      <c r="E280" s="72"/>
      <c r="F280" s="72"/>
      <c r="G280" s="72"/>
      <c r="H280" s="72"/>
      <c r="I280" s="72"/>
      <c r="J280" s="72"/>
      <c r="K280" s="72"/>
      <c r="L280" s="72"/>
      <c r="M280" s="72"/>
      <c r="N280" s="72"/>
      <c r="O280" s="72"/>
      <c r="P280" s="72"/>
      <c r="Q280" s="72"/>
      <c r="R280" s="96"/>
      <c r="S280" s="96"/>
      <c r="T280" s="87"/>
      <c r="U280" s="87"/>
    </row>
    <row r="281" spans="4:21" x14ac:dyDescent="0.25">
      <c r="D281" s="72"/>
      <c r="E281" s="72"/>
      <c r="F281" s="72"/>
      <c r="G281" s="72"/>
      <c r="H281" s="72"/>
      <c r="I281" s="72"/>
      <c r="J281" s="72"/>
      <c r="K281" s="72"/>
      <c r="L281" s="72"/>
      <c r="M281" s="72"/>
      <c r="N281" s="72"/>
      <c r="O281" s="72"/>
      <c r="P281" s="72"/>
      <c r="Q281" s="72"/>
      <c r="R281" s="96"/>
      <c r="S281" s="96"/>
      <c r="T281" s="87"/>
      <c r="U281" s="87"/>
    </row>
    <row r="282" spans="4:21" x14ac:dyDescent="0.25">
      <c r="D282" s="72"/>
      <c r="E282" s="72"/>
      <c r="F282" s="72"/>
      <c r="G282" s="72"/>
      <c r="H282" s="72"/>
      <c r="I282" s="72"/>
      <c r="J282" s="72"/>
      <c r="K282" s="72"/>
      <c r="L282" s="72"/>
      <c r="M282" s="72"/>
      <c r="N282" s="72"/>
      <c r="O282" s="72"/>
      <c r="P282" s="72"/>
      <c r="Q282" s="72"/>
      <c r="R282" s="96"/>
      <c r="S282" s="96"/>
      <c r="T282" s="87"/>
      <c r="U282" s="87"/>
    </row>
    <row r="283" spans="4:21" x14ac:dyDescent="0.25">
      <c r="D283" s="72"/>
      <c r="E283" s="72"/>
      <c r="F283" s="72"/>
      <c r="G283" s="72"/>
      <c r="H283" s="72"/>
      <c r="I283" s="72"/>
      <c r="J283" s="72"/>
      <c r="K283" s="72"/>
      <c r="L283" s="72"/>
      <c r="M283" s="72"/>
      <c r="N283" s="72"/>
      <c r="O283" s="72"/>
      <c r="P283" s="72"/>
      <c r="Q283" s="72"/>
      <c r="R283" s="96"/>
      <c r="S283" s="96"/>
      <c r="T283" s="87"/>
      <c r="U283" s="87"/>
    </row>
    <row r="284" spans="4:21" x14ac:dyDescent="0.25">
      <c r="D284" s="72"/>
      <c r="E284" s="72"/>
      <c r="F284" s="72"/>
      <c r="G284" s="72"/>
      <c r="H284" s="72"/>
      <c r="I284" s="72"/>
      <c r="J284" s="72"/>
      <c r="K284" s="72"/>
      <c r="L284" s="72"/>
      <c r="M284" s="72"/>
      <c r="N284" s="72"/>
      <c r="O284" s="72"/>
      <c r="P284" s="72"/>
      <c r="Q284" s="72"/>
      <c r="R284" s="96"/>
      <c r="S284" s="96"/>
      <c r="T284" s="87"/>
      <c r="U284" s="87"/>
    </row>
    <row r="285" spans="4:21" x14ac:dyDescent="0.25">
      <c r="D285" s="72"/>
      <c r="E285" s="72"/>
      <c r="F285" s="72"/>
      <c r="G285" s="72"/>
      <c r="H285" s="72"/>
      <c r="I285" s="72"/>
      <c r="J285" s="72"/>
      <c r="K285" s="72"/>
      <c r="L285" s="72"/>
      <c r="M285" s="72"/>
      <c r="N285" s="72"/>
      <c r="O285" s="72"/>
      <c r="P285" s="72"/>
      <c r="Q285" s="72"/>
      <c r="R285" s="96"/>
      <c r="S285" s="96"/>
      <c r="T285" s="87"/>
      <c r="U285" s="87"/>
    </row>
    <row r="286" spans="4:21" x14ac:dyDescent="0.25">
      <c r="D286" s="72"/>
      <c r="E286" s="72"/>
      <c r="F286" s="72"/>
      <c r="G286" s="72"/>
      <c r="H286" s="72"/>
      <c r="I286" s="72"/>
      <c r="J286" s="72"/>
      <c r="K286" s="72"/>
      <c r="L286" s="72"/>
      <c r="M286" s="72"/>
      <c r="N286" s="72"/>
      <c r="O286" s="72"/>
      <c r="P286" s="72"/>
      <c r="Q286" s="72"/>
      <c r="R286" s="96"/>
      <c r="S286" s="96"/>
      <c r="T286" s="87"/>
      <c r="U286" s="87"/>
    </row>
    <row r="287" spans="4:21" x14ac:dyDescent="0.25">
      <c r="D287" s="72"/>
      <c r="E287" s="72"/>
      <c r="F287" s="72"/>
      <c r="G287" s="72"/>
      <c r="H287" s="72"/>
      <c r="I287" s="72"/>
      <c r="J287" s="72"/>
      <c r="K287" s="72"/>
      <c r="L287" s="72"/>
      <c r="M287" s="72"/>
      <c r="N287" s="72"/>
      <c r="O287" s="72"/>
      <c r="P287" s="72"/>
      <c r="Q287" s="72"/>
      <c r="R287" s="96"/>
      <c r="S287" s="96"/>
      <c r="T287" s="87"/>
      <c r="U287" s="87"/>
    </row>
    <row r="288" spans="4:21" x14ac:dyDescent="0.25">
      <c r="D288" s="72"/>
      <c r="E288" s="72"/>
      <c r="F288" s="72"/>
      <c r="G288" s="72"/>
      <c r="H288" s="72"/>
      <c r="I288" s="72"/>
      <c r="J288" s="72"/>
      <c r="K288" s="72"/>
      <c r="L288" s="72"/>
      <c r="M288" s="72"/>
      <c r="N288" s="72"/>
      <c r="O288" s="72"/>
      <c r="P288" s="72"/>
      <c r="Q288" s="72"/>
      <c r="R288" s="96"/>
      <c r="S288" s="96"/>
      <c r="T288" s="87"/>
      <c r="U288" s="87"/>
    </row>
    <row r="289" spans="4:21" x14ac:dyDescent="0.25">
      <c r="D289" s="72"/>
      <c r="E289" s="72"/>
      <c r="F289" s="72"/>
      <c r="G289" s="72"/>
      <c r="H289" s="72"/>
      <c r="I289" s="72"/>
      <c r="J289" s="72"/>
      <c r="K289" s="72"/>
      <c r="L289" s="72"/>
      <c r="M289" s="72"/>
      <c r="N289" s="72"/>
      <c r="O289" s="72"/>
      <c r="P289" s="72"/>
      <c r="Q289" s="72"/>
      <c r="R289" s="96"/>
      <c r="S289" s="96"/>
      <c r="T289" s="87"/>
      <c r="U289" s="87"/>
    </row>
    <row r="290" spans="4:21" x14ac:dyDescent="0.25">
      <c r="D290" s="72"/>
      <c r="E290" s="72"/>
      <c r="F290" s="72"/>
      <c r="G290" s="72"/>
      <c r="H290" s="72"/>
      <c r="I290" s="72"/>
      <c r="J290" s="72"/>
      <c r="K290" s="72"/>
      <c r="L290" s="72"/>
      <c r="M290" s="72"/>
      <c r="N290" s="72"/>
      <c r="O290" s="72"/>
      <c r="P290" s="72"/>
      <c r="Q290" s="72"/>
      <c r="R290" s="96"/>
      <c r="S290" s="96"/>
      <c r="T290" s="87"/>
      <c r="U290" s="87"/>
    </row>
    <row r="291" spans="4:21" x14ac:dyDescent="0.25">
      <c r="D291" s="72"/>
      <c r="E291" s="72"/>
      <c r="F291" s="72"/>
      <c r="G291" s="72"/>
      <c r="H291" s="72"/>
      <c r="I291" s="72"/>
      <c r="J291" s="72"/>
      <c r="K291" s="72"/>
      <c r="L291" s="72"/>
      <c r="M291" s="72"/>
      <c r="N291" s="72"/>
      <c r="O291" s="72"/>
      <c r="P291" s="72"/>
      <c r="Q291" s="72"/>
      <c r="R291" s="96"/>
      <c r="S291" s="96"/>
      <c r="T291" s="87"/>
      <c r="U291" s="87"/>
    </row>
    <row r="292" spans="4:21" x14ac:dyDescent="0.25">
      <c r="D292" s="72"/>
      <c r="E292" s="72"/>
      <c r="F292" s="72"/>
      <c r="G292" s="72"/>
      <c r="H292" s="72"/>
      <c r="I292" s="72"/>
      <c r="J292" s="72"/>
      <c r="K292" s="72"/>
      <c r="L292" s="72"/>
      <c r="M292" s="72"/>
      <c r="N292" s="72"/>
      <c r="O292" s="72"/>
      <c r="P292" s="72"/>
      <c r="Q292" s="72"/>
      <c r="R292" s="96"/>
      <c r="S292" s="96"/>
      <c r="T292" s="87"/>
      <c r="U292" s="87"/>
    </row>
    <row r="293" spans="4:21" x14ac:dyDescent="0.25">
      <c r="D293" s="72"/>
      <c r="E293" s="72"/>
      <c r="F293" s="72"/>
      <c r="G293" s="72"/>
      <c r="H293" s="72"/>
      <c r="I293" s="72"/>
      <c r="J293" s="72"/>
      <c r="K293" s="72"/>
      <c r="L293" s="72"/>
      <c r="M293" s="72"/>
      <c r="N293" s="72"/>
      <c r="O293" s="72"/>
      <c r="P293" s="72"/>
      <c r="Q293" s="72"/>
      <c r="R293" s="96"/>
      <c r="S293" s="96"/>
      <c r="T293" s="87"/>
      <c r="U293" s="87"/>
    </row>
    <row r="294" spans="4:21" x14ac:dyDescent="0.25">
      <c r="D294" s="72"/>
      <c r="E294" s="72"/>
      <c r="F294" s="72"/>
      <c r="G294" s="72"/>
      <c r="H294" s="72"/>
      <c r="I294" s="72"/>
      <c r="J294" s="72"/>
      <c r="K294" s="72"/>
      <c r="L294" s="72"/>
      <c r="M294" s="72"/>
      <c r="N294" s="72"/>
      <c r="O294" s="72"/>
      <c r="P294" s="72"/>
      <c r="Q294" s="72"/>
      <c r="R294" s="96"/>
      <c r="S294" s="96"/>
      <c r="T294" s="87"/>
      <c r="U294" s="87"/>
    </row>
    <row r="295" spans="4:21" x14ac:dyDescent="0.25">
      <c r="D295" s="72"/>
      <c r="E295" s="72"/>
      <c r="F295" s="72"/>
      <c r="G295" s="72"/>
      <c r="H295" s="72"/>
      <c r="I295" s="72"/>
      <c r="J295" s="72"/>
      <c r="K295" s="72"/>
      <c r="L295" s="72"/>
      <c r="M295" s="72"/>
      <c r="N295" s="72"/>
      <c r="O295" s="72"/>
      <c r="P295" s="72"/>
      <c r="Q295" s="72"/>
      <c r="R295" s="96"/>
      <c r="S295" s="96"/>
      <c r="T295" s="87"/>
      <c r="U295" s="87"/>
    </row>
    <row r="296" spans="4:21" x14ac:dyDescent="0.25">
      <c r="D296" s="72"/>
      <c r="E296" s="72"/>
      <c r="F296" s="72"/>
      <c r="G296" s="72"/>
      <c r="H296" s="72"/>
      <c r="I296" s="72"/>
      <c r="J296" s="72"/>
      <c r="K296" s="72"/>
      <c r="L296" s="72"/>
      <c r="M296" s="72"/>
      <c r="N296" s="72"/>
      <c r="O296" s="72"/>
      <c r="P296" s="72"/>
      <c r="Q296" s="72"/>
      <c r="R296" s="96"/>
      <c r="S296" s="96"/>
      <c r="T296" s="87"/>
      <c r="U296" s="87"/>
    </row>
    <row r="297" spans="4:21" x14ac:dyDescent="0.25">
      <c r="D297" s="72"/>
      <c r="E297" s="72"/>
      <c r="F297" s="72"/>
      <c r="G297" s="72"/>
      <c r="H297" s="72"/>
      <c r="I297" s="72"/>
      <c r="J297" s="72"/>
      <c r="K297" s="72"/>
      <c r="L297" s="72"/>
      <c r="M297" s="72"/>
      <c r="N297" s="72"/>
      <c r="O297" s="72"/>
      <c r="P297" s="72"/>
      <c r="Q297" s="72"/>
      <c r="R297" s="96"/>
      <c r="S297" s="96"/>
      <c r="T297" s="87"/>
      <c r="U297" s="87"/>
    </row>
    <row r="298" spans="4:21" x14ac:dyDescent="0.25">
      <c r="D298" s="72"/>
      <c r="E298" s="72"/>
      <c r="F298" s="72"/>
      <c r="G298" s="72"/>
      <c r="H298" s="72"/>
      <c r="I298" s="72"/>
      <c r="J298" s="72"/>
      <c r="K298" s="72"/>
      <c r="L298" s="72"/>
      <c r="M298" s="72"/>
      <c r="N298" s="72"/>
      <c r="O298" s="72"/>
      <c r="P298" s="72"/>
      <c r="Q298" s="72"/>
      <c r="R298" s="96"/>
      <c r="S298" s="96"/>
      <c r="T298" s="87"/>
      <c r="U298" s="87"/>
    </row>
    <row r="299" spans="4:21" x14ac:dyDescent="0.25">
      <c r="D299" s="72"/>
      <c r="E299" s="72"/>
      <c r="F299" s="72"/>
      <c r="G299" s="72"/>
      <c r="H299" s="72"/>
      <c r="I299" s="72"/>
      <c r="J299" s="72"/>
      <c r="K299" s="72"/>
      <c r="L299" s="72"/>
      <c r="M299" s="72"/>
      <c r="N299" s="72"/>
      <c r="O299" s="72"/>
      <c r="P299" s="72"/>
      <c r="Q299" s="72"/>
      <c r="R299" s="96"/>
      <c r="S299" s="96"/>
      <c r="T299" s="87"/>
      <c r="U299" s="87"/>
    </row>
    <row r="300" spans="4:21" x14ac:dyDescent="0.25">
      <c r="D300" s="72"/>
      <c r="E300" s="72"/>
      <c r="F300" s="72"/>
      <c r="G300" s="72"/>
      <c r="H300" s="72"/>
      <c r="I300" s="72"/>
      <c r="J300" s="72"/>
      <c r="K300" s="72"/>
      <c r="L300" s="72"/>
      <c r="M300" s="72"/>
      <c r="N300" s="72"/>
      <c r="O300" s="72"/>
      <c r="P300" s="72"/>
      <c r="Q300" s="72"/>
      <c r="R300" s="96"/>
      <c r="S300" s="96"/>
      <c r="T300" s="87"/>
      <c r="U300" s="87"/>
    </row>
    <row r="301" spans="4:21" x14ac:dyDescent="0.25">
      <c r="D301" s="72"/>
      <c r="E301" s="72"/>
      <c r="F301" s="72"/>
      <c r="G301" s="72"/>
      <c r="H301" s="72"/>
      <c r="I301" s="72"/>
      <c r="J301" s="72"/>
      <c r="K301" s="72"/>
      <c r="L301" s="72"/>
      <c r="M301" s="72"/>
      <c r="N301" s="72"/>
      <c r="O301" s="72"/>
      <c r="P301" s="72"/>
      <c r="Q301" s="72"/>
      <c r="R301" s="96"/>
      <c r="S301" s="96"/>
      <c r="T301" s="87"/>
      <c r="U301" s="87"/>
    </row>
    <row r="302" spans="4:21" x14ac:dyDescent="0.25">
      <c r="D302" s="72"/>
      <c r="E302" s="72"/>
      <c r="F302" s="72"/>
      <c r="G302" s="72"/>
      <c r="H302" s="72"/>
      <c r="I302" s="72"/>
      <c r="J302" s="72"/>
      <c r="K302" s="72"/>
      <c r="L302" s="72"/>
      <c r="M302" s="72"/>
      <c r="N302" s="72"/>
      <c r="O302" s="72"/>
      <c r="P302" s="72"/>
      <c r="Q302" s="72"/>
      <c r="R302" s="96"/>
      <c r="S302" s="96"/>
      <c r="T302" s="87"/>
      <c r="U302" s="87"/>
    </row>
    <row r="303" spans="4:21" x14ac:dyDescent="0.25">
      <c r="D303" s="72"/>
      <c r="E303" s="72"/>
      <c r="F303" s="72"/>
      <c r="G303" s="72"/>
      <c r="H303" s="72"/>
      <c r="I303" s="72"/>
      <c r="J303" s="72"/>
      <c r="K303" s="72"/>
      <c r="L303" s="72"/>
      <c r="M303" s="72"/>
      <c r="N303" s="72"/>
      <c r="O303" s="72"/>
      <c r="P303" s="72"/>
      <c r="Q303" s="72"/>
      <c r="R303" s="96"/>
      <c r="S303" s="96"/>
      <c r="T303" s="87"/>
      <c r="U303" s="87"/>
    </row>
    <row r="304" spans="4:21" x14ac:dyDescent="0.25">
      <c r="D304" s="72"/>
      <c r="E304" s="72"/>
      <c r="F304" s="72"/>
      <c r="G304" s="72"/>
      <c r="H304" s="72"/>
      <c r="I304" s="72"/>
      <c r="J304" s="72"/>
      <c r="K304" s="72"/>
      <c r="L304" s="72"/>
      <c r="M304" s="72"/>
      <c r="N304" s="72"/>
      <c r="O304" s="72"/>
      <c r="P304" s="72"/>
      <c r="Q304" s="72"/>
      <c r="R304" s="96"/>
      <c r="S304" s="96"/>
      <c r="T304" s="87"/>
      <c r="U304" s="87"/>
    </row>
    <row r="305" spans="4:21" x14ac:dyDescent="0.25">
      <c r="D305" s="72"/>
      <c r="E305" s="72"/>
      <c r="F305" s="72"/>
      <c r="G305" s="72"/>
      <c r="H305" s="72"/>
      <c r="I305" s="72"/>
      <c r="J305" s="72"/>
      <c r="K305" s="72"/>
      <c r="L305" s="72"/>
      <c r="M305" s="72"/>
      <c r="N305" s="72"/>
      <c r="O305" s="72"/>
      <c r="P305" s="72"/>
      <c r="Q305" s="72"/>
      <c r="R305" s="96"/>
      <c r="S305" s="96"/>
      <c r="T305" s="87"/>
      <c r="U305" s="87"/>
    </row>
    <row r="306" spans="4:21" x14ac:dyDescent="0.25">
      <c r="D306" s="72"/>
      <c r="E306" s="72"/>
      <c r="F306" s="72"/>
      <c r="G306" s="72"/>
      <c r="H306" s="72"/>
      <c r="I306" s="72"/>
      <c r="J306" s="72"/>
      <c r="K306" s="72"/>
      <c r="L306" s="72"/>
      <c r="M306" s="72"/>
      <c r="N306" s="72"/>
      <c r="O306" s="72"/>
      <c r="P306" s="72"/>
      <c r="Q306" s="72"/>
      <c r="R306" s="96"/>
      <c r="S306" s="96"/>
      <c r="T306" s="87"/>
      <c r="U306" s="87"/>
    </row>
    <row r="307" spans="4:21" x14ac:dyDescent="0.25">
      <c r="D307" s="72"/>
      <c r="E307" s="72"/>
      <c r="F307" s="72"/>
      <c r="G307" s="72"/>
      <c r="H307" s="72"/>
      <c r="I307" s="72"/>
      <c r="J307" s="72"/>
      <c r="K307" s="72"/>
      <c r="L307" s="72"/>
      <c r="M307" s="72"/>
      <c r="N307" s="72"/>
      <c r="O307" s="72"/>
      <c r="P307" s="72"/>
      <c r="Q307" s="72"/>
      <c r="R307" s="96"/>
      <c r="S307" s="96"/>
      <c r="T307" s="87"/>
      <c r="U307" s="87"/>
    </row>
    <row r="308" spans="4:21" x14ac:dyDescent="0.25">
      <c r="D308" s="72"/>
      <c r="E308" s="72"/>
      <c r="F308" s="72"/>
      <c r="G308" s="72"/>
      <c r="H308" s="72"/>
      <c r="I308" s="72"/>
      <c r="J308" s="72"/>
      <c r="K308" s="72"/>
      <c r="L308" s="72"/>
      <c r="M308" s="72"/>
      <c r="N308" s="72"/>
      <c r="O308" s="72"/>
      <c r="P308" s="72"/>
      <c r="Q308" s="72"/>
      <c r="R308" s="96"/>
      <c r="S308" s="96"/>
      <c r="T308" s="87"/>
      <c r="U308" s="87"/>
    </row>
    <row r="309" spans="4:21" x14ac:dyDescent="0.25">
      <c r="D309" s="72"/>
      <c r="E309" s="72"/>
      <c r="F309" s="72"/>
      <c r="G309" s="72"/>
      <c r="H309" s="72"/>
      <c r="I309" s="72"/>
      <c r="J309" s="72"/>
      <c r="K309" s="72"/>
      <c r="L309" s="72"/>
      <c r="M309" s="72"/>
      <c r="N309" s="72"/>
      <c r="O309" s="72"/>
      <c r="P309" s="72"/>
      <c r="Q309" s="72"/>
      <c r="R309" s="96"/>
      <c r="S309" s="96"/>
      <c r="T309" s="87"/>
      <c r="U309" s="87"/>
    </row>
    <row r="310" spans="4:21" x14ac:dyDescent="0.25">
      <c r="D310" s="72"/>
      <c r="E310" s="72"/>
      <c r="F310" s="72"/>
      <c r="G310" s="72"/>
      <c r="H310" s="72"/>
      <c r="I310" s="72"/>
      <c r="J310" s="72"/>
      <c r="K310" s="72"/>
      <c r="L310" s="72"/>
      <c r="M310" s="72"/>
      <c r="N310" s="72"/>
      <c r="O310" s="72"/>
      <c r="P310" s="72"/>
      <c r="Q310" s="72"/>
      <c r="R310" s="96"/>
      <c r="S310" s="96"/>
      <c r="T310" s="87"/>
      <c r="U310" s="87"/>
    </row>
    <row r="311" spans="4:21" x14ac:dyDescent="0.25">
      <c r="D311" s="72"/>
      <c r="E311" s="72"/>
      <c r="F311" s="72"/>
      <c r="G311" s="72"/>
      <c r="H311" s="72"/>
      <c r="I311" s="72"/>
      <c r="J311" s="72"/>
      <c r="K311" s="72"/>
      <c r="L311" s="72"/>
      <c r="M311" s="72"/>
      <c r="N311" s="72"/>
      <c r="O311" s="72"/>
      <c r="P311" s="72"/>
      <c r="Q311" s="72"/>
      <c r="R311" s="96"/>
      <c r="S311" s="96"/>
      <c r="T311" s="87"/>
      <c r="U311" s="87"/>
    </row>
    <row r="312" spans="4:21" x14ac:dyDescent="0.25">
      <c r="D312" s="72"/>
      <c r="E312" s="72"/>
      <c r="F312" s="72"/>
      <c r="G312" s="72"/>
      <c r="H312" s="72"/>
      <c r="I312" s="72"/>
      <c r="J312" s="72"/>
      <c r="K312" s="72"/>
      <c r="L312" s="72"/>
      <c r="M312" s="72"/>
      <c r="N312" s="72"/>
      <c r="O312" s="72"/>
      <c r="P312" s="72"/>
      <c r="Q312" s="72"/>
      <c r="R312" s="96"/>
      <c r="S312" s="96"/>
      <c r="T312" s="87"/>
      <c r="U312" s="87"/>
    </row>
    <row r="313" spans="4:21" x14ac:dyDescent="0.25">
      <c r="D313" s="72"/>
      <c r="E313" s="72"/>
      <c r="F313" s="72"/>
      <c r="G313" s="72"/>
      <c r="H313" s="72"/>
      <c r="I313" s="72"/>
      <c r="J313" s="72"/>
      <c r="K313" s="72"/>
      <c r="L313" s="72"/>
      <c r="M313" s="72"/>
      <c r="N313" s="72"/>
      <c r="O313" s="72"/>
      <c r="P313" s="72"/>
      <c r="Q313" s="72"/>
      <c r="R313" s="96"/>
      <c r="S313" s="96"/>
      <c r="T313" s="87"/>
      <c r="U313" s="87"/>
    </row>
    <row r="314" spans="4:21" x14ac:dyDescent="0.25">
      <c r="D314" s="72"/>
      <c r="E314" s="72"/>
      <c r="F314" s="72"/>
      <c r="G314" s="72"/>
      <c r="H314" s="72"/>
      <c r="I314" s="72"/>
      <c r="J314" s="72"/>
      <c r="K314" s="72"/>
      <c r="L314" s="72"/>
      <c r="M314" s="72"/>
      <c r="N314" s="72"/>
      <c r="O314" s="72"/>
      <c r="P314" s="72"/>
      <c r="Q314" s="72"/>
      <c r="R314" s="96"/>
      <c r="S314" s="96"/>
      <c r="T314" s="87"/>
      <c r="U314" s="87"/>
    </row>
    <row r="315" spans="4:21" x14ac:dyDescent="0.25">
      <c r="D315" s="72"/>
      <c r="E315" s="72"/>
      <c r="F315" s="72"/>
      <c r="G315" s="72"/>
      <c r="H315" s="72"/>
      <c r="I315" s="72"/>
      <c r="J315" s="72"/>
      <c r="K315" s="72"/>
      <c r="L315" s="72"/>
      <c r="M315" s="72"/>
      <c r="N315" s="72"/>
      <c r="O315" s="72"/>
      <c r="P315" s="72"/>
      <c r="Q315" s="72"/>
      <c r="R315" s="96"/>
      <c r="S315" s="96"/>
      <c r="T315" s="87"/>
      <c r="U315" s="87"/>
    </row>
    <row r="316" spans="4:21" x14ac:dyDescent="0.25">
      <c r="D316" s="72"/>
      <c r="E316" s="72"/>
      <c r="F316" s="72"/>
      <c r="G316" s="72"/>
      <c r="H316" s="72"/>
      <c r="I316" s="72"/>
      <c r="J316" s="72"/>
      <c r="K316" s="72"/>
      <c r="L316" s="72"/>
      <c r="M316" s="72"/>
      <c r="N316" s="72"/>
      <c r="O316" s="72"/>
      <c r="P316" s="72"/>
      <c r="Q316" s="72"/>
      <c r="R316" s="96"/>
      <c r="S316" s="96"/>
      <c r="T316" s="87"/>
      <c r="U316" s="87"/>
    </row>
    <row r="317" spans="4:21" x14ac:dyDescent="0.25">
      <c r="D317" s="72"/>
      <c r="E317" s="72"/>
      <c r="F317" s="72"/>
      <c r="G317" s="72"/>
      <c r="H317" s="72"/>
      <c r="I317" s="72"/>
      <c r="J317" s="72"/>
      <c r="K317" s="72"/>
      <c r="L317" s="72"/>
      <c r="M317" s="72"/>
      <c r="N317" s="72"/>
      <c r="O317" s="72"/>
      <c r="P317" s="72"/>
      <c r="Q317" s="72"/>
      <c r="R317" s="96"/>
      <c r="S317" s="96"/>
      <c r="T317" s="87"/>
      <c r="U317" s="87"/>
    </row>
    <row r="318" spans="4:21" x14ac:dyDescent="0.25">
      <c r="D318" s="72"/>
      <c r="E318" s="72"/>
      <c r="F318" s="72"/>
      <c r="G318" s="72"/>
      <c r="H318" s="72"/>
      <c r="I318" s="72"/>
      <c r="J318" s="72"/>
      <c r="K318" s="72"/>
      <c r="L318" s="72"/>
      <c r="M318" s="72"/>
      <c r="N318" s="72"/>
      <c r="O318" s="72"/>
      <c r="P318" s="72"/>
      <c r="Q318" s="72"/>
      <c r="R318" s="96"/>
      <c r="S318" s="96"/>
      <c r="T318" s="87"/>
      <c r="U318" s="87"/>
    </row>
    <row r="319" spans="4:21" x14ac:dyDescent="0.25">
      <c r="D319" s="72"/>
      <c r="E319" s="72"/>
      <c r="F319" s="72"/>
      <c r="G319" s="72"/>
      <c r="H319" s="72"/>
      <c r="I319" s="72"/>
      <c r="J319" s="72"/>
      <c r="K319" s="72"/>
      <c r="L319" s="72"/>
      <c r="M319" s="72"/>
      <c r="N319" s="72"/>
      <c r="O319" s="72"/>
      <c r="P319" s="72"/>
      <c r="Q319" s="72"/>
      <c r="R319" s="96"/>
      <c r="S319" s="96"/>
      <c r="T319" s="87"/>
      <c r="U319" s="87"/>
    </row>
    <row r="320" spans="4:21" x14ac:dyDescent="0.25">
      <c r="D320" s="72"/>
      <c r="E320" s="72"/>
      <c r="F320" s="72"/>
      <c r="G320" s="72"/>
      <c r="H320" s="72"/>
      <c r="I320" s="72"/>
      <c r="J320" s="72"/>
      <c r="K320" s="72"/>
      <c r="L320" s="72"/>
      <c r="M320" s="72"/>
      <c r="N320" s="72"/>
      <c r="O320" s="72"/>
      <c r="P320" s="72"/>
      <c r="Q320" s="72"/>
      <c r="R320" s="96"/>
      <c r="S320" s="96"/>
      <c r="T320" s="87"/>
      <c r="U320" s="87"/>
    </row>
    <row r="321" spans="4:21" x14ac:dyDescent="0.25">
      <c r="D321" s="72"/>
      <c r="E321" s="72"/>
      <c r="F321" s="72"/>
      <c r="G321" s="72"/>
      <c r="H321" s="72"/>
      <c r="I321" s="72"/>
      <c r="J321" s="72"/>
      <c r="K321" s="72"/>
      <c r="L321" s="72"/>
      <c r="M321" s="72"/>
      <c r="N321" s="72"/>
      <c r="O321" s="72"/>
      <c r="P321" s="72"/>
      <c r="Q321" s="72"/>
      <c r="R321" s="96"/>
      <c r="S321" s="96"/>
      <c r="T321" s="87"/>
      <c r="U321" s="87"/>
    </row>
    <row r="322" spans="4:21" x14ac:dyDescent="0.25">
      <c r="D322" s="72"/>
      <c r="E322" s="72"/>
      <c r="F322" s="72"/>
      <c r="G322" s="72"/>
      <c r="H322" s="72"/>
      <c r="I322" s="72"/>
      <c r="J322" s="72"/>
      <c r="K322" s="72"/>
      <c r="L322" s="72"/>
      <c r="M322" s="72"/>
      <c r="N322" s="72"/>
      <c r="O322" s="72"/>
      <c r="P322" s="72"/>
      <c r="Q322" s="72"/>
      <c r="R322" s="96"/>
      <c r="S322" s="96"/>
      <c r="T322" s="87"/>
      <c r="U322" s="87"/>
    </row>
    <row r="323" spans="4:21" x14ac:dyDescent="0.25">
      <c r="D323" s="72"/>
      <c r="E323" s="72"/>
      <c r="F323" s="72"/>
      <c r="G323" s="72"/>
      <c r="H323" s="72"/>
      <c r="I323" s="72"/>
      <c r="J323" s="72"/>
      <c r="K323" s="72"/>
      <c r="L323" s="72"/>
      <c r="M323" s="72"/>
      <c r="N323" s="72"/>
      <c r="O323" s="72"/>
      <c r="P323" s="72"/>
      <c r="Q323" s="72"/>
      <c r="R323" s="96"/>
      <c r="S323" s="96"/>
      <c r="T323" s="87"/>
      <c r="U323" s="87"/>
    </row>
    <row r="324" spans="4:21" x14ac:dyDescent="0.25">
      <c r="D324" s="72"/>
      <c r="E324" s="72"/>
      <c r="F324" s="72"/>
      <c r="G324" s="72"/>
      <c r="H324" s="72"/>
      <c r="I324" s="72"/>
      <c r="J324" s="72"/>
      <c r="K324" s="72"/>
      <c r="L324" s="72"/>
      <c r="M324" s="72"/>
      <c r="N324" s="72"/>
      <c r="O324" s="72"/>
      <c r="P324" s="72"/>
      <c r="Q324" s="72"/>
      <c r="R324" s="96"/>
      <c r="S324" s="96"/>
      <c r="T324" s="87"/>
      <c r="U324" s="87"/>
    </row>
    <row r="325" spans="4:21" x14ac:dyDescent="0.25">
      <c r="D325" s="72"/>
      <c r="E325" s="72"/>
      <c r="F325" s="72"/>
      <c r="G325" s="72"/>
      <c r="H325" s="72"/>
      <c r="I325" s="72"/>
      <c r="J325" s="72"/>
      <c r="K325" s="72"/>
      <c r="L325" s="72"/>
      <c r="M325" s="72"/>
      <c r="N325" s="72"/>
      <c r="O325" s="72"/>
      <c r="P325" s="72"/>
      <c r="Q325" s="72"/>
      <c r="R325" s="96"/>
      <c r="S325" s="96"/>
      <c r="T325" s="87"/>
      <c r="U325" s="87"/>
    </row>
    <row r="326" spans="4:21" x14ac:dyDescent="0.25">
      <c r="D326" s="72"/>
      <c r="E326" s="72"/>
      <c r="F326" s="72"/>
      <c r="G326" s="72"/>
      <c r="H326" s="72"/>
      <c r="I326" s="72"/>
      <c r="J326" s="72"/>
      <c r="K326" s="72"/>
      <c r="L326" s="72"/>
      <c r="M326" s="72"/>
      <c r="N326" s="72"/>
      <c r="O326" s="72"/>
      <c r="P326" s="72"/>
      <c r="Q326" s="72"/>
      <c r="R326" s="96"/>
      <c r="S326" s="96"/>
      <c r="T326" s="87"/>
      <c r="U326" s="87"/>
    </row>
    <row r="327" spans="4:21" x14ac:dyDescent="0.25">
      <c r="D327" s="72"/>
      <c r="E327" s="72"/>
      <c r="F327" s="72"/>
      <c r="G327" s="72"/>
      <c r="H327" s="72"/>
      <c r="I327" s="72"/>
      <c r="J327" s="72"/>
      <c r="K327" s="72"/>
      <c r="L327" s="72"/>
      <c r="M327" s="72"/>
      <c r="N327" s="72"/>
      <c r="O327" s="72"/>
      <c r="P327" s="72"/>
      <c r="Q327" s="72"/>
      <c r="R327" s="96"/>
      <c r="S327" s="96"/>
      <c r="T327" s="87"/>
      <c r="U327" s="87"/>
    </row>
    <row r="328" spans="4:21" x14ac:dyDescent="0.25">
      <c r="D328" s="72"/>
      <c r="E328" s="72"/>
      <c r="F328" s="72"/>
      <c r="G328" s="72"/>
      <c r="H328" s="72"/>
      <c r="I328" s="72"/>
      <c r="J328" s="72"/>
      <c r="K328" s="72"/>
      <c r="L328" s="72"/>
      <c r="M328" s="72"/>
      <c r="N328" s="72"/>
      <c r="O328" s="72"/>
      <c r="P328" s="72"/>
      <c r="Q328" s="72"/>
      <c r="R328" s="96"/>
      <c r="S328" s="96"/>
      <c r="T328" s="87"/>
      <c r="U328" s="87"/>
    </row>
    <row r="329" spans="4:21" x14ac:dyDescent="0.25">
      <c r="D329" s="72"/>
      <c r="E329" s="72"/>
      <c r="F329" s="72"/>
      <c r="G329" s="72"/>
      <c r="H329" s="72"/>
      <c r="I329" s="72"/>
      <c r="J329" s="72"/>
      <c r="K329" s="72"/>
      <c r="L329" s="72"/>
      <c r="M329" s="72"/>
      <c r="N329" s="72"/>
      <c r="O329" s="72"/>
      <c r="P329" s="72"/>
      <c r="Q329" s="72"/>
      <c r="R329" s="96"/>
      <c r="S329" s="96"/>
      <c r="T329" s="87"/>
      <c r="U329" s="87"/>
    </row>
    <row r="330" spans="4:21" x14ac:dyDescent="0.25">
      <c r="D330" s="72"/>
      <c r="E330" s="72"/>
      <c r="F330" s="72"/>
      <c r="G330" s="72"/>
      <c r="H330" s="72"/>
      <c r="I330" s="72"/>
      <c r="J330" s="72"/>
      <c r="K330" s="72"/>
      <c r="L330" s="72"/>
      <c r="M330" s="72"/>
      <c r="N330" s="72"/>
      <c r="O330" s="72"/>
      <c r="P330" s="72"/>
      <c r="Q330" s="72"/>
      <c r="R330" s="96"/>
      <c r="S330" s="96"/>
      <c r="T330" s="87"/>
      <c r="U330" s="87"/>
    </row>
    <row r="331" spans="4:21" x14ac:dyDescent="0.25">
      <c r="D331" s="72"/>
      <c r="E331" s="72"/>
      <c r="F331" s="72"/>
      <c r="G331" s="72"/>
      <c r="H331" s="72"/>
      <c r="I331" s="72"/>
      <c r="J331" s="72"/>
      <c r="K331" s="72"/>
      <c r="L331" s="72"/>
      <c r="M331" s="72"/>
      <c r="N331" s="72"/>
      <c r="O331" s="72"/>
      <c r="P331" s="72"/>
      <c r="Q331" s="72"/>
      <c r="R331" s="96"/>
      <c r="S331" s="96"/>
      <c r="T331" s="87"/>
      <c r="U331" s="87"/>
    </row>
    <row r="332" spans="4:21" x14ac:dyDescent="0.25">
      <c r="D332" s="72"/>
      <c r="E332" s="72"/>
      <c r="F332" s="72"/>
      <c r="G332" s="72"/>
      <c r="H332" s="72"/>
      <c r="I332" s="72"/>
      <c r="J332" s="72"/>
      <c r="K332" s="72"/>
      <c r="L332" s="72"/>
      <c r="M332" s="72"/>
      <c r="N332" s="72"/>
      <c r="O332" s="72"/>
      <c r="P332" s="72"/>
      <c r="Q332" s="72"/>
      <c r="R332" s="96"/>
      <c r="S332" s="96"/>
      <c r="T332" s="87"/>
      <c r="U332" s="87"/>
    </row>
    <row r="333" spans="4:21" x14ac:dyDescent="0.25">
      <c r="D333" s="72"/>
      <c r="E333" s="72"/>
      <c r="F333" s="72"/>
      <c r="G333" s="72"/>
      <c r="H333" s="72"/>
      <c r="I333" s="72"/>
      <c r="J333" s="72"/>
      <c r="K333" s="72"/>
      <c r="L333" s="72"/>
      <c r="M333" s="72"/>
      <c r="N333" s="72"/>
      <c r="O333" s="72"/>
      <c r="P333" s="72"/>
      <c r="Q333" s="72"/>
      <c r="R333" s="96"/>
      <c r="S333" s="96"/>
      <c r="T333" s="87"/>
      <c r="U333" s="87"/>
    </row>
    <row r="334" spans="4:21" x14ac:dyDescent="0.25">
      <c r="D334" s="72"/>
      <c r="E334" s="72"/>
      <c r="F334" s="72"/>
      <c r="G334" s="72"/>
      <c r="H334" s="72"/>
      <c r="I334" s="72"/>
      <c r="J334" s="72"/>
      <c r="K334" s="72"/>
      <c r="L334" s="72"/>
      <c r="M334" s="72"/>
      <c r="N334" s="72"/>
      <c r="O334" s="72"/>
      <c r="P334" s="72"/>
      <c r="Q334" s="72"/>
      <c r="R334" s="96"/>
      <c r="S334" s="96"/>
      <c r="T334" s="87"/>
      <c r="U334" s="87"/>
    </row>
    <row r="335" spans="4:21" x14ac:dyDescent="0.25">
      <c r="D335" s="72"/>
      <c r="E335" s="72"/>
      <c r="F335" s="72"/>
      <c r="G335" s="72"/>
      <c r="H335" s="72"/>
      <c r="I335" s="72"/>
      <c r="J335" s="72"/>
      <c r="K335" s="72"/>
      <c r="L335" s="72"/>
      <c r="M335" s="72"/>
      <c r="N335" s="72"/>
      <c r="O335" s="72"/>
      <c r="P335" s="72"/>
      <c r="Q335" s="72"/>
      <c r="R335" s="96"/>
      <c r="S335" s="96"/>
      <c r="T335" s="87"/>
      <c r="U335" s="87"/>
    </row>
    <row r="336" spans="4:21" x14ac:dyDescent="0.25">
      <c r="D336" s="72"/>
      <c r="E336" s="72"/>
      <c r="F336" s="72"/>
      <c r="G336" s="72"/>
      <c r="H336" s="72"/>
      <c r="I336" s="72"/>
      <c r="J336" s="72"/>
      <c r="K336" s="72"/>
      <c r="L336" s="72"/>
      <c r="M336" s="72"/>
      <c r="N336" s="72"/>
      <c r="O336" s="72"/>
      <c r="P336" s="72"/>
      <c r="Q336" s="72"/>
      <c r="R336" s="96"/>
      <c r="S336" s="96"/>
      <c r="T336" s="87"/>
      <c r="U336" s="87"/>
    </row>
    <row r="337" spans="4:21" x14ac:dyDescent="0.25">
      <c r="D337" s="72"/>
      <c r="E337" s="72"/>
      <c r="F337" s="72"/>
      <c r="G337" s="72"/>
      <c r="H337" s="72"/>
      <c r="I337" s="72"/>
      <c r="J337" s="72"/>
      <c r="K337" s="72"/>
      <c r="L337" s="72"/>
      <c r="M337" s="72"/>
      <c r="N337" s="72"/>
      <c r="O337" s="72"/>
      <c r="P337" s="72"/>
      <c r="Q337" s="72"/>
      <c r="R337" s="96"/>
      <c r="S337" s="96"/>
      <c r="T337" s="87"/>
      <c r="U337" s="87"/>
    </row>
    <row r="338" spans="4:21" x14ac:dyDescent="0.25">
      <c r="D338" s="72"/>
      <c r="E338" s="72"/>
      <c r="F338" s="72"/>
      <c r="G338" s="72"/>
      <c r="H338" s="72"/>
      <c r="I338" s="72"/>
      <c r="J338" s="72"/>
      <c r="K338" s="72"/>
      <c r="L338" s="72"/>
      <c r="M338" s="72"/>
      <c r="N338" s="72"/>
      <c r="O338" s="72"/>
      <c r="P338" s="72"/>
      <c r="Q338" s="72"/>
      <c r="R338" s="96"/>
      <c r="S338" s="96"/>
      <c r="T338" s="87"/>
      <c r="U338" s="87"/>
    </row>
    <row r="339" spans="4:21" x14ac:dyDescent="0.25">
      <c r="D339" s="72"/>
      <c r="E339" s="72"/>
      <c r="F339" s="72"/>
      <c r="G339" s="72"/>
      <c r="H339" s="72"/>
      <c r="I339" s="72"/>
      <c r="J339" s="72"/>
      <c r="K339" s="72"/>
      <c r="L339" s="72"/>
      <c r="M339" s="72"/>
      <c r="N339" s="72"/>
      <c r="O339" s="72"/>
      <c r="P339" s="72"/>
      <c r="Q339" s="72"/>
      <c r="R339" s="96"/>
      <c r="S339" s="96"/>
      <c r="T339" s="87"/>
      <c r="U339" s="87"/>
    </row>
    <row r="340" spans="4:21" x14ac:dyDescent="0.25">
      <c r="D340" s="72"/>
      <c r="E340" s="72"/>
      <c r="F340" s="72"/>
      <c r="G340" s="72"/>
      <c r="H340" s="72"/>
      <c r="I340" s="72"/>
      <c r="J340" s="72"/>
      <c r="K340" s="72"/>
      <c r="L340" s="72"/>
      <c r="M340" s="72"/>
      <c r="N340" s="72"/>
      <c r="O340" s="72"/>
      <c r="P340" s="72"/>
      <c r="Q340" s="72"/>
      <c r="R340" s="96"/>
      <c r="S340" s="96"/>
      <c r="T340" s="87"/>
      <c r="U340" s="87"/>
    </row>
    <row r="341" spans="4:21" x14ac:dyDescent="0.25">
      <c r="D341" s="72"/>
      <c r="E341" s="72"/>
      <c r="F341" s="72"/>
      <c r="G341" s="72"/>
      <c r="H341" s="72"/>
      <c r="I341" s="72"/>
      <c r="J341" s="72"/>
      <c r="K341" s="72"/>
      <c r="L341" s="72"/>
      <c r="M341" s="72"/>
      <c r="N341" s="72"/>
      <c r="O341" s="72"/>
      <c r="P341" s="72"/>
      <c r="Q341" s="72"/>
      <c r="R341" s="96"/>
      <c r="S341" s="96"/>
      <c r="T341" s="87"/>
      <c r="U341" s="87"/>
    </row>
    <row r="342" spans="4:21" x14ac:dyDescent="0.25">
      <c r="D342" s="72"/>
      <c r="E342" s="72"/>
      <c r="F342" s="72"/>
      <c r="G342" s="72"/>
      <c r="H342" s="72"/>
      <c r="I342" s="72"/>
      <c r="J342" s="72"/>
      <c r="K342" s="72"/>
      <c r="L342" s="72"/>
      <c r="M342" s="72"/>
      <c r="N342" s="72"/>
      <c r="O342" s="72"/>
      <c r="P342" s="72"/>
      <c r="Q342" s="72"/>
      <c r="R342" s="96"/>
      <c r="S342" s="96"/>
      <c r="T342" s="87"/>
      <c r="U342" s="87"/>
    </row>
    <row r="343" spans="4:21" x14ac:dyDescent="0.25">
      <c r="D343" s="72"/>
      <c r="E343" s="72"/>
      <c r="F343" s="72"/>
      <c r="G343" s="72"/>
      <c r="H343" s="72"/>
      <c r="I343" s="72"/>
      <c r="J343" s="72"/>
      <c r="K343" s="72"/>
      <c r="L343" s="72"/>
      <c r="M343" s="72"/>
      <c r="N343" s="72"/>
      <c r="O343" s="72"/>
      <c r="P343" s="72"/>
      <c r="Q343" s="72"/>
      <c r="R343" s="96"/>
      <c r="S343" s="96"/>
      <c r="T343" s="87"/>
      <c r="U343" s="87"/>
    </row>
    <row r="344" spans="4:21" x14ac:dyDescent="0.25">
      <c r="D344" s="72"/>
      <c r="E344" s="72"/>
      <c r="F344" s="72"/>
      <c r="G344" s="72"/>
      <c r="H344" s="72"/>
      <c r="I344" s="72"/>
      <c r="J344" s="72"/>
      <c r="K344" s="72"/>
      <c r="L344" s="72"/>
      <c r="M344" s="72"/>
      <c r="N344" s="72"/>
      <c r="O344" s="72"/>
      <c r="P344" s="72"/>
      <c r="Q344" s="72"/>
      <c r="R344" s="96"/>
      <c r="S344" s="96"/>
      <c r="T344" s="87"/>
      <c r="U344" s="87"/>
    </row>
    <row r="345" spans="4:21" x14ac:dyDescent="0.25">
      <c r="D345" s="72"/>
      <c r="E345" s="72"/>
      <c r="F345" s="72"/>
      <c r="G345" s="72"/>
      <c r="H345" s="72"/>
      <c r="I345" s="72"/>
      <c r="J345" s="72"/>
      <c r="K345" s="72"/>
      <c r="L345" s="72"/>
      <c r="M345" s="72"/>
      <c r="N345" s="72"/>
      <c r="O345" s="72"/>
      <c r="P345" s="72"/>
      <c r="Q345" s="72"/>
      <c r="R345" s="96"/>
      <c r="S345" s="96"/>
      <c r="T345" s="87"/>
      <c r="U345" s="87"/>
    </row>
    <row r="346" spans="4:21" x14ac:dyDescent="0.25">
      <c r="D346" s="72"/>
      <c r="E346" s="72"/>
      <c r="F346" s="72"/>
      <c r="G346" s="72"/>
      <c r="H346" s="72"/>
      <c r="I346" s="72"/>
      <c r="J346" s="72"/>
      <c r="K346" s="72"/>
      <c r="L346" s="72"/>
      <c r="M346" s="72"/>
      <c r="N346" s="72"/>
      <c r="O346" s="72"/>
      <c r="P346" s="72"/>
      <c r="Q346" s="72"/>
      <c r="R346" s="96"/>
      <c r="S346" s="96"/>
      <c r="T346" s="87"/>
      <c r="U346" s="87"/>
    </row>
    <row r="347" spans="4:21" x14ac:dyDescent="0.25">
      <c r="D347" s="72"/>
      <c r="E347" s="72"/>
      <c r="F347" s="72"/>
      <c r="G347" s="72"/>
      <c r="H347" s="72"/>
      <c r="I347" s="72"/>
      <c r="J347" s="72"/>
      <c r="K347" s="72"/>
      <c r="L347" s="72"/>
      <c r="M347" s="72"/>
      <c r="N347" s="72"/>
      <c r="O347" s="72"/>
      <c r="P347" s="72"/>
      <c r="Q347" s="72"/>
      <c r="R347" s="96"/>
      <c r="S347" s="96"/>
      <c r="T347" s="87"/>
      <c r="U347" s="87"/>
    </row>
    <row r="348" spans="4:21" x14ac:dyDescent="0.25">
      <c r="D348" s="72"/>
      <c r="E348" s="72"/>
      <c r="F348" s="72"/>
      <c r="G348" s="72"/>
      <c r="H348" s="72"/>
      <c r="I348" s="72"/>
      <c r="J348" s="72"/>
      <c r="K348" s="72"/>
      <c r="L348" s="72"/>
      <c r="M348" s="72"/>
      <c r="N348" s="72"/>
      <c r="O348" s="72"/>
      <c r="P348" s="72"/>
      <c r="Q348" s="72"/>
      <c r="R348" s="96"/>
      <c r="S348" s="96"/>
      <c r="T348" s="87"/>
      <c r="U348" s="87"/>
    </row>
    <row r="349" spans="4:21" x14ac:dyDescent="0.25">
      <c r="D349" s="72"/>
      <c r="E349" s="72"/>
      <c r="F349" s="72"/>
      <c r="G349" s="72"/>
      <c r="H349" s="72"/>
      <c r="I349" s="72"/>
      <c r="J349" s="72"/>
      <c r="K349" s="72"/>
      <c r="L349" s="72"/>
      <c r="M349" s="72"/>
      <c r="N349" s="72"/>
      <c r="O349" s="72"/>
      <c r="P349" s="72"/>
      <c r="Q349" s="72"/>
      <c r="R349" s="96"/>
      <c r="S349" s="96"/>
      <c r="T349" s="87"/>
      <c r="U349" s="87"/>
    </row>
    <row r="350" spans="4:21" x14ac:dyDescent="0.25">
      <c r="D350" s="72"/>
      <c r="E350" s="72"/>
      <c r="F350" s="72"/>
      <c r="G350" s="72"/>
      <c r="H350" s="72"/>
      <c r="I350" s="72"/>
      <c r="J350" s="72"/>
      <c r="K350" s="72"/>
      <c r="L350" s="72"/>
      <c r="M350" s="72"/>
      <c r="N350" s="72"/>
      <c r="O350" s="72"/>
      <c r="P350" s="72"/>
      <c r="Q350" s="72"/>
      <c r="R350" s="96"/>
      <c r="S350" s="96"/>
      <c r="T350" s="87"/>
      <c r="U350" s="87"/>
    </row>
    <row r="351" spans="4:21" x14ac:dyDescent="0.25">
      <c r="D351" s="72"/>
      <c r="E351" s="72"/>
      <c r="F351" s="72"/>
      <c r="G351" s="72"/>
      <c r="H351" s="72"/>
      <c r="I351" s="72"/>
      <c r="J351" s="72"/>
      <c r="K351" s="72"/>
      <c r="L351" s="72"/>
      <c r="M351" s="72"/>
      <c r="N351" s="72"/>
      <c r="O351" s="72"/>
      <c r="P351" s="72"/>
      <c r="Q351" s="72"/>
      <c r="R351" s="96"/>
      <c r="S351" s="96"/>
      <c r="T351" s="87"/>
      <c r="U351" s="87"/>
    </row>
    <row r="352" spans="4:21" x14ac:dyDescent="0.25">
      <c r="D352" s="72"/>
      <c r="E352" s="72"/>
      <c r="F352" s="72"/>
      <c r="G352" s="72"/>
      <c r="H352" s="72"/>
      <c r="I352" s="72"/>
      <c r="J352" s="72"/>
      <c r="K352" s="72"/>
      <c r="L352" s="72"/>
      <c r="M352" s="72"/>
      <c r="N352" s="72"/>
      <c r="O352" s="72"/>
      <c r="P352" s="72"/>
      <c r="Q352" s="72"/>
      <c r="R352" s="96"/>
      <c r="S352" s="96"/>
      <c r="T352" s="87"/>
      <c r="U352" s="87"/>
    </row>
    <row r="353" spans="4:21" x14ac:dyDescent="0.25">
      <c r="D353" s="72"/>
      <c r="E353" s="72"/>
      <c r="F353" s="72"/>
      <c r="G353" s="72"/>
      <c r="H353" s="72"/>
      <c r="I353" s="72"/>
      <c r="J353" s="72"/>
      <c r="K353" s="72"/>
      <c r="L353" s="72"/>
      <c r="M353" s="72"/>
      <c r="N353" s="72"/>
      <c r="O353" s="72"/>
      <c r="P353" s="72"/>
      <c r="Q353" s="72"/>
      <c r="R353" s="96"/>
      <c r="S353" s="96"/>
      <c r="T353" s="87"/>
      <c r="U353" s="87"/>
    </row>
    <row r="354" spans="4:21" x14ac:dyDescent="0.25">
      <c r="D354" s="72"/>
      <c r="E354" s="72"/>
      <c r="F354" s="72"/>
      <c r="G354" s="72"/>
      <c r="H354" s="72"/>
      <c r="I354" s="72"/>
      <c r="J354" s="72"/>
      <c r="K354" s="72"/>
      <c r="L354" s="72"/>
      <c r="M354" s="72"/>
      <c r="N354" s="72"/>
      <c r="O354" s="72"/>
      <c r="P354" s="72"/>
      <c r="Q354" s="72"/>
      <c r="R354" s="96"/>
      <c r="S354" s="96"/>
      <c r="T354" s="87"/>
      <c r="U354" s="87"/>
    </row>
    <row r="355" spans="4:21" x14ac:dyDescent="0.25">
      <c r="D355" s="72"/>
      <c r="E355" s="72"/>
      <c r="F355" s="72"/>
      <c r="G355" s="72"/>
      <c r="H355" s="72"/>
      <c r="I355" s="72"/>
      <c r="J355" s="72"/>
      <c r="K355" s="72"/>
      <c r="L355" s="72"/>
      <c r="M355" s="72"/>
      <c r="N355" s="72"/>
      <c r="O355" s="72"/>
      <c r="P355" s="72"/>
      <c r="Q355" s="72"/>
      <c r="R355" s="96"/>
      <c r="S355" s="96"/>
      <c r="T355" s="87"/>
      <c r="U355" s="87"/>
    </row>
    <row r="356" spans="4:21" x14ac:dyDescent="0.25">
      <c r="D356" s="72"/>
      <c r="E356" s="72"/>
      <c r="F356" s="72"/>
      <c r="G356" s="72"/>
      <c r="H356" s="72"/>
      <c r="I356" s="72"/>
      <c r="J356" s="72"/>
      <c r="K356" s="72"/>
      <c r="L356" s="72"/>
      <c r="M356" s="72"/>
      <c r="N356" s="72"/>
      <c r="O356" s="72"/>
      <c r="P356" s="72"/>
      <c r="Q356" s="72"/>
      <c r="R356" s="96"/>
      <c r="S356" s="96"/>
      <c r="T356" s="87"/>
      <c r="U356" s="87"/>
    </row>
    <row r="357" spans="4:21" x14ac:dyDescent="0.25">
      <c r="D357" s="72"/>
      <c r="E357" s="72"/>
      <c r="F357" s="72"/>
      <c r="G357" s="72"/>
      <c r="H357" s="72"/>
      <c r="I357" s="72"/>
      <c r="J357" s="72"/>
      <c r="K357" s="72"/>
      <c r="L357" s="72"/>
      <c r="M357" s="72"/>
      <c r="N357" s="72"/>
      <c r="O357" s="72"/>
      <c r="P357" s="72"/>
      <c r="Q357" s="72"/>
      <c r="R357" s="96"/>
      <c r="S357" s="96"/>
      <c r="T357" s="87"/>
      <c r="U357" s="87"/>
    </row>
    <row r="358" spans="4:21" x14ac:dyDescent="0.25">
      <c r="D358" s="72"/>
      <c r="E358" s="72"/>
      <c r="F358" s="72"/>
      <c r="G358" s="72"/>
      <c r="H358" s="72"/>
      <c r="I358" s="72"/>
      <c r="J358" s="72"/>
      <c r="K358" s="72"/>
      <c r="L358" s="72"/>
      <c r="M358" s="72"/>
      <c r="N358" s="72"/>
      <c r="O358" s="72"/>
      <c r="P358" s="72"/>
      <c r="Q358" s="72"/>
      <c r="R358" s="96"/>
      <c r="S358" s="96"/>
      <c r="T358" s="87"/>
      <c r="U358" s="87"/>
    </row>
    <row r="359" spans="4:21" x14ac:dyDescent="0.25">
      <c r="D359" s="72"/>
      <c r="E359" s="72"/>
      <c r="F359" s="72"/>
      <c r="G359" s="72"/>
      <c r="H359" s="72"/>
      <c r="I359" s="72"/>
      <c r="J359" s="72"/>
      <c r="K359" s="72"/>
      <c r="L359" s="72"/>
      <c r="M359" s="72"/>
      <c r="N359" s="72"/>
      <c r="O359" s="72"/>
      <c r="P359" s="72"/>
      <c r="Q359" s="72"/>
      <c r="R359" s="96"/>
      <c r="S359" s="96"/>
      <c r="T359" s="87"/>
      <c r="U359" s="87"/>
    </row>
    <row r="360" spans="4:21" x14ac:dyDescent="0.25">
      <c r="D360" s="72"/>
      <c r="E360" s="72"/>
      <c r="F360" s="72"/>
      <c r="G360" s="72"/>
      <c r="H360" s="72"/>
      <c r="I360" s="72"/>
      <c r="J360" s="72"/>
      <c r="K360" s="72"/>
      <c r="L360" s="72"/>
      <c r="M360" s="72"/>
      <c r="N360" s="72"/>
      <c r="O360" s="72"/>
      <c r="P360" s="72"/>
      <c r="Q360" s="72"/>
      <c r="R360" s="96"/>
      <c r="S360" s="96"/>
      <c r="T360" s="87"/>
      <c r="U360" s="87"/>
    </row>
    <row r="361" spans="4:21" x14ac:dyDescent="0.25">
      <c r="D361" s="72"/>
      <c r="E361" s="72"/>
      <c r="F361" s="72"/>
      <c r="G361" s="72"/>
      <c r="H361" s="72"/>
      <c r="I361" s="72"/>
      <c r="J361" s="72"/>
      <c r="K361" s="72"/>
      <c r="L361" s="72"/>
      <c r="M361" s="72"/>
      <c r="N361" s="72"/>
      <c r="O361" s="72"/>
      <c r="P361" s="72"/>
      <c r="Q361" s="72"/>
      <c r="R361" s="96"/>
      <c r="S361" s="96"/>
      <c r="T361" s="87"/>
      <c r="U361" s="87"/>
    </row>
    <row r="362" spans="4:21" x14ac:dyDescent="0.25">
      <c r="D362" s="72"/>
      <c r="E362" s="72"/>
      <c r="F362" s="72"/>
      <c r="G362" s="72"/>
      <c r="H362" s="72"/>
      <c r="I362" s="72"/>
      <c r="J362" s="72"/>
      <c r="K362" s="72"/>
      <c r="L362" s="72"/>
      <c r="M362" s="72"/>
      <c r="N362" s="72"/>
      <c r="O362" s="72"/>
      <c r="P362" s="72"/>
      <c r="Q362" s="72"/>
      <c r="R362" s="96"/>
      <c r="S362" s="96"/>
      <c r="T362" s="87"/>
      <c r="U362" s="87"/>
    </row>
    <row r="363" spans="4:21" x14ac:dyDescent="0.25">
      <c r="D363" s="72"/>
      <c r="E363" s="72"/>
      <c r="F363" s="72"/>
      <c r="G363" s="72"/>
      <c r="H363" s="72"/>
      <c r="I363" s="72"/>
      <c r="J363" s="72"/>
      <c r="K363" s="72"/>
      <c r="L363" s="72"/>
      <c r="M363" s="72"/>
      <c r="N363" s="72"/>
      <c r="O363" s="72"/>
      <c r="P363" s="72"/>
      <c r="Q363" s="72"/>
      <c r="R363" s="96"/>
      <c r="S363" s="96"/>
      <c r="T363" s="87"/>
      <c r="U363" s="87"/>
    </row>
    <row r="364" spans="4:21" x14ac:dyDescent="0.25">
      <c r="D364" s="72"/>
      <c r="E364" s="72"/>
      <c r="F364" s="72"/>
      <c r="G364" s="72"/>
      <c r="H364" s="72"/>
      <c r="I364" s="72"/>
      <c r="J364" s="72"/>
      <c r="K364" s="72"/>
      <c r="L364" s="72"/>
      <c r="M364" s="72"/>
      <c r="N364" s="72"/>
      <c r="O364" s="72"/>
      <c r="P364" s="72"/>
      <c r="Q364" s="72"/>
      <c r="R364" s="96"/>
      <c r="S364" s="96"/>
      <c r="T364" s="87"/>
      <c r="U364" s="87"/>
    </row>
    <row r="365" spans="4:21" x14ac:dyDescent="0.25">
      <c r="D365" s="72"/>
      <c r="E365" s="72"/>
      <c r="F365" s="72"/>
      <c r="G365" s="72"/>
      <c r="H365" s="72"/>
      <c r="I365" s="72"/>
      <c r="J365" s="72"/>
      <c r="K365" s="72"/>
      <c r="L365" s="72"/>
      <c r="M365" s="72"/>
      <c r="N365" s="72"/>
      <c r="O365" s="72"/>
      <c r="P365" s="72"/>
      <c r="Q365" s="72"/>
      <c r="R365" s="96"/>
      <c r="S365" s="96"/>
      <c r="T365" s="87"/>
      <c r="U365" s="87"/>
    </row>
    <row r="366" spans="4:21" x14ac:dyDescent="0.25">
      <c r="D366" s="72"/>
      <c r="E366" s="72"/>
      <c r="F366" s="72"/>
      <c r="G366" s="72"/>
      <c r="H366" s="72"/>
      <c r="I366" s="72"/>
      <c r="J366" s="72"/>
      <c r="K366" s="72"/>
      <c r="L366" s="72"/>
      <c r="M366" s="72"/>
      <c r="N366" s="72"/>
      <c r="O366" s="72"/>
      <c r="P366" s="72"/>
      <c r="Q366" s="72"/>
      <c r="R366" s="96"/>
      <c r="S366" s="96"/>
      <c r="T366" s="87"/>
      <c r="U366" s="87"/>
    </row>
    <row r="367" spans="4:21" x14ac:dyDescent="0.25">
      <c r="D367" s="72"/>
      <c r="E367" s="72"/>
      <c r="F367" s="72"/>
      <c r="G367" s="72"/>
      <c r="H367" s="72"/>
      <c r="I367" s="72"/>
      <c r="J367" s="72"/>
      <c r="K367" s="72"/>
      <c r="L367" s="72"/>
      <c r="M367" s="72"/>
      <c r="N367" s="72"/>
      <c r="O367" s="72"/>
      <c r="P367" s="72"/>
      <c r="Q367" s="72"/>
      <c r="R367" s="96"/>
      <c r="S367" s="96"/>
      <c r="T367" s="87"/>
      <c r="U367" s="87"/>
    </row>
    <row r="368" spans="4:21" x14ac:dyDescent="0.25">
      <c r="D368" s="72"/>
      <c r="E368" s="72"/>
      <c r="F368" s="72"/>
      <c r="G368" s="72"/>
      <c r="H368" s="72"/>
      <c r="I368" s="72"/>
      <c r="J368" s="72"/>
      <c r="K368" s="72"/>
      <c r="L368" s="72"/>
      <c r="M368" s="72"/>
      <c r="N368" s="72"/>
      <c r="O368" s="72"/>
      <c r="P368" s="72"/>
      <c r="Q368" s="72"/>
      <c r="R368" s="96"/>
      <c r="S368" s="96"/>
      <c r="T368" s="87"/>
      <c r="U368" s="87"/>
    </row>
    <row r="369" spans="4:21" x14ac:dyDescent="0.25">
      <c r="D369" s="72"/>
      <c r="E369" s="72"/>
      <c r="F369" s="72"/>
      <c r="G369" s="72"/>
      <c r="H369" s="72"/>
      <c r="I369" s="72"/>
      <c r="J369" s="72"/>
      <c r="K369" s="72"/>
      <c r="L369" s="72"/>
      <c r="M369" s="72"/>
      <c r="N369" s="72"/>
      <c r="O369" s="72"/>
      <c r="P369" s="72"/>
      <c r="Q369" s="72"/>
      <c r="R369" s="96"/>
      <c r="S369" s="96"/>
      <c r="T369" s="87"/>
      <c r="U369" s="87"/>
    </row>
    <row r="370" spans="4:21" x14ac:dyDescent="0.25">
      <c r="D370" s="72"/>
      <c r="E370" s="72"/>
      <c r="F370" s="72"/>
      <c r="G370" s="72"/>
      <c r="H370" s="72"/>
      <c r="I370" s="72"/>
      <c r="J370" s="72"/>
      <c r="K370" s="72"/>
      <c r="L370" s="72"/>
      <c r="M370" s="72"/>
      <c r="N370" s="72"/>
      <c r="O370" s="72"/>
      <c r="P370" s="72"/>
      <c r="Q370" s="72"/>
      <c r="R370" s="96"/>
      <c r="S370" s="96"/>
      <c r="T370" s="87"/>
      <c r="U370" s="87"/>
    </row>
    <row r="371" spans="4:21" x14ac:dyDescent="0.25">
      <c r="D371" s="72"/>
      <c r="E371" s="72"/>
      <c r="F371" s="72"/>
      <c r="G371" s="72"/>
      <c r="H371" s="72"/>
      <c r="I371" s="72"/>
      <c r="J371" s="72"/>
      <c r="K371" s="72"/>
      <c r="L371" s="72"/>
      <c r="M371" s="72"/>
      <c r="N371" s="72"/>
      <c r="O371" s="72"/>
      <c r="P371" s="72"/>
      <c r="Q371" s="72"/>
      <c r="R371" s="96"/>
      <c r="S371" s="96"/>
      <c r="T371" s="87"/>
      <c r="U371" s="87"/>
    </row>
    <row r="372" spans="4:21" x14ac:dyDescent="0.25">
      <c r="D372" s="72"/>
      <c r="E372" s="72"/>
      <c r="F372" s="72"/>
      <c r="G372" s="72"/>
      <c r="H372" s="72"/>
      <c r="I372" s="72"/>
      <c r="J372" s="72"/>
      <c r="K372" s="72"/>
      <c r="L372" s="72"/>
      <c r="M372" s="72"/>
      <c r="N372" s="72"/>
      <c r="O372" s="72"/>
      <c r="P372" s="72"/>
      <c r="Q372" s="72"/>
      <c r="R372" s="96"/>
      <c r="S372" s="96"/>
      <c r="T372" s="87"/>
      <c r="U372" s="87"/>
    </row>
    <row r="373" spans="4:21" x14ac:dyDescent="0.25">
      <c r="D373" s="72"/>
      <c r="E373" s="72"/>
      <c r="F373" s="72"/>
      <c r="G373" s="72"/>
      <c r="H373" s="72"/>
      <c r="I373" s="72"/>
      <c r="J373" s="72"/>
      <c r="K373" s="72"/>
      <c r="L373" s="72"/>
      <c r="M373" s="72"/>
      <c r="N373" s="72"/>
      <c r="O373" s="72"/>
      <c r="P373" s="72"/>
      <c r="Q373" s="72"/>
      <c r="R373" s="96"/>
      <c r="S373" s="96"/>
      <c r="T373" s="87"/>
      <c r="U373" s="87"/>
    </row>
    <row r="374" spans="4:21" x14ac:dyDescent="0.25">
      <c r="D374" s="72"/>
      <c r="E374" s="72"/>
      <c r="F374" s="72"/>
      <c r="G374" s="72"/>
      <c r="H374" s="72"/>
      <c r="I374" s="72"/>
      <c r="J374" s="72"/>
      <c r="K374" s="72"/>
      <c r="L374" s="72"/>
      <c r="M374" s="72"/>
      <c r="N374" s="72"/>
      <c r="O374" s="72"/>
      <c r="P374" s="72"/>
      <c r="Q374" s="72"/>
      <c r="R374" s="96"/>
      <c r="S374" s="96"/>
      <c r="T374" s="87"/>
      <c r="U374" s="87"/>
    </row>
    <row r="375" spans="4:21" x14ac:dyDescent="0.25">
      <c r="D375" s="72"/>
      <c r="E375" s="72"/>
      <c r="F375" s="72"/>
      <c r="G375" s="72"/>
      <c r="H375" s="72"/>
      <c r="I375" s="72"/>
      <c r="J375" s="72"/>
      <c r="K375" s="72"/>
      <c r="L375" s="72"/>
      <c r="M375" s="72"/>
      <c r="N375" s="72"/>
      <c r="O375" s="72"/>
      <c r="P375" s="72"/>
      <c r="Q375" s="72"/>
      <c r="R375" s="96"/>
      <c r="S375" s="96"/>
      <c r="T375" s="87"/>
      <c r="U375" s="87"/>
    </row>
    <row r="376" spans="4:21" x14ac:dyDescent="0.25">
      <c r="D376" s="72"/>
      <c r="E376" s="72"/>
      <c r="F376" s="72"/>
      <c r="G376" s="72"/>
      <c r="H376" s="72"/>
      <c r="I376" s="72"/>
      <c r="J376" s="72"/>
      <c r="K376" s="72"/>
      <c r="L376" s="72"/>
      <c r="M376" s="72"/>
      <c r="N376" s="72"/>
      <c r="O376" s="72"/>
      <c r="P376" s="72"/>
      <c r="Q376" s="72"/>
      <c r="R376" s="96"/>
      <c r="S376" s="96"/>
      <c r="T376" s="87"/>
      <c r="U376" s="87"/>
    </row>
    <row r="377" spans="4:21" x14ac:dyDescent="0.25">
      <c r="D377" s="72"/>
      <c r="E377" s="72"/>
      <c r="F377" s="72"/>
      <c r="G377" s="72"/>
      <c r="H377" s="72"/>
      <c r="I377" s="72"/>
      <c r="J377" s="72"/>
      <c r="K377" s="72"/>
      <c r="L377" s="72"/>
      <c r="M377" s="72"/>
      <c r="N377" s="72"/>
      <c r="O377" s="72"/>
      <c r="P377" s="72"/>
      <c r="Q377" s="72"/>
      <c r="R377" s="96"/>
      <c r="S377" s="96"/>
      <c r="T377" s="87"/>
      <c r="U377" s="87"/>
    </row>
    <row r="378" spans="4:21" x14ac:dyDescent="0.25">
      <c r="D378" s="72"/>
      <c r="E378" s="72"/>
      <c r="F378" s="72"/>
      <c r="G378" s="72"/>
      <c r="H378" s="72"/>
      <c r="I378" s="72"/>
      <c r="J378" s="72"/>
      <c r="K378" s="72"/>
      <c r="L378" s="72"/>
      <c r="M378" s="72"/>
      <c r="N378" s="72"/>
      <c r="O378" s="72"/>
      <c r="P378" s="72"/>
      <c r="Q378" s="72"/>
      <c r="R378" s="96"/>
      <c r="S378" s="96"/>
      <c r="T378" s="87"/>
      <c r="U378" s="87"/>
    </row>
    <row r="379" spans="4:21" x14ac:dyDescent="0.25">
      <c r="D379" s="72"/>
      <c r="E379" s="72"/>
      <c r="F379" s="72"/>
      <c r="G379" s="72"/>
      <c r="H379" s="72"/>
      <c r="I379" s="72"/>
      <c r="J379" s="72"/>
      <c r="K379" s="72"/>
      <c r="L379" s="72"/>
      <c r="M379" s="72"/>
      <c r="N379" s="72"/>
      <c r="O379" s="72"/>
      <c r="P379" s="72"/>
      <c r="Q379" s="72"/>
      <c r="R379" s="96"/>
      <c r="S379" s="96"/>
      <c r="T379" s="87"/>
      <c r="U379" s="87"/>
    </row>
    <row r="380" spans="4:21" x14ac:dyDescent="0.25">
      <c r="D380" s="72"/>
      <c r="E380" s="72"/>
      <c r="F380" s="72"/>
      <c r="G380" s="72"/>
      <c r="H380" s="72"/>
      <c r="I380" s="72"/>
      <c r="J380" s="72"/>
      <c r="K380" s="72"/>
      <c r="L380" s="72"/>
      <c r="M380" s="72"/>
      <c r="N380" s="72"/>
      <c r="O380" s="72"/>
      <c r="P380" s="72"/>
      <c r="Q380" s="72"/>
      <c r="R380" s="96"/>
      <c r="S380" s="96"/>
      <c r="T380" s="87"/>
      <c r="U380" s="87"/>
    </row>
    <row r="381" spans="4:21" x14ac:dyDescent="0.25">
      <c r="D381" s="72"/>
      <c r="E381" s="72"/>
      <c r="F381" s="72"/>
      <c r="G381" s="72"/>
      <c r="H381" s="72"/>
      <c r="I381" s="72"/>
      <c r="J381" s="72"/>
      <c r="K381" s="72"/>
      <c r="L381" s="72"/>
      <c r="M381" s="72"/>
      <c r="N381" s="72"/>
      <c r="O381" s="72"/>
      <c r="P381" s="72"/>
      <c r="Q381" s="72"/>
      <c r="R381" s="96"/>
      <c r="S381" s="96"/>
      <c r="T381" s="87"/>
      <c r="U381" s="87"/>
    </row>
    <row r="382" spans="4:21" x14ac:dyDescent="0.25">
      <c r="D382" s="72"/>
      <c r="E382" s="72"/>
      <c r="F382" s="72"/>
      <c r="G382" s="72"/>
      <c r="H382" s="72"/>
      <c r="I382" s="72"/>
      <c r="J382" s="72"/>
      <c r="K382" s="72"/>
      <c r="L382" s="72"/>
      <c r="M382" s="72"/>
      <c r="N382" s="72"/>
      <c r="O382" s="72"/>
      <c r="P382" s="72"/>
      <c r="Q382" s="72"/>
      <c r="R382" s="96"/>
      <c r="S382" s="96"/>
      <c r="T382" s="87"/>
      <c r="U382" s="87"/>
    </row>
    <row r="383" spans="4:21" x14ac:dyDescent="0.25">
      <c r="D383" s="72"/>
      <c r="E383" s="72"/>
      <c r="F383" s="72"/>
      <c r="G383" s="72"/>
      <c r="H383" s="72"/>
      <c r="I383" s="72"/>
      <c r="J383" s="72"/>
      <c r="K383" s="72"/>
      <c r="L383" s="72"/>
      <c r="M383" s="72"/>
      <c r="N383" s="72"/>
      <c r="O383" s="72"/>
      <c r="P383" s="72"/>
      <c r="Q383" s="72"/>
      <c r="R383" s="96"/>
      <c r="S383" s="96"/>
      <c r="T383" s="87"/>
      <c r="U383" s="87"/>
    </row>
    <row r="384" spans="4:21" x14ac:dyDescent="0.25">
      <c r="D384" s="72"/>
      <c r="E384" s="72"/>
      <c r="F384" s="72"/>
      <c r="G384" s="72"/>
      <c r="H384" s="72"/>
      <c r="I384" s="72"/>
      <c r="J384" s="72"/>
      <c r="K384" s="72"/>
      <c r="L384" s="72"/>
      <c r="M384" s="72"/>
      <c r="N384" s="72"/>
      <c r="O384" s="72"/>
      <c r="P384" s="72"/>
      <c r="Q384" s="72"/>
      <c r="R384" s="96"/>
      <c r="S384" s="96"/>
      <c r="T384" s="87"/>
      <c r="U384" s="87"/>
    </row>
    <row r="385" spans="4:21" x14ac:dyDescent="0.25">
      <c r="D385" s="72"/>
      <c r="E385" s="72"/>
      <c r="F385" s="72"/>
      <c r="G385" s="72"/>
      <c r="H385" s="72"/>
      <c r="I385" s="72"/>
      <c r="J385" s="72"/>
      <c r="K385" s="72"/>
      <c r="L385" s="72"/>
      <c r="M385" s="72"/>
      <c r="N385" s="72"/>
      <c r="O385" s="72"/>
      <c r="P385" s="72"/>
      <c r="Q385" s="72"/>
      <c r="R385" s="96"/>
      <c r="S385" s="96"/>
      <c r="T385" s="87"/>
      <c r="U385" s="87"/>
    </row>
    <row r="386" spans="4:21" x14ac:dyDescent="0.25">
      <c r="D386" s="72"/>
      <c r="E386" s="72"/>
      <c r="F386" s="72"/>
      <c r="G386" s="72"/>
      <c r="H386" s="72"/>
      <c r="I386" s="72"/>
      <c r="J386" s="72"/>
      <c r="K386" s="72"/>
      <c r="L386" s="72"/>
      <c r="M386" s="72"/>
      <c r="N386" s="72"/>
      <c r="O386" s="72"/>
      <c r="P386" s="72"/>
      <c r="Q386" s="72"/>
      <c r="R386" s="96"/>
      <c r="S386" s="96"/>
      <c r="T386" s="87"/>
      <c r="U386" s="87"/>
    </row>
    <row r="387" spans="4:21" x14ac:dyDescent="0.25">
      <c r="D387" s="72"/>
      <c r="E387" s="72"/>
      <c r="F387" s="72"/>
      <c r="G387" s="72"/>
      <c r="H387" s="72"/>
      <c r="I387" s="72"/>
      <c r="J387" s="72"/>
      <c r="K387" s="72"/>
      <c r="L387" s="72"/>
      <c r="M387" s="72"/>
      <c r="N387" s="72"/>
      <c r="O387" s="72"/>
      <c r="P387" s="72"/>
      <c r="Q387" s="72"/>
      <c r="R387" s="96"/>
      <c r="S387" s="96"/>
      <c r="T387" s="87"/>
      <c r="U387" s="87"/>
    </row>
    <row r="388" spans="4:21" x14ac:dyDescent="0.25">
      <c r="D388" s="72"/>
      <c r="E388" s="72"/>
      <c r="F388" s="72"/>
      <c r="G388" s="72"/>
      <c r="H388" s="72"/>
      <c r="I388" s="72"/>
      <c r="J388" s="72"/>
      <c r="K388" s="72"/>
      <c r="L388" s="72"/>
      <c r="M388" s="72"/>
      <c r="N388" s="72"/>
      <c r="O388" s="72"/>
      <c r="P388" s="72"/>
      <c r="Q388" s="72"/>
      <c r="R388" s="96"/>
      <c r="S388" s="96"/>
      <c r="T388" s="87"/>
      <c r="U388" s="87"/>
    </row>
    <row r="389" spans="4:21" x14ac:dyDescent="0.25">
      <c r="D389" s="72"/>
      <c r="E389" s="72"/>
      <c r="F389" s="72"/>
      <c r="G389" s="72"/>
      <c r="H389" s="72"/>
      <c r="I389" s="72"/>
      <c r="J389" s="72"/>
      <c r="K389" s="72"/>
      <c r="L389" s="72"/>
      <c r="M389" s="72"/>
      <c r="N389" s="72"/>
      <c r="O389" s="72"/>
      <c r="P389" s="72"/>
      <c r="Q389" s="72"/>
      <c r="R389" s="96"/>
      <c r="S389" s="96"/>
      <c r="T389" s="87"/>
      <c r="U389" s="87"/>
    </row>
    <row r="390" spans="4:21" x14ac:dyDescent="0.25">
      <c r="D390" s="72"/>
      <c r="E390" s="72"/>
      <c r="F390" s="72"/>
      <c r="G390" s="72"/>
      <c r="H390" s="72"/>
      <c r="I390" s="72"/>
      <c r="J390" s="72"/>
      <c r="K390" s="72"/>
      <c r="L390" s="72"/>
      <c r="M390" s="72"/>
      <c r="N390" s="72"/>
      <c r="O390" s="72"/>
      <c r="P390" s="72"/>
      <c r="Q390" s="72"/>
      <c r="R390" s="96"/>
      <c r="S390" s="96"/>
      <c r="T390" s="87"/>
      <c r="U390" s="87"/>
    </row>
    <row r="391" spans="4:21" x14ac:dyDescent="0.25">
      <c r="D391" s="72"/>
      <c r="E391" s="72"/>
      <c r="F391" s="72"/>
      <c r="G391" s="72"/>
      <c r="H391" s="72"/>
      <c r="I391" s="72"/>
      <c r="J391" s="72"/>
      <c r="K391" s="72"/>
      <c r="L391" s="72"/>
      <c r="M391" s="72"/>
      <c r="N391" s="72"/>
      <c r="O391" s="72"/>
      <c r="P391" s="72"/>
      <c r="Q391" s="72"/>
      <c r="R391" s="96"/>
      <c r="S391" s="96"/>
      <c r="T391" s="87"/>
      <c r="U391" s="87"/>
    </row>
    <row r="392" spans="4:21" x14ac:dyDescent="0.25">
      <c r="D392" s="72"/>
      <c r="E392" s="72"/>
      <c r="F392" s="72"/>
      <c r="G392" s="72"/>
      <c r="H392" s="72"/>
      <c r="I392" s="72"/>
      <c r="J392" s="72"/>
      <c r="K392" s="72"/>
      <c r="L392" s="72"/>
      <c r="M392" s="72"/>
      <c r="N392" s="72"/>
      <c r="O392" s="72"/>
      <c r="P392" s="72"/>
      <c r="Q392" s="72"/>
      <c r="R392" s="96"/>
      <c r="S392" s="96"/>
      <c r="T392" s="87"/>
      <c r="U392" s="87"/>
    </row>
    <row r="393" spans="4:21" x14ac:dyDescent="0.25">
      <c r="D393" s="72"/>
      <c r="E393" s="72"/>
      <c r="F393" s="72"/>
      <c r="G393" s="72"/>
      <c r="H393" s="72"/>
      <c r="I393" s="72"/>
      <c r="J393" s="72"/>
      <c r="K393" s="72"/>
      <c r="L393" s="72"/>
      <c r="M393" s="72"/>
      <c r="N393" s="72"/>
      <c r="O393" s="72"/>
      <c r="P393" s="72"/>
      <c r="Q393" s="72"/>
      <c r="R393" s="96"/>
      <c r="S393" s="96"/>
      <c r="T393" s="87"/>
      <c r="U393" s="87"/>
    </row>
    <row r="394" spans="4:21" x14ac:dyDescent="0.25">
      <c r="D394" s="72"/>
      <c r="E394" s="72"/>
      <c r="F394" s="72"/>
      <c r="G394" s="72"/>
      <c r="H394" s="72"/>
      <c r="I394" s="72"/>
      <c r="J394" s="72"/>
      <c r="K394" s="72"/>
      <c r="L394" s="72"/>
      <c r="M394" s="72"/>
      <c r="N394" s="72"/>
      <c r="O394" s="72"/>
      <c r="P394" s="72"/>
      <c r="Q394" s="72"/>
      <c r="R394" s="96"/>
      <c r="S394" s="96"/>
      <c r="T394" s="87"/>
      <c r="U394" s="87"/>
    </row>
    <row r="395" spans="4:21" x14ac:dyDescent="0.25">
      <c r="D395" s="72"/>
      <c r="E395" s="72"/>
      <c r="F395" s="72"/>
      <c r="G395" s="72"/>
      <c r="H395" s="72"/>
      <c r="I395" s="72"/>
      <c r="J395" s="72"/>
      <c r="K395" s="72"/>
      <c r="L395" s="72"/>
      <c r="M395" s="72"/>
      <c r="N395" s="72"/>
      <c r="O395" s="72"/>
      <c r="P395" s="72"/>
      <c r="Q395" s="72"/>
      <c r="R395" s="96"/>
      <c r="S395" s="96"/>
      <c r="T395" s="87"/>
      <c r="U395" s="87"/>
    </row>
    <row r="396" spans="4:21" x14ac:dyDescent="0.25">
      <c r="D396" s="72"/>
      <c r="E396" s="72"/>
      <c r="F396" s="72"/>
      <c r="G396" s="72"/>
      <c r="H396" s="72"/>
      <c r="I396" s="72"/>
      <c r="J396" s="72"/>
      <c r="K396" s="72"/>
      <c r="L396" s="72"/>
      <c r="M396" s="72"/>
      <c r="N396" s="72"/>
      <c r="O396" s="72"/>
      <c r="P396" s="72"/>
      <c r="Q396" s="72"/>
      <c r="R396" s="96"/>
      <c r="S396" s="96"/>
      <c r="T396" s="87"/>
      <c r="U396" s="87"/>
    </row>
    <row r="397" spans="4:21" x14ac:dyDescent="0.25">
      <c r="D397" s="72"/>
      <c r="E397" s="72"/>
      <c r="F397" s="72"/>
      <c r="G397" s="72"/>
      <c r="H397" s="72"/>
      <c r="I397" s="72"/>
      <c r="J397" s="72"/>
      <c r="K397" s="72"/>
      <c r="L397" s="72"/>
      <c r="M397" s="72"/>
      <c r="N397" s="72"/>
      <c r="O397" s="72"/>
      <c r="P397" s="72"/>
      <c r="Q397" s="72"/>
      <c r="R397" s="96"/>
      <c r="S397" s="96"/>
      <c r="T397" s="87"/>
      <c r="U397" s="87"/>
    </row>
    <row r="398" spans="4:21" x14ac:dyDescent="0.25">
      <c r="D398" s="72"/>
      <c r="E398" s="72"/>
      <c r="F398" s="72"/>
      <c r="G398" s="72"/>
      <c r="H398" s="72"/>
      <c r="I398" s="72"/>
      <c r="J398" s="72"/>
      <c r="K398" s="72"/>
      <c r="L398" s="72"/>
      <c r="M398" s="72"/>
      <c r="N398" s="72"/>
      <c r="O398" s="72"/>
      <c r="P398" s="72"/>
      <c r="Q398" s="72"/>
      <c r="R398" s="96"/>
      <c r="S398" s="96"/>
      <c r="T398" s="87"/>
      <c r="U398" s="87"/>
    </row>
    <row r="399" spans="4:21" x14ac:dyDescent="0.25">
      <c r="D399" s="72"/>
      <c r="E399" s="72"/>
      <c r="F399" s="72"/>
      <c r="G399" s="72"/>
      <c r="H399" s="72"/>
      <c r="I399" s="72"/>
      <c r="J399" s="72"/>
      <c r="K399" s="72"/>
      <c r="L399" s="72"/>
      <c r="M399" s="72"/>
      <c r="N399" s="72"/>
      <c r="O399" s="72"/>
      <c r="P399" s="72"/>
      <c r="Q399" s="72"/>
      <c r="R399" s="96"/>
      <c r="S399" s="96"/>
      <c r="T399" s="87"/>
      <c r="U399" s="87"/>
    </row>
    <row r="400" spans="4:21" x14ac:dyDescent="0.25">
      <c r="D400" s="72"/>
      <c r="E400" s="72"/>
      <c r="F400" s="72"/>
      <c r="G400" s="72"/>
      <c r="H400" s="72"/>
      <c r="I400" s="72"/>
      <c r="J400" s="72"/>
      <c r="K400" s="72"/>
      <c r="L400" s="72"/>
      <c r="M400" s="72"/>
      <c r="N400" s="72"/>
      <c r="O400" s="72"/>
      <c r="P400" s="72"/>
      <c r="Q400" s="72"/>
      <c r="R400" s="96"/>
      <c r="S400" s="96"/>
      <c r="T400" s="87"/>
      <c r="U400" s="87"/>
    </row>
    <row r="401" spans="4:21" x14ac:dyDescent="0.25">
      <c r="D401" s="72"/>
      <c r="E401" s="72"/>
      <c r="F401" s="72"/>
      <c r="G401" s="72"/>
      <c r="H401" s="72"/>
      <c r="I401" s="72"/>
      <c r="J401" s="72"/>
      <c r="K401" s="72"/>
      <c r="L401" s="72"/>
      <c r="M401" s="72"/>
      <c r="N401" s="72"/>
      <c r="O401" s="72"/>
      <c r="P401" s="72"/>
      <c r="Q401" s="72"/>
      <c r="R401" s="96"/>
      <c r="S401" s="96"/>
      <c r="T401" s="87"/>
      <c r="U401" s="87"/>
    </row>
    <row r="402" spans="4:21" x14ac:dyDescent="0.25">
      <c r="D402" s="72"/>
      <c r="E402" s="72"/>
      <c r="F402" s="72"/>
      <c r="G402" s="72"/>
      <c r="H402" s="72"/>
      <c r="I402" s="72"/>
      <c r="J402" s="72"/>
      <c r="K402" s="72"/>
      <c r="L402" s="72"/>
      <c r="M402" s="72"/>
      <c r="N402" s="72"/>
      <c r="O402" s="72"/>
      <c r="P402" s="72"/>
      <c r="Q402" s="72"/>
      <c r="R402" s="96"/>
      <c r="S402" s="96"/>
      <c r="T402" s="87"/>
      <c r="U402" s="87"/>
    </row>
    <row r="403" spans="4:21" x14ac:dyDescent="0.25">
      <c r="D403" s="72"/>
      <c r="E403" s="72"/>
      <c r="F403" s="72"/>
      <c r="G403" s="72"/>
      <c r="H403" s="72"/>
      <c r="I403" s="72"/>
      <c r="J403" s="72"/>
      <c r="K403" s="72"/>
      <c r="L403" s="72"/>
      <c r="M403" s="72"/>
      <c r="N403" s="72"/>
      <c r="O403" s="72"/>
      <c r="P403" s="72"/>
      <c r="Q403" s="72"/>
      <c r="R403" s="96"/>
      <c r="S403" s="96"/>
      <c r="T403" s="87"/>
      <c r="U403" s="87"/>
    </row>
    <row r="404" spans="4:21" x14ac:dyDescent="0.25">
      <c r="D404" s="72"/>
      <c r="E404" s="72"/>
      <c r="F404" s="72"/>
      <c r="G404" s="72"/>
      <c r="H404" s="72"/>
      <c r="I404" s="72"/>
      <c r="J404" s="72"/>
      <c r="K404" s="72"/>
      <c r="L404" s="72"/>
      <c r="M404" s="72"/>
      <c r="N404" s="72"/>
      <c r="O404" s="72"/>
      <c r="P404" s="72"/>
      <c r="Q404" s="72"/>
      <c r="R404" s="96"/>
      <c r="S404" s="96"/>
      <c r="T404" s="87"/>
      <c r="U404" s="87"/>
    </row>
    <row r="405" spans="4:21" x14ac:dyDescent="0.25">
      <c r="D405" s="72"/>
      <c r="E405" s="72"/>
      <c r="F405" s="72"/>
      <c r="G405" s="72"/>
      <c r="H405" s="72"/>
      <c r="I405" s="72"/>
      <c r="J405" s="72"/>
      <c r="K405" s="72"/>
      <c r="L405" s="72"/>
      <c r="M405" s="72"/>
      <c r="N405" s="72"/>
      <c r="O405" s="72"/>
      <c r="P405" s="72"/>
      <c r="Q405" s="72"/>
      <c r="R405" s="96"/>
      <c r="S405" s="96"/>
      <c r="T405" s="87"/>
      <c r="U405" s="87"/>
    </row>
    <row r="406" spans="4:21" x14ac:dyDescent="0.25">
      <c r="D406" s="72"/>
      <c r="E406" s="72"/>
      <c r="F406" s="72"/>
      <c r="G406" s="72"/>
      <c r="H406" s="72"/>
      <c r="I406" s="72"/>
      <c r="J406" s="72"/>
      <c r="K406" s="72"/>
      <c r="L406" s="72"/>
      <c r="M406" s="72"/>
      <c r="N406" s="72"/>
      <c r="O406" s="72"/>
      <c r="P406" s="72"/>
      <c r="Q406" s="72"/>
      <c r="R406" s="96"/>
      <c r="S406" s="96"/>
      <c r="T406" s="87"/>
      <c r="U406" s="87"/>
    </row>
    <row r="407" spans="4:21" x14ac:dyDescent="0.25">
      <c r="D407" s="72"/>
      <c r="E407" s="72"/>
      <c r="F407" s="72"/>
      <c r="G407" s="72"/>
      <c r="H407" s="72"/>
      <c r="I407" s="72"/>
      <c r="J407" s="72"/>
      <c r="K407" s="72"/>
      <c r="L407" s="72"/>
      <c r="M407" s="72"/>
      <c r="N407" s="72"/>
      <c r="O407" s="72"/>
      <c r="P407" s="72"/>
      <c r="Q407" s="72"/>
      <c r="R407" s="96"/>
      <c r="S407" s="96"/>
      <c r="T407" s="87"/>
      <c r="U407" s="87"/>
    </row>
    <row r="408" spans="4:21" x14ac:dyDescent="0.25">
      <c r="D408" s="72"/>
      <c r="E408" s="72"/>
      <c r="F408" s="72"/>
      <c r="G408" s="72"/>
      <c r="H408" s="72"/>
      <c r="I408" s="72"/>
      <c r="J408" s="72"/>
      <c r="K408" s="72"/>
      <c r="L408" s="72"/>
      <c r="M408" s="72"/>
      <c r="N408" s="72"/>
      <c r="O408" s="72"/>
      <c r="P408" s="72"/>
      <c r="Q408" s="72"/>
      <c r="R408" s="96"/>
      <c r="S408" s="96"/>
      <c r="T408" s="87"/>
      <c r="U408" s="87"/>
    </row>
    <row r="409" spans="4:21" x14ac:dyDescent="0.25">
      <c r="D409" s="72"/>
      <c r="E409" s="72"/>
      <c r="F409" s="72"/>
      <c r="G409" s="72"/>
      <c r="H409" s="72"/>
      <c r="I409" s="72"/>
      <c r="J409" s="72"/>
      <c r="K409" s="72"/>
      <c r="L409" s="72"/>
      <c r="M409" s="72"/>
      <c r="N409" s="72"/>
      <c r="O409" s="72"/>
      <c r="P409" s="72"/>
      <c r="Q409" s="72"/>
      <c r="R409" s="96"/>
      <c r="S409" s="96"/>
      <c r="T409" s="87"/>
      <c r="U409" s="87"/>
    </row>
    <row r="410" spans="4:21" x14ac:dyDescent="0.25">
      <c r="D410" s="72"/>
      <c r="E410" s="72"/>
      <c r="F410" s="72"/>
      <c r="G410" s="72"/>
      <c r="H410" s="72"/>
      <c r="I410" s="72"/>
      <c r="J410" s="72"/>
      <c r="K410" s="72"/>
      <c r="L410" s="72"/>
      <c r="M410" s="72"/>
      <c r="N410" s="72"/>
      <c r="O410" s="72"/>
      <c r="P410" s="72"/>
      <c r="Q410" s="72"/>
      <c r="R410" s="96"/>
      <c r="S410" s="96"/>
      <c r="T410" s="87"/>
      <c r="U410" s="87"/>
    </row>
    <row r="411" spans="4:21" x14ac:dyDescent="0.25">
      <c r="D411" s="72"/>
      <c r="E411" s="72"/>
      <c r="F411" s="72"/>
      <c r="G411" s="72"/>
      <c r="H411" s="72"/>
      <c r="I411" s="72"/>
      <c r="J411" s="72"/>
      <c r="K411" s="72"/>
      <c r="L411" s="72"/>
      <c r="M411" s="72"/>
      <c r="N411" s="72"/>
      <c r="O411" s="72"/>
      <c r="P411" s="72"/>
      <c r="Q411" s="72"/>
      <c r="R411" s="96"/>
      <c r="S411" s="96"/>
      <c r="T411" s="87"/>
      <c r="U411" s="87"/>
    </row>
    <row r="412" spans="4:21" x14ac:dyDescent="0.25">
      <c r="D412" s="72"/>
      <c r="E412" s="72"/>
      <c r="F412" s="72"/>
      <c r="G412" s="72"/>
      <c r="H412" s="72"/>
      <c r="I412" s="72"/>
      <c r="J412" s="72"/>
      <c r="K412" s="72"/>
      <c r="L412" s="72"/>
      <c r="M412" s="72"/>
      <c r="N412" s="72"/>
      <c r="O412" s="72"/>
      <c r="P412" s="72"/>
      <c r="Q412" s="72"/>
      <c r="R412" s="96"/>
      <c r="S412" s="96"/>
      <c r="T412" s="87"/>
      <c r="U412" s="87"/>
    </row>
    <row r="413" spans="4:21" x14ac:dyDescent="0.25">
      <c r="D413" s="72"/>
      <c r="E413" s="72"/>
      <c r="F413" s="72"/>
      <c r="G413" s="72"/>
      <c r="H413" s="72"/>
      <c r="I413" s="72"/>
      <c r="J413" s="72"/>
      <c r="K413" s="72"/>
      <c r="L413" s="72"/>
      <c r="M413" s="72"/>
      <c r="N413" s="72"/>
      <c r="O413" s="72"/>
      <c r="P413" s="72"/>
      <c r="Q413" s="72"/>
      <c r="R413" s="96"/>
      <c r="S413" s="96"/>
      <c r="T413" s="87"/>
      <c r="U413" s="87"/>
    </row>
    <row r="414" spans="4:21" x14ac:dyDescent="0.25">
      <c r="D414" s="72"/>
      <c r="E414" s="72"/>
      <c r="F414" s="72"/>
      <c r="G414" s="72"/>
      <c r="H414" s="72"/>
      <c r="I414" s="72"/>
      <c r="J414" s="72"/>
      <c r="K414" s="72"/>
      <c r="L414" s="72"/>
      <c r="M414" s="72"/>
      <c r="N414" s="72"/>
      <c r="O414" s="72"/>
      <c r="P414" s="72"/>
      <c r="Q414" s="72"/>
      <c r="R414" s="96"/>
      <c r="S414" s="96"/>
      <c r="T414" s="87"/>
      <c r="U414" s="87"/>
    </row>
    <row r="415" spans="4:21" x14ac:dyDescent="0.25">
      <c r="D415" s="72"/>
      <c r="E415" s="72"/>
      <c r="F415" s="72"/>
      <c r="G415" s="72"/>
      <c r="H415" s="72"/>
      <c r="I415" s="72"/>
      <c r="J415" s="72"/>
      <c r="K415" s="72"/>
      <c r="L415" s="72"/>
      <c r="M415" s="72"/>
      <c r="N415" s="72"/>
      <c r="O415" s="72"/>
      <c r="P415" s="72"/>
      <c r="Q415" s="72"/>
      <c r="R415" s="96"/>
      <c r="S415" s="96"/>
      <c r="T415" s="87"/>
      <c r="U415" s="87"/>
    </row>
    <row r="416" spans="4:21" x14ac:dyDescent="0.25">
      <c r="D416" s="72"/>
      <c r="E416" s="72"/>
      <c r="F416" s="72"/>
      <c r="G416" s="72"/>
      <c r="H416" s="72"/>
      <c r="I416" s="72"/>
      <c r="J416" s="72"/>
      <c r="K416" s="72"/>
      <c r="L416" s="72"/>
      <c r="M416" s="72"/>
      <c r="N416" s="72"/>
      <c r="O416" s="72"/>
      <c r="P416" s="72"/>
      <c r="Q416" s="72"/>
      <c r="R416" s="96"/>
      <c r="S416" s="96"/>
      <c r="T416" s="87"/>
      <c r="U416" s="87"/>
    </row>
    <row r="417" spans="4:21" x14ac:dyDescent="0.25">
      <c r="D417" s="72"/>
      <c r="E417" s="72"/>
      <c r="F417" s="72"/>
      <c r="G417" s="72"/>
      <c r="H417" s="72"/>
      <c r="I417" s="72"/>
      <c r="J417" s="72"/>
      <c r="K417" s="72"/>
      <c r="L417" s="72"/>
      <c r="M417" s="72"/>
      <c r="N417" s="72"/>
      <c r="O417" s="72"/>
      <c r="P417" s="72"/>
      <c r="Q417" s="72"/>
      <c r="R417" s="96"/>
      <c r="S417" s="96"/>
      <c r="T417" s="87"/>
      <c r="U417" s="87"/>
    </row>
    <row r="418" spans="4:21" x14ac:dyDescent="0.25">
      <c r="D418" s="72"/>
      <c r="E418" s="72"/>
      <c r="F418" s="72"/>
      <c r="G418" s="72"/>
      <c r="H418" s="72"/>
      <c r="I418" s="72"/>
      <c r="J418" s="72"/>
      <c r="K418" s="72"/>
      <c r="L418" s="72"/>
      <c r="M418" s="72"/>
      <c r="N418" s="72"/>
      <c r="O418" s="72"/>
      <c r="P418" s="72"/>
      <c r="Q418" s="72"/>
      <c r="R418" s="96"/>
      <c r="S418" s="96"/>
      <c r="T418" s="87"/>
      <c r="U418" s="87"/>
    </row>
    <row r="419" spans="4:21" x14ac:dyDescent="0.25">
      <c r="D419" s="72"/>
      <c r="E419" s="72"/>
      <c r="F419" s="72"/>
      <c r="G419" s="72"/>
      <c r="H419" s="72"/>
      <c r="I419" s="72"/>
      <c r="J419" s="72"/>
      <c r="K419" s="72"/>
      <c r="L419" s="72"/>
      <c r="M419" s="72"/>
      <c r="N419" s="72"/>
      <c r="O419" s="72"/>
      <c r="P419" s="72"/>
      <c r="Q419" s="72"/>
      <c r="R419" s="96"/>
      <c r="S419" s="96"/>
      <c r="T419" s="87"/>
      <c r="U419" s="87"/>
    </row>
    <row r="420" spans="4:21" x14ac:dyDescent="0.25">
      <c r="D420" s="72"/>
      <c r="E420" s="72"/>
      <c r="F420" s="72"/>
      <c r="G420" s="72"/>
      <c r="H420" s="72"/>
      <c r="I420" s="72"/>
      <c r="J420" s="72"/>
      <c r="K420" s="72"/>
      <c r="L420" s="72"/>
      <c r="M420" s="72"/>
      <c r="N420" s="72"/>
      <c r="O420" s="72"/>
      <c r="P420" s="72"/>
      <c r="Q420" s="72"/>
      <c r="R420" s="96"/>
      <c r="S420" s="96"/>
      <c r="T420" s="87"/>
      <c r="U420" s="87"/>
    </row>
    <row r="421" spans="4:21" x14ac:dyDescent="0.25">
      <c r="D421" s="72"/>
      <c r="E421" s="72"/>
      <c r="F421" s="72"/>
      <c r="G421" s="72"/>
      <c r="H421" s="72"/>
      <c r="I421" s="72"/>
      <c r="J421" s="72"/>
      <c r="K421" s="72"/>
      <c r="L421" s="72"/>
      <c r="M421" s="72"/>
      <c r="N421" s="72"/>
      <c r="O421" s="72"/>
      <c r="P421" s="72"/>
      <c r="Q421" s="72"/>
      <c r="R421" s="96"/>
      <c r="S421" s="96"/>
      <c r="T421" s="87"/>
      <c r="U421" s="87"/>
    </row>
    <row r="422" spans="4:21" x14ac:dyDescent="0.25">
      <c r="D422" s="72"/>
      <c r="E422" s="72"/>
      <c r="F422" s="72"/>
      <c r="G422" s="72"/>
      <c r="H422" s="72"/>
      <c r="I422" s="72"/>
      <c r="J422" s="72"/>
      <c r="K422" s="72"/>
      <c r="L422" s="72"/>
      <c r="M422" s="72"/>
      <c r="N422" s="72"/>
      <c r="O422" s="72"/>
      <c r="P422" s="72"/>
      <c r="Q422" s="72"/>
      <c r="R422" s="96"/>
      <c r="S422" s="96"/>
      <c r="T422" s="87"/>
      <c r="U422" s="87"/>
    </row>
    <row r="423" spans="4:21" x14ac:dyDescent="0.25">
      <c r="D423" s="72"/>
      <c r="E423" s="72"/>
      <c r="F423" s="72"/>
      <c r="G423" s="72"/>
      <c r="H423" s="72"/>
      <c r="I423" s="72"/>
      <c r="J423" s="72"/>
      <c r="K423" s="72"/>
      <c r="L423" s="72"/>
      <c r="M423" s="72"/>
      <c r="N423" s="72"/>
      <c r="O423" s="72"/>
      <c r="P423" s="72"/>
      <c r="Q423" s="72"/>
      <c r="R423" s="96"/>
      <c r="S423" s="96"/>
      <c r="T423" s="87"/>
      <c r="U423" s="87"/>
    </row>
    <row r="424" spans="4:21" x14ac:dyDescent="0.25">
      <c r="D424" s="72"/>
      <c r="E424" s="72"/>
      <c r="F424" s="72"/>
      <c r="G424" s="72"/>
      <c r="H424" s="72"/>
      <c r="I424" s="72"/>
      <c r="J424" s="72"/>
      <c r="K424" s="72"/>
      <c r="L424" s="72"/>
      <c r="M424" s="72"/>
      <c r="N424" s="72"/>
      <c r="O424" s="72"/>
      <c r="P424" s="72"/>
      <c r="Q424" s="72"/>
      <c r="R424" s="96"/>
      <c r="S424" s="96"/>
      <c r="T424" s="87"/>
      <c r="U424" s="87"/>
    </row>
    <row r="425" spans="4:21" x14ac:dyDescent="0.25">
      <c r="D425" s="72"/>
      <c r="E425" s="72"/>
      <c r="F425" s="72"/>
      <c r="G425" s="72"/>
      <c r="H425" s="72"/>
      <c r="I425" s="72"/>
      <c r="J425" s="72"/>
      <c r="K425" s="72"/>
      <c r="L425" s="72"/>
      <c r="M425" s="72"/>
      <c r="N425" s="72"/>
      <c r="O425" s="72"/>
      <c r="P425" s="72"/>
      <c r="Q425" s="72"/>
      <c r="R425" s="96"/>
      <c r="S425" s="96"/>
      <c r="T425" s="87"/>
      <c r="U425" s="87"/>
    </row>
    <row r="426" spans="4:21" x14ac:dyDescent="0.25">
      <c r="D426" s="72"/>
      <c r="E426" s="72"/>
      <c r="F426" s="72"/>
      <c r="G426" s="72"/>
      <c r="H426" s="72"/>
      <c r="I426" s="72"/>
      <c r="J426" s="72"/>
      <c r="K426" s="72"/>
      <c r="L426" s="72"/>
      <c r="M426" s="72"/>
      <c r="N426" s="72"/>
      <c r="O426" s="72"/>
      <c r="P426" s="72"/>
      <c r="Q426" s="72"/>
      <c r="R426" s="96"/>
      <c r="S426" s="96"/>
      <c r="T426" s="87"/>
      <c r="U426" s="87"/>
    </row>
    <row r="427" spans="4:21" x14ac:dyDescent="0.25">
      <c r="D427" s="72"/>
      <c r="E427" s="72"/>
      <c r="F427" s="72"/>
      <c r="G427" s="72"/>
      <c r="H427" s="72"/>
      <c r="I427" s="72"/>
      <c r="J427" s="72"/>
      <c r="K427" s="72"/>
      <c r="L427" s="72"/>
      <c r="M427" s="72"/>
      <c r="N427" s="72"/>
      <c r="O427" s="72"/>
      <c r="P427" s="72"/>
      <c r="Q427" s="72"/>
      <c r="R427" s="96"/>
      <c r="S427" s="96"/>
      <c r="T427" s="87"/>
      <c r="U427" s="87"/>
    </row>
    <row r="428" spans="4:21" x14ac:dyDescent="0.25">
      <c r="D428" s="72"/>
      <c r="E428" s="72"/>
      <c r="F428" s="72"/>
      <c r="G428" s="72"/>
      <c r="H428" s="72"/>
      <c r="I428" s="72"/>
      <c r="J428" s="72"/>
      <c r="K428" s="72"/>
      <c r="L428" s="72"/>
      <c r="M428" s="72"/>
      <c r="N428" s="72"/>
      <c r="O428" s="72"/>
      <c r="P428" s="72"/>
      <c r="Q428" s="72"/>
      <c r="R428" s="96"/>
      <c r="S428" s="96"/>
      <c r="T428" s="87"/>
      <c r="U428" s="87"/>
    </row>
    <row r="429" spans="4:21" x14ac:dyDescent="0.25">
      <c r="D429" s="72"/>
      <c r="E429" s="72"/>
      <c r="F429" s="72"/>
      <c r="G429" s="72"/>
      <c r="H429" s="72"/>
      <c r="I429" s="72"/>
      <c r="J429" s="72"/>
      <c r="K429" s="72"/>
      <c r="L429" s="72"/>
      <c r="M429" s="72"/>
      <c r="N429" s="72"/>
      <c r="O429" s="72"/>
      <c r="P429" s="72"/>
      <c r="Q429" s="72"/>
      <c r="R429" s="96"/>
      <c r="S429" s="96"/>
      <c r="T429" s="87"/>
      <c r="U429" s="87"/>
    </row>
    <row r="430" spans="4:21" x14ac:dyDescent="0.25">
      <c r="D430" s="72"/>
      <c r="E430" s="72"/>
      <c r="F430" s="72"/>
      <c r="G430" s="72"/>
      <c r="H430" s="72"/>
      <c r="I430" s="72"/>
      <c r="J430" s="72"/>
      <c r="K430" s="72"/>
      <c r="L430" s="72"/>
      <c r="M430" s="72"/>
      <c r="N430" s="72"/>
      <c r="O430" s="72"/>
      <c r="P430" s="72"/>
      <c r="Q430" s="72"/>
      <c r="R430" s="96"/>
      <c r="S430" s="96"/>
      <c r="T430" s="87"/>
      <c r="U430" s="87"/>
    </row>
    <row r="431" spans="4:21" x14ac:dyDescent="0.25">
      <c r="D431" s="72"/>
      <c r="E431" s="72"/>
      <c r="F431" s="72"/>
      <c r="G431" s="72"/>
      <c r="H431" s="72"/>
      <c r="I431" s="72"/>
      <c r="J431" s="72"/>
      <c r="K431" s="72"/>
      <c r="L431" s="72"/>
      <c r="M431" s="72"/>
      <c r="N431" s="72"/>
      <c r="O431" s="72"/>
      <c r="P431" s="72"/>
      <c r="Q431" s="72"/>
      <c r="R431" s="96"/>
      <c r="S431" s="96"/>
      <c r="T431" s="87"/>
      <c r="U431" s="87"/>
    </row>
    <row r="432" spans="4:21" x14ac:dyDescent="0.25">
      <c r="D432" s="72"/>
      <c r="E432" s="72"/>
      <c r="F432" s="72"/>
      <c r="G432" s="72"/>
      <c r="H432" s="72"/>
      <c r="I432" s="72"/>
      <c r="J432" s="72"/>
      <c r="K432" s="72"/>
      <c r="L432" s="72"/>
      <c r="M432" s="72"/>
      <c r="N432" s="72"/>
      <c r="O432" s="72"/>
      <c r="P432" s="72"/>
      <c r="Q432" s="72"/>
      <c r="R432" s="96"/>
      <c r="S432" s="96"/>
      <c r="T432" s="87"/>
      <c r="U432" s="87"/>
    </row>
    <row r="433" spans="4:21" x14ac:dyDescent="0.25">
      <c r="D433" s="72"/>
      <c r="E433" s="72"/>
      <c r="F433" s="72"/>
      <c r="G433" s="72"/>
      <c r="H433" s="72"/>
      <c r="I433" s="72"/>
      <c r="J433" s="72"/>
      <c r="K433" s="72"/>
      <c r="L433" s="72"/>
      <c r="M433" s="72"/>
      <c r="N433" s="72"/>
      <c r="O433" s="72"/>
      <c r="P433" s="72"/>
      <c r="Q433" s="72"/>
      <c r="R433" s="96"/>
      <c r="S433" s="96"/>
      <c r="T433" s="87"/>
      <c r="U433" s="87"/>
    </row>
    <row r="434" spans="4:21" x14ac:dyDescent="0.25">
      <c r="D434" s="72"/>
      <c r="E434" s="72"/>
      <c r="F434" s="72"/>
      <c r="G434" s="72"/>
      <c r="H434" s="72"/>
      <c r="I434" s="72"/>
      <c r="J434" s="72"/>
      <c r="K434" s="72"/>
      <c r="L434" s="72"/>
      <c r="M434" s="72"/>
      <c r="N434" s="72"/>
      <c r="O434" s="72"/>
      <c r="P434" s="72"/>
      <c r="Q434" s="72"/>
      <c r="R434" s="96"/>
      <c r="S434" s="96"/>
      <c r="T434" s="87"/>
      <c r="U434" s="87"/>
    </row>
    <row r="435" spans="4:21" x14ac:dyDescent="0.25">
      <c r="D435" s="72"/>
      <c r="E435" s="72"/>
      <c r="F435" s="72"/>
      <c r="G435" s="72"/>
      <c r="H435" s="72"/>
      <c r="I435" s="72"/>
      <c r="J435" s="72"/>
      <c r="K435" s="72"/>
      <c r="L435" s="72"/>
      <c r="M435" s="72"/>
      <c r="N435" s="72"/>
      <c r="O435" s="72"/>
      <c r="P435" s="72"/>
      <c r="Q435" s="72"/>
      <c r="R435" s="96"/>
      <c r="S435" s="96"/>
      <c r="T435" s="87"/>
      <c r="U435" s="87"/>
    </row>
    <row r="436" spans="4:21" x14ac:dyDescent="0.25">
      <c r="D436" s="72"/>
      <c r="E436" s="72"/>
      <c r="F436" s="72"/>
      <c r="G436" s="72"/>
      <c r="H436" s="72"/>
      <c r="I436" s="72"/>
      <c r="J436" s="72"/>
      <c r="K436" s="72"/>
      <c r="L436" s="72"/>
      <c r="M436" s="72"/>
      <c r="N436" s="72"/>
      <c r="O436" s="72"/>
      <c r="P436" s="72"/>
      <c r="Q436" s="72"/>
      <c r="R436" s="96"/>
      <c r="S436" s="96"/>
      <c r="T436" s="87"/>
      <c r="U436" s="87"/>
    </row>
    <row r="437" spans="4:21" x14ac:dyDescent="0.25">
      <c r="D437" s="72"/>
      <c r="E437" s="72"/>
      <c r="F437" s="72"/>
      <c r="G437" s="72"/>
      <c r="H437" s="72"/>
      <c r="I437" s="72"/>
      <c r="J437" s="72"/>
      <c r="K437" s="72"/>
      <c r="L437" s="72"/>
      <c r="M437" s="72"/>
      <c r="N437" s="72"/>
      <c r="O437" s="72"/>
      <c r="P437" s="72"/>
      <c r="Q437" s="72"/>
      <c r="R437" s="96"/>
      <c r="S437" s="96"/>
      <c r="T437" s="87"/>
      <c r="U437" s="87"/>
    </row>
    <row r="438" spans="4:21" x14ac:dyDescent="0.25">
      <c r="D438" s="72"/>
      <c r="E438" s="72"/>
      <c r="F438" s="72"/>
      <c r="G438" s="72"/>
      <c r="H438" s="72"/>
      <c r="I438" s="72"/>
      <c r="J438" s="72"/>
      <c r="K438" s="72"/>
      <c r="L438" s="72"/>
      <c r="M438" s="72"/>
      <c r="N438" s="72"/>
      <c r="O438" s="72"/>
      <c r="P438" s="72"/>
      <c r="Q438" s="72"/>
      <c r="R438" s="96"/>
      <c r="S438" s="96"/>
      <c r="T438" s="87"/>
      <c r="U438" s="87"/>
    </row>
    <row r="439" spans="4:21" x14ac:dyDescent="0.25">
      <c r="D439" s="72"/>
      <c r="E439" s="72"/>
      <c r="F439" s="72"/>
      <c r="G439" s="72"/>
      <c r="H439" s="72"/>
      <c r="I439" s="72"/>
      <c r="J439" s="72"/>
      <c r="K439" s="72"/>
      <c r="L439" s="72"/>
      <c r="M439" s="72"/>
      <c r="N439" s="72"/>
      <c r="O439" s="72"/>
      <c r="P439" s="72"/>
      <c r="Q439" s="72"/>
      <c r="R439" s="96"/>
      <c r="S439" s="96"/>
      <c r="T439" s="87"/>
      <c r="U439" s="87"/>
    </row>
    <row r="440" spans="4:21" x14ac:dyDescent="0.25">
      <c r="D440" s="72"/>
      <c r="E440" s="72"/>
      <c r="F440" s="72"/>
      <c r="G440" s="72"/>
      <c r="H440" s="72"/>
      <c r="I440" s="72"/>
      <c r="J440" s="72"/>
      <c r="K440" s="72"/>
      <c r="L440" s="72"/>
      <c r="M440" s="72"/>
      <c r="N440" s="72"/>
      <c r="O440" s="72"/>
      <c r="P440" s="72"/>
      <c r="Q440" s="72"/>
      <c r="R440" s="96"/>
      <c r="S440" s="96"/>
      <c r="T440" s="87"/>
      <c r="U440" s="87"/>
    </row>
    <row r="441" spans="4:21" x14ac:dyDescent="0.25">
      <c r="D441" s="72"/>
      <c r="E441" s="72"/>
      <c r="F441" s="72"/>
      <c r="G441" s="72"/>
      <c r="H441" s="72"/>
      <c r="I441" s="72"/>
      <c r="J441" s="72"/>
      <c r="K441" s="72"/>
      <c r="L441" s="72"/>
      <c r="M441" s="72"/>
      <c r="N441" s="72"/>
      <c r="O441" s="72"/>
      <c r="P441" s="72"/>
      <c r="Q441" s="72"/>
      <c r="R441" s="96"/>
      <c r="S441" s="96"/>
      <c r="T441" s="87"/>
      <c r="U441" s="87"/>
    </row>
    <row r="442" spans="4:21" x14ac:dyDescent="0.25">
      <c r="D442" s="72"/>
      <c r="E442" s="72"/>
      <c r="F442" s="72"/>
      <c r="G442" s="72"/>
      <c r="H442" s="72"/>
      <c r="I442" s="72"/>
      <c r="J442" s="72"/>
      <c r="K442" s="72"/>
      <c r="L442" s="72"/>
      <c r="M442" s="72"/>
      <c r="N442" s="72"/>
      <c r="O442" s="72"/>
      <c r="P442" s="72"/>
      <c r="Q442" s="72"/>
      <c r="R442" s="96"/>
      <c r="S442" s="96"/>
      <c r="T442" s="87"/>
      <c r="U442" s="87"/>
    </row>
    <row r="443" spans="4:21" x14ac:dyDescent="0.25">
      <c r="D443" s="72"/>
      <c r="E443" s="72"/>
      <c r="F443" s="72"/>
      <c r="G443" s="72"/>
      <c r="H443" s="72"/>
      <c r="I443" s="72"/>
      <c r="J443" s="72"/>
      <c r="K443" s="72"/>
      <c r="L443" s="72"/>
      <c r="M443" s="72"/>
      <c r="N443" s="72"/>
      <c r="O443" s="72"/>
      <c r="P443" s="72"/>
      <c r="Q443" s="72"/>
      <c r="R443" s="96"/>
      <c r="S443" s="96"/>
      <c r="T443" s="87"/>
      <c r="U443" s="87"/>
    </row>
    <row r="444" spans="4:21" x14ac:dyDescent="0.25">
      <c r="D444" s="72"/>
      <c r="E444" s="72"/>
      <c r="F444" s="72"/>
      <c r="G444" s="72"/>
      <c r="H444" s="72"/>
      <c r="I444" s="72"/>
      <c r="J444" s="72"/>
      <c r="K444" s="72"/>
      <c r="L444" s="72"/>
      <c r="M444" s="72"/>
      <c r="N444" s="72"/>
      <c r="O444" s="72"/>
      <c r="P444" s="72"/>
      <c r="Q444" s="72"/>
      <c r="R444" s="96"/>
      <c r="S444" s="96"/>
      <c r="T444" s="87"/>
      <c r="U444" s="87"/>
    </row>
    <row r="445" spans="4:21" x14ac:dyDescent="0.25">
      <c r="D445" s="72"/>
      <c r="E445" s="72"/>
      <c r="F445" s="72"/>
      <c r="G445" s="72"/>
      <c r="H445" s="72"/>
      <c r="I445" s="72"/>
      <c r="J445" s="72"/>
      <c r="K445" s="72"/>
      <c r="L445" s="72"/>
      <c r="M445" s="72"/>
      <c r="N445" s="72"/>
      <c r="O445" s="72"/>
      <c r="P445" s="72"/>
      <c r="Q445" s="72"/>
      <c r="R445" s="96"/>
      <c r="S445" s="96"/>
      <c r="T445" s="87"/>
      <c r="U445" s="87"/>
    </row>
    <row r="446" spans="4:21" x14ac:dyDescent="0.25">
      <c r="D446" s="72"/>
      <c r="E446" s="72"/>
      <c r="F446" s="72"/>
      <c r="G446" s="72"/>
      <c r="H446" s="72"/>
      <c r="I446" s="72"/>
      <c r="J446" s="72"/>
      <c r="K446" s="72"/>
      <c r="L446" s="72"/>
      <c r="M446" s="72"/>
      <c r="N446" s="72"/>
      <c r="O446" s="72"/>
      <c r="P446" s="72"/>
      <c r="Q446" s="72"/>
      <c r="R446" s="96"/>
      <c r="S446" s="96"/>
      <c r="T446" s="87"/>
      <c r="U446" s="87"/>
    </row>
    <row r="447" spans="4:21" x14ac:dyDescent="0.25">
      <c r="D447" s="72"/>
      <c r="E447" s="72"/>
      <c r="F447" s="72"/>
      <c r="G447" s="72"/>
      <c r="H447" s="72"/>
      <c r="I447" s="72"/>
      <c r="J447" s="72"/>
      <c r="K447" s="72"/>
      <c r="L447" s="72"/>
      <c r="M447" s="72"/>
      <c r="N447" s="72"/>
      <c r="O447" s="72"/>
      <c r="P447" s="72"/>
      <c r="Q447" s="72"/>
      <c r="R447" s="96"/>
      <c r="S447" s="96"/>
      <c r="T447" s="87"/>
      <c r="U447" s="87"/>
    </row>
    <row r="448" spans="4:21" x14ac:dyDescent="0.25">
      <c r="D448" s="72"/>
      <c r="E448" s="72"/>
      <c r="F448" s="72"/>
      <c r="G448" s="72"/>
      <c r="H448" s="72"/>
      <c r="I448" s="72"/>
      <c r="J448" s="72"/>
      <c r="K448" s="72"/>
      <c r="L448" s="72"/>
      <c r="M448" s="72"/>
      <c r="N448" s="72"/>
      <c r="O448" s="72"/>
      <c r="P448" s="72"/>
      <c r="Q448" s="72"/>
      <c r="R448" s="96"/>
      <c r="S448" s="96"/>
      <c r="T448" s="87"/>
      <c r="U448" s="87"/>
    </row>
    <row r="449" spans="4:21" x14ac:dyDescent="0.25">
      <c r="D449" s="72"/>
      <c r="E449" s="72"/>
      <c r="F449" s="72"/>
      <c r="G449" s="72"/>
      <c r="H449" s="72"/>
      <c r="I449" s="72"/>
      <c r="J449" s="72"/>
      <c r="K449" s="72"/>
      <c r="L449" s="72"/>
      <c r="M449" s="72"/>
      <c r="N449" s="72"/>
      <c r="O449" s="72"/>
      <c r="P449" s="72"/>
      <c r="Q449" s="72"/>
      <c r="R449" s="96"/>
      <c r="S449" s="96"/>
      <c r="T449" s="87"/>
      <c r="U449" s="87"/>
    </row>
    <row r="450" spans="4:21" x14ac:dyDescent="0.25">
      <c r="D450" s="72"/>
      <c r="E450" s="72"/>
      <c r="F450" s="72"/>
      <c r="G450" s="72"/>
      <c r="H450" s="72"/>
      <c r="I450" s="72"/>
      <c r="J450" s="72"/>
      <c r="K450" s="72"/>
      <c r="L450" s="72"/>
      <c r="M450" s="72"/>
      <c r="N450" s="72"/>
      <c r="O450" s="72"/>
      <c r="P450" s="72"/>
      <c r="Q450" s="72"/>
      <c r="R450" s="96"/>
      <c r="S450" s="96"/>
      <c r="T450" s="87"/>
      <c r="U450" s="87"/>
    </row>
    <row r="451" spans="4:21" x14ac:dyDescent="0.25">
      <c r="D451" s="72"/>
      <c r="E451" s="72"/>
      <c r="F451" s="72"/>
      <c r="G451" s="72"/>
      <c r="H451" s="72"/>
      <c r="I451" s="72"/>
      <c r="J451" s="72"/>
      <c r="K451" s="72"/>
      <c r="L451" s="72"/>
      <c r="M451" s="72"/>
      <c r="N451" s="72"/>
      <c r="O451" s="72"/>
      <c r="P451" s="72"/>
      <c r="Q451" s="72"/>
      <c r="R451" s="96"/>
      <c r="S451" s="96"/>
      <c r="T451" s="87"/>
      <c r="U451" s="87"/>
    </row>
    <row r="452" spans="4:21" x14ac:dyDescent="0.25">
      <c r="D452" s="72"/>
      <c r="E452" s="72"/>
      <c r="F452" s="72"/>
      <c r="G452" s="72"/>
      <c r="H452" s="72"/>
      <c r="I452" s="72"/>
      <c r="J452" s="72"/>
      <c r="K452" s="72"/>
      <c r="L452" s="72"/>
      <c r="M452" s="72"/>
      <c r="N452" s="72"/>
      <c r="O452" s="72"/>
      <c r="P452" s="72"/>
      <c r="Q452" s="72"/>
      <c r="R452" s="96"/>
      <c r="S452" s="96"/>
      <c r="T452" s="87"/>
      <c r="U452" s="87"/>
    </row>
    <row r="453" spans="4:21" x14ac:dyDescent="0.25">
      <c r="D453" s="72"/>
      <c r="E453" s="72"/>
      <c r="F453" s="72"/>
      <c r="G453" s="72"/>
      <c r="H453" s="72"/>
      <c r="I453" s="72"/>
      <c r="J453" s="72"/>
      <c r="K453" s="72"/>
      <c r="L453" s="72"/>
      <c r="M453" s="72"/>
      <c r="N453" s="72"/>
      <c r="O453" s="72"/>
      <c r="P453" s="72"/>
      <c r="Q453" s="72"/>
      <c r="R453" s="96"/>
      <c r="S453" s="96"/>
      <c r="T453" s="87"/>
      <c r="U453" s="87"/>
    </row>
    <row r="454" spans="4:21" x14ac:dyDescent="0.25">
      <c r="D454" s="72"/>
      <c r="E454" s="72"/>
      <c r="F454" s="72"/>
      <c r="G454" s="72"/>
      <c r="H454" s="72"/>
      <c r="I454" s="72"/>
      <c r="J454" s="72"/>
      <c r="K454" s="72"/>
      <c r="L454" s="72"/>
      <c r="M454" s="72"/>
      <c r="N454" s="72"/>
      <c r="O454" s="72"/>
      <c r="P454" s="72"/>
      <c r="Q454" s="72"/>
      <c r="R454" s="96"/>
      <c r="S454" s="96"/>
      <c r="T454" s="87"/>
      <c r="U454" s="87"/>
    </row>
    <row r="455" spans="4:21" x14ac:dyDescent="0.25">
      <c r="D455" s="72"/>
      <c r="E455" s="72"/>
      <c r="F455" s="72"/>
      <c r="G455" s="72"/>
      <c r="H455" s="72"/>
      <c r="I455" s="72"/>
      <c r="J455" s="72"/>
      <c r="K455" s="72"/>
      <c r="L455" s="72"/>
      <c r="M455" s="72"/>
      <c r="N455" s="72"/>
      <c r="O455" s="72"/>
      <c r="P455" s="72"/>
      <c r="Q455" s="72"/>
      <c r="R455" s="96"/>
      <c r="S455" s="96"/>
      <c r="T455" s="87"/>
      <c r="U455" s="87"/>
    </row>
    <row r="456" spans="4:21" x14ac:dyDescent="0.25">
      <c r="D456" s="72"/>
      <c r="E456" s="72"/>
      <c r="F456" s="72"/>
      <c r="G456" s="72"/>
      <c r="H456" s="72"/>
      <c r="I456" s="72"/>
      <c r="J456" s="72"/>
      <c r="K456" s="72"/>
      <c r="L456" s="72"/>
      <c r="M456" s="72"/>
      <c r="N456" s="72"/>
      <c r="O456" s="72"/>
      <c r="P456" s="72"/>
      <c r="Q456" s="72"/>
      <c r="R456" s="96"/>
      <c r="S456" s="96"/>
      <c r="T456" s="87"/>
      <c r="U456" s="87"/>
    </row>
    <row r="457" spans="4:21" x14ac:dyDescent="0.25">
      <c r="D457" s="72"/>
      <c r="E457" s="72"/>
      <c r="F457" s="72"/>
      <c r="G457" s="72"/>
      <c r="H457" s="72"/>
      <c r="I457" s="72"/>
      <c r="J457" s="72"/>
      <c r="K457" s="72"/>
      <c r="L457" s="72"/>
      <c r="M457" s="72"/>
      <c r="N457" s="72"/>
      <c r="O457" s="72"/>
      <c r="P457" s="72"/>
      <c r="Q457" s="72"/>
      <c r="R457" s="96"/>
      <c r="S457" s="96"/>
      <c r="T457" s="87"/>
      <c r="U457" s="87"/>
    </row>
    <row r="458" spans="4:21" x14ac:dyDescent="0.25">
      <c r="D458" s="72"/>
      <c r="E458" s="72"/>
      <c r="F458" s="72"/>
      <c r="G458" s="72"/>
      <c r="H458" s="72"/>
      <c r="I458" s="72"/>
      <c r="J458" s="72"/>
      <c r="K458" s="72"/>
      <c r="L458" s="72"/>
      <c r="M458" s="72"/>
      <c r="N458" s="72"/>
      <c r="O458" s="72"/>
      <c r="P458" s="72"/>
      <c r="Q458" s="72"/>
      <c r="R458" s="96"/>
      <c r="S458" s="96"/>
      <c r="T458" s="87"/>
      <c r="U458" s="87"/>
    </row>
    <row r="459" spans="4:21" x14ac:dyDescent="0.25">
      <c r="D459" s="72"/>
      <c r="E459" s="72"/>
      <c r="F459" s="72"/>
      <c r="G459" s="72"/>
      <c r="H459" s="72"/>
      <c r="I459" s="72"/>
      <c r="J459" s="72"/>
      <c r="K459" s="72"/>
      <c r="L459" s="72"/>
      <c r="M459" s="72"/>
      <c r="N459" s="72"/>
      <c r="O459" s="72"/>
      <c r="P459" s="72"/>
      <c r="Q459" s="72"/>
      <c r="R459" s="96"/>
      <c r="S459" s="96"/>
      <c r="T459" s="87"/>
      <c r="U459" s="87"/>
    </row>
    <row r="460" spans="4:21" x14ac:dyDescent="0.25">
      <c r="D460" s="72"/>
      <c r="E460" s="72"/>
      <c r="F460" s="72"/>
      <c r="G460" s="72"/>
      <c r="H460" s="72"/>
      <c r="I460" s="72"/>
      <c r="J460" s="72"/>
      <c r="K460" s="72"/>
      <c r="L460" s="72"/>
      <c r="M460" s="72"/>
      <c r="N460" s="72"/>
      <c r="O460" s="72"/>
      <c r="P460" s="72"/>
      <c r="Q460" s="72"/>
      <c r="R460" s="96"/>
      <c r="S460" s="96"/>
      <c r="T460" s="87"/>
      <c r="U460" s="87"/>
    </row>
    <row r="461" spans="4:21" x14ac:dyDescent="0.25">
      <c r="D461" s="72"/>
      <c r="E461" s="72"/>
      <c r="F461" s="72"/>
      <c r="G461" s="72"/>
      <c r="H461" s="72"/>
      <c r="I461" s="72"/>
      <c r="J461" s="72"/>
      <c r="K461" s="72"/>
      <c r="L461" s="72"/>
      <c r="M461" s="72"/>
      <c r="N461" s="72"/>
      <c r="O461" s="72"/>
      <c r="P461" s="72"/>
      <c r="Q461" s="72"/>
      <c r="R461" s="96"/>
      <c r="S461" s="96"/>
      <c r="T461" s="87"/>
      <c r="U461" s="87"/>
    </row>
    <row r="462" spans="4:21" x14ac:dyDescent="0.25">
      <c r="D462" s="72"/>
      <c r="E462" s="72"/>
      <c r="F462" s="72"/>
      <c r="G462" s="72"/>
      <c r="H462" s="72"/>
      <c r="I462" s="72"/>
      <c r="J462" s="72"/>
      <c r="K462" s="72"/>
      <c r="L462" s="72"/>
      <c r="M462" s="72"/>
      <c r="N462" s="72"/>
      <c r="O462" s="72"/>
      <c r="P462" s="72"/>
      <c r="Q462" s="72"/>
      <c r="R462" s="96"/>
      <c r="S462" s="96"/>
      <c r="T462" s="87"/>
      <c r="U462" s="87"/>
    </row>
    <row r="463" spans="4:21" x14ac:dyDescent="0.25">
      <c r="D463" s="72"/>
      <c r="E463" s="72"/>
      <c r="F463" s="72"/>
      <c r="G463" s="72"/>
      <c r="H463" s="72"/>
      <c r="I463" s="72"/>
      <c r="J463" s="72"/>
      <c r="K463" s="72"/>
      <c r="L463" s="72"/>
      <c r="M463" s="72"/>
      <c r="N463" s="72"/>
      <c r="O463" s="72"/>
      <c r="P463" s="72"/>
      <c r="Q463" s="72"/>
      <c r="R463" s="96"/>
      <c r="S463" s="96"/>
      <c r="T463" s="87"/>
      <c r="U463" s="87"/>
    </row>
    <row r="464" spans="4:21" x14ac:dyDescent="0.25">
      <c r="D464" s="72"/>
      <c r="E464" s="72"/>
      <c r="F464" s="72"/>
      <c r="G464" s="72"/>
      <c r="H464" s="72"/>
      <c r="I464" s="72"/>
      <c r="J464" s="72"/>
      <c r="K464" s="72"/>
      <c r="L464" s="72"/>
      <c r="M464" s="72"/>
      <c r="N464" s="72"/>
      <c r="O464" s="72"/>
      <c r="P464" s="72"/>
      <c r="Q464" s="72"/>
      <c r="R464" s="96"/>
      <c r="S464" s="96"/>
      <c r="T464" s="87"/>
      <c r="U464" s="87"/>
    </row>
    <row r="465" spans="4:21" x14ac:dyDescent="0.25">
      <c r="D465" s="72"/>
      <c r="E465" s="72"/>
      <c r="F465" s="72"/>
      <c r="G465" s="72"/>
      <c r="H465" s="72"/>
      <c r="I465" s="72"/>
      <c r="J465" s="72"/>
      <c r="K465" s="72"/>
      <c r="L465" s="72"/>
      <c r="M465" s="72"/>
      <c r="N465" s="72"/>
      <c r="O465" s="72"/>
      <c r="P465" s="72"/>
      <c r="Q465" s="72"/>
      <c r="R465" s="96"/>
      <c r="S465" s="96"/>
      <c r="T465" s="87"/>
      <c r="U465" s="87"/>
    </row>
    <row r="466" spans="4:21" x14ac:dyDescent="0.25">
      <c r="D466" s="72"/>
      <c r="E466" s="72"/>
      <c r="F466" s="72"/>
      <c r="G466" s="72"/>
      <c r="H466" s="72"/>
      <c r="I466" s="72"/>
      <c r="J466" s="72"/>
      <c r="K466" s="72"/>
      <c r="L466" s="72"/>
      <c r="M466" s="72"/>
      <c r="N466" s="72"/>
      <c r="O466" s="72"/>
      <c r="P466" s="72"/>
      <c r="Q466" s="72"/>
      <c r="R466" s="96"/>
      <c r="S466" s="96"/>
      <c r="T466" s="87"/>
      <c r="U466" s="87"/>
    </row>
    <row r="467" spans="4:21" x14ac:dyDescent="0.25">
      <c r="D467" s="72"/>
      <c r="E467" s="72"/>
      <c r="F467" s="72"/>
      <c r="G467" s="72"/>
      <c r="H467" s="72"/>
      <c r="I467" s="72"/>
      <c r="J467" s="72"/>
      <c r="K467" s="72"/>
      <c r="L467" s="72"/>
      <c r="M467" s="72"/>
      <c r="N467" s="72"/>
      <c r="O467" s="72"/>
      <c r="P467" s="72"/>
      <c r="Q467" s="72"/>
      <c r="R467" s="96"/>
      <c r="S467" s="96"/>
      <c r="T467" s="87"/>
      <c r="U467" s="87"/>
    </row>
    <row r="468" spans="4:21" x14ac:dyDescent="0.25">
      <c r="D468" s="72"/>
      <c r="E468" s="72"/>
      <c r="F468" s="72"/>
      <c r="G468" s="72"/>
      <c r="H468" s="72"/>
      <c r="I468" s="72"/>
      <c r="J468" s="72"/>
      <c r="K468" s="72"/>
      <c r="L468" s="72"/>
      <c r="M468" s="72"/>
      <c r="N468" s="72"/>
      <c r="O468" s="72"/>
      <c r="P468" s="72"/>
      <c r="Q468" s="72"/>
      <c r="R468" s="96"/>
      <c r="S468" s="96"/>
      <c r="T468" s="87"/>
      <c r="U468" s="87"/>
    </row>
    <row r="469" spans="4:21" x14ac:dyDescent="0.25">
      <c r="D469" s="72"/>
      <c r="E469" s="72"/>
      <c r="F469" s="72"/>
      <c r="G469" s="72"/>
      <c r="H469" s="72"/>
      <c r="I469" s="72"/>
      <c r="J469" s="72"/>
      <c r="K469" s="72"/>
      <c r="L469" s="72"/>
      <c r="M469" s="72"/>
      <c r="N469" s="72"/>
      <c r="O469" s="72"/>
      <c r="P469" s="72"/>
      <c r="Q469" s="72"/>
      <c r="R469" s="96"/>
      <c r="S469" s="96"/>
      <c r="T469" s="87"/>
      <c r="U469" s="87"/>
    </row>
    <row r="470" spans="4:21" x14ac:dyDescent="0.25">
      <c r="D470" s="72"/>
      <c r="E470" s="72"/>
      <c r="F470" s="72"/>
      <c r="G470" s="72"/>
      <c r="H470" s="72"/>
      <c r="I470" s="72"/>
      <c r="J470" s="72"/>
      <c r="K470" s="72"/>
      <c r="L470" s="72"/>
      <c r="M470" s="72"/>
      <c r="N470" s="72"/>
      <c r="O470" s="72"/>
      <c r="P470" s="72"/>
      <c r="Q470" s="72"/>
      <c r="R470" s="96"/>
      <c r="S470" s="96"/>
      <c r="T470" s="87"/>
      <c r="U470" s="87"/>
    </row>
    <row r="471" spans="4:21" x14ac:dyDescent="0.25">
      <c r="D471" s="72"/>
      <c r="E471" s="72"/>
      <c r="F471" s="72"/>
      <c r="G471" s="72"/>
      <c r="H471" s="72"/>
      <c r="I471" s="72"/>
      <c r="J471" s="72"/>
      <c r="K471" s="72"/>
      <c r="L471" s="72"/>
      <c r="M471" s="72"/>
      <c r="N471" s="72"/>
      <c r="O471" s="72"/>
      <c r="P471" s="72"/>
      <c r="Q471" s="72"/>
      <c r="R471" s="96"/>
      <c r="S471" s="96"/>
      <c r="T471" s="87"/>
      <c r="U471" s="87"/>
    </row>
    <row r="472" spans="4:21" x14ac:dyDescent="0.25">
      <c r="D472" s="72"/>
      <c r="E472" s="72"/>
      <c r="F472" s="72"/>
      <c r="G472" s="72"/>
      <c r="H472" s="72"/>
      <c r="I472" s="72"/>
      <c r="J472" s="72"/>
      <c r="K472" s="72"/>
      <c r="L472" s="72"/>
      <c r="M472" s="72"/>
      <c r="N472" s="72"/>
      <c r="O472" s="72"/>
      <c r="P472" s="72"/>
      <c r="Q472" s="72"/>
      <c r="R472" s="96"/>
      <c r="S472" s="96"/>
      <c r="T472" s="87"/>
      <c r="U472" s="87"/>
    </row>
    <row r="473" spans="4:21" x14ac:dyDescent="0.25">
      <c r="D473" s="72"/>
      <c r="E473" s="72"/>
      <c r="F473" s="72"/>
      <c r="G473" s="72"/>
      <c r="H473" s="72"/>
      <c r="I473" s="72"/>
      <c r="J473" s="72"/>
      <c r="K473" s="72"/>
      <c r="L473" s="72"/>
      <c r="M473" s="72"/>
      <c r="N473" s="72"/>
      <c r="O473" s="72"/>
      <c r="P473" s="72"/>
      <c r="Q473" s="72"/>
      <c r="R473" s="96"/>
      <c r="S473" s="96"/>
      <c r="T473" s="87"/>
      <c r="U473" s="87"/>
    </row>
    <row r="474" spans="4:21" x14ac:dyDescent="0.25">
      <c r="D474" s="72"/>
      <c r="E474" s="72"/>
      <c r="F474" s="72"/>
      <c r="G474" s="72"/>
      <c r="H474" s="72"/>
      <c r="I474" s="72"/>
      <c r="J474" s="72"/>
      <c r="K474" s="72"/>
      <c r="L474" s="72"/>
      <c r="M474" s="72"/>
      <c r="N474" s="72"/>
      <c r="O474" s="72"/>
      <c r="P474" s="72"/>
      <c r="Q474" s="72"/>
      <c r="R474" s="96"/>
      <c r="S474" s="96"/>
      <c r="T474" s="87"/>
      <c r="U474" s="87"/>
    </row>
    <row r="475" spans="4:21" x14ac:dyDescent="0.25">
      <c r="D475" s="72"/>
      <c r="E475" s="72"/>
      <c r="F475" s="72"/>
      <c r="G475" s="72"/>
      <c r="H475" s="72"/>
      <c r="I475" s="72"/>
      <c r="J475" s="72"/>
      <c r="K475" s="72"/>
      <c r="L475" s="72"/>
      <c r="M475" s="72"/>
      <c r="N475" s="72"/>
      <c r="O475" s="72"/>
      <c r="P475" s="72"/>
      <c r="Q475" s="72"/>
      <c r="R475" s="96"/>
      <c r="S475" s="96"/>
      <c r="T475" s="87"/>
      <c r="U475" s="87"/>
    </row>
    <row r="476" spans="4:21" x14ac:dyDescent="0.25">
      <c r="D476" s="72"/>
      <c r="E476" s="72"/>
      <c r="F476" s="72"/>
      <c r="G476" s="72"/>
      <c r="H476" s="72"/>
      <c r="I476" s="72"/>
      <c r="J476" s="72"/>
      <c r="K476" s="72"/>
      <c r="L476" s="72"/>
      <c r="M476" s="72"/>
      <c r="N476" s="72"/>
      <c r="O476" s="72"/>
      <c r="P476" s="72"/>
      <c r="Q476" s="72"/>
      <c r="R476" s="96"/>
      <c r="S476" s="96"/>
      <c r="T476" s="87"/>
      <c r="U476" s="87"/>
    </row>
    <row r="477" spans="4:21" x14ac:dyDescent="0.25">
      <c r="D477" s="72"/>
      <c r="E477" s="72"/>
      <c r="F477" s="72"/>
      <c r="G477" s="72"/>
      <c r="H477" s="72"/>
      <c r="I477" s="72"/>
      <c r="J477" s="72"/>
      <c r="K477" s="72"/>
      <c r="L477" s="72"/>
      <c r="M477" s="72"/>
      <c r="N477" s="72"/>
      <c r="O477" s="72"/>
      <c r="P477" s="72"/>
      <c r="Q477" s="72"/>
      <c r="R477" s="96"/>
      <c r="S477" s="96"/>
      <c r="T477" s="87"/>
      <c r="U477" s="87"/>
    </row>
    <row r="478" spans="4:21" x14ac:dyDescent="0.25">
      <c r="D478" s="72"/>
      <c r="E478" s="72"/>
      <c r="F478" s="72"/>
      <c r="G478" s="72"/>
      <c r="H478" s="72"/>
      <c r="I478" s="72"/>
      <c r="J478" s="72"/>
      <c r="K478" s="72"/>
      <c r="L478" s="72"/>
      <c r="M478" s="72"/>
      <c r="N478" s="72"/>
      <c r="O478" s="72"/>
      <c r="P478" s="72"/>
      <c r="Q478" s="72"/>
      <c r="R478" s="96"/>
      <c r="S478" s="96"/>
      <c r="T478" s="87"/>
      <c r="U478" s="87"/>
    </row>
    <row r="479" spans="4:21" x14ac:dyDescent="0.25">
      <c r="D479" s="72"/>
      <c r="E479" s="72"/>
      <c r="F479" s="72"/>
      <c r="G479" s="72"/>
      <c r="H479" s="72"/>
      <c r="I479" s="72"/>
      <c r="J479" s="72"/>
      <c r="K479" s="72"/>
      <c r="L479" s="72"/>
      <c r="M479" s="72"/>
      <c r="N479" s="72"/>
      <c r="O479" s="72"/>
      <c r="P479" s="72"/>
      <c r="Q479" s="72"/>
      <c r="R479" s="96"/>
      <c r="S479" s="96"/>
      <c r="T479" s="87"/>
      <c r="U479" s="87"/>
    </row>
    <row r="480" spans="4:21" x14ac:dyDescent="0.25">
      <c r="D480" s="72"/>
      <c r="E480" s="72"/>
      <c r="F480" s="72"/>
      <c r="G480" s="72"/>
      <c r="H480" s="72"/>
      <c r="I480" s="72"/>
      <c r="J480" s="72"/>
      <c r="K480" s="72"/>
      <c r="L480" s="72"/>
      <c r="M480" s="72"/>
      <c r="N480" s="72"/>
      <c r="O480" s="72"/>
      <c r="P480" s="72"/>
      <c r="Q480" s="72"/>
      <c r="R480" s="96"/>
      <c r="S480" s="96"/>
      <c r="T480" s="87"/>
      <c r="U480" s="87"/>
    </row>
    <row r="481" spans="4:21" x14ac:dyDescent="0.25">
      <c r="D481" s="72"/>
      <c r="E481" s="72"/>
      <c r="F481" s="72"/>
      <c r="G481" s="72"/>
      <c r="H481" s="72"/>
      <c r="I481" s="72"/>
      <c r="J481" s="72"/>
      <c r="K481" s="72"/>
      <c r="L481" s="72"/>
      <c r="M481" s="72"/>
      <c r="N481" s="72"/>
      <c r="O481" s="72"/>
      <c r="P481" s="72"/>
      <c r="Q481" s="72"/>
      <c r="R481" s="96"/>
      <c r="S481" s="96"/>
      <c r="T481" s="87"/>
      <c r="U481" s="87"/>
    </row>
    <row r="482" spans="4:21" x14ac:dyDescent="0.25">
      <c r="D482" s="72"/>
      <c r="E482" s="72"/>
      <c r="F482" s="72"/>
      <c r="G482" s="72"/>
      <c r="H482" s="72"/>
      <c r="I482" s="72"/>
      <c r="J482" s="72"/>
      <c r="K482" s="72"/>
      <c r="L482" s="72"/>
      <c r="M482" s="72"/>
      <c r="N482" s="72"/>
      <c r="O482" s="72"/>
      <c r="P482" s="72"/>
      <c r="Q482" s="72"/>
      <c r="R482" s="96"/>
      <c r="S482" s="96"/>
      <c r="T482" s="87"/>
      <c r="U482" s="87"/>
    </row>
    <row r="483" spans="4:21" x14ac:dyDescent="0.25">
      <c r="D483" s="72"/>
      <c r="E483" s="72"/>
      <c r="F483" s="72"/>
      <c r="G483" s="72"/>
      <c r="H483" s="72"/>
      <c r="I483" s="72"/>
      <c r="J483" s="72"/>
      <c r="K483" s="72"/>
      <c r="L483" s="72"/>
      <c r="M483" s="72"/>
      <c r="N483" s="72"/>
      <c r="O483" s="72"/>
      <c r="P483" s="72"/>
      <c r="Q483" s="72"/>
      <c r="R483" s="96"/>
      <c r="S483" s="96"/>
      <c r="T483" s="87"/>
      <c r="U483" s="87"/>
    </row>
    <row r="484" spans="4:21" x14ac:dyDescent="0.25">
      <c r="D484" s="72"/>
      <c r="E484" s="72"/>
      <c r="F484" s="72"/>
      <c r="G484" s="72"/>
      <c r="H484" s="72"/>
      <c r="I484" s="72"/>
      <c r="J484" s="72"/>
      <c r="K484" s="72"/>
      <c r="L484" s="72"/>
      <c r="M484" s="72"/>
      <c r="N484" s="72"/>
      <c r="O484" s="72"/>
      <c r="P484" s="72"/>
      <c r="Q484" s="72"/>
      <c r="R484" s="96"/>
      <c r="S484" s="96"/>
      <c r="T484" s="87"/>
      <c r="U484" s="87"/>
    </row>
    <row r="485" spans="4:21" x14ac:dyDescent="0.25">
      <c r="D485" s="72"/>
      <c r="E485" s="72"/>
      <c r="F485" s="72"/>
      <c r="G485" s="72"/>
      <c r="H485" s="72"/>
      <c r="I485" s="72"/>
      <c r="J485" s="72"/>
      <c r="K485" s="72"/>
      <c r="L485" s="72"/>
      <c r="M485" s="72"/>
      <c r="N485" s="72"/>
      <c r="O485" s="72"/>
      <c r="P485" s="72"/>
      <c r="Q485" s="72"/>
      <c r="R485" s="96"/>
      <c r="S485" s="96"/>
      <c r="T485" s="87"/>
      <c r="U485" s="87"/>
    </row>
    <row r="486" spans="4:21" x14ac:dyDescent="0.25">
      <c r="D486" s="72"/>
      <c r="E486" s="72"/>
      <c r="F486" s="72"/>
      <c r="G486" s="72"/>
      <c r="H486" s="72"/>
      <c r="I486" s="72"/>
      <c r="J486" s="72"/>
      <c r="K486" s="72"/>
      <c r="L486" s="72"/>
      <c r="M486" s="72"/>
      <c r="N486" s="72"/>
      <c r="O486" s="72"/>
      <c r="P486" s="72"/>
      <c r="Q486" s="72"/>
      <c r="R486" s="96"/>
      <c r="S486" s="96"/>
      <c r="T486" s="87"/>
      <c r="U486" s="87"/>
    </row>
    <row r="487" spans="4:21" x14ac:dyDescent="0.25">
      <c r="D487" s="72"/>
      <c r="E487" s="72"/>
      <c r="F487" s="72"/>
      <c r="G487" s="72"/>
      <c r="H487" s="72"/>
      <c r="I487" s="72"/>
      <c r="J487" s="72"/>
      <c r="K487" s="72"/>
      <c r="L487" s="72"/>
      <c r="M487" s="72"/>
      <c r="N487" s="72"/>
      <c r="O487" s="72"/>
      <c r="P487" s="72"/>
      <c r="Q487" s="72"/>
      <c r="R487" s="96"/>
      <c r="S487" s="96"/>
      <c r="T487" s="87"/>
      <c r="U487" s="87"/>
    </row>
    <row r="488" spans="4:21" x14ac:dyDescent="0.25">
      <c r="D488" s="72"/>
      <c r="E488" s="72"/>
      <c r="F488" s="72"/>
      <c r="G488" s="72"/>
      <c r="H488" s="72"/>
      <c r="I488" s="72"/>
      <c r="J488" s="72"/>
      <c r="K488" s="72"/>
      <c r="L488" s="72"/>
      <c r="M488" s="72"/>
      <c r="N488" s="72"/>
      <c r="O488" s="72"/>
      <c r="P488" s="72"/>
      <c r="Q488" s="72"/>
      <c r="R488" s="96"/>
      <c r="S488" s="96"/>
      <c r="T488" s="87"/>
      <c r="U488" s="87"/>
    </row>
    <row r="489" spans="4:21" x14ac:dyDescent="0.25">
      <c r="D489" s="72"/>
      <c r="E489" s="72"/>
      <c r="F489" s="72"/>
      <c r="G489" s="72"/>
      <c r="H489" s="72"/>
      <c r="I489" s="72"/>
      <c r="J489" s="72"/>
      <c r="K489" s="72"/>
      <c r="L489" s="72"/>
      <c r="M489" s="72"/>
      <c r="N489" s="72"/>
      <c r="O489" s="72"/>
      <c r="P489" s="72"/>
      <c r="Q489" s="72"/>
      <c r="R489" s="96"/>
      <c r="S489" s="96"/>
      <c r="T489" s="87"/>
      <c r="U489" s="87"/>
    </row>
    <row r="490" spans="4:21" x14ac:dyDescent="0.25">
      <c r="D490" s="72"/>
      <c r="E490" s="72"/>
      <c r="F490" s="72"/>
      <c r="G490" s="72"/>
      <c r="H490" s="72"/>
      <c r="I490" s="72"/>
      <c r="J490" s="72"/>
      <c r="K490" s="72"/>
      <c r="L490" s="72"/>
      <c r="M490" s="72"/>
      <c r="N490" s="72"/>
      <c r="O490" s="72"/>
      <c r="P490" s="72"/>
      <c r="Q490" s="72"/>
      <c r="R490" s="96"/>
      <c r="S490" s="96"/>
      <c r="T490" s="87"/>
      <c r="U490" s="87"/>
    </row>
    <row r="491" spans="4:21" x14ac:dyDescent="0.25">
      <c r="D491" s="72"/>
      <c r="E491" s="72"/>
      <c r="F491" s="72"/>
      <c r="G491" s="72"/>
      <c r="H491" s="72"/>
      <c r="I491" s="72"/>
      <c r="J491" s="72"/>
      <c r="K491" s="72"/>
      <c r="L491" s="72"/>
      <c r="M491" s="72"/>
      <c r="N491" s="72"/>
      <c r="O491" s="72"/>
      <c r="P491" s="72"/>
      <c r="Q491" s="72"/>
      <c r="R491" s="96"/>
      <c r="S491" s="96"/>
      <c r="T491" s="87"/>
      <c r="U491" s="87"/>
    </row>
    <row r="492" spans="4:21" x14ac:dyDescent="0.25">
      <c r="D492" s="72"/>
      <c r="E492" s="72"/>
      <c r="F492" s="72"/>
      <c r="G492" s="72"/>
      <c r="H492" s="72"/>
      <c r="I492" s="72"/>
      <c r="J492" s="72"/>
      <c r="K492" s="72"/>
      <c r="L492" s="72"/>
      <c r="M492" s="72"/>
      <c r="N492" s="72"/>
      <c r="O492" s="72"/>
      <c r="P492" s="72"/>
      <c r="Q492" s="72"/>
      <c r="R492" s="96"/>
      <c r="S492" s="96"/>
      <c r="T492" s="87"/>
      <c r="U492" s="87"/>
    </row>
    <row r="493" spans="4:21" x14ac:dyDescent="0.25">
      <c r="D493" s="72"/>
      <c r="E493" s="72"/>
      <c r="F493" s="72"/>
      <c r="G493" s="72"/>
      <c r="H493" s="72"/>
      <c r="I493" s="72"/>
      <c r="J493" s="72"/>
      <c r="K493" s="72"/>
      <c r="L493" s="72"/>
      <c r="M493" s="72"/>
      <c r="N493" s="72"/>
      <c r="O493" s="72"/>
      <c r="P493" s="72"/>
      <c r="Q493" s="72"/>
      <c r="R493" s="96"/>
      <c r="S493" s="96"/>
      <c r="T493" s="87"/>
      <c r="U493" s="87"/>
    </row>
    <row r="494" spans="4:21" x14ac:dyDescent="0.25">
      <c r="D494" s="72"/>
      <c r="E494" s="72"/>
      <c r="F494" s="72"/>
      <c r="G494" s="72"/>
      <c r="H494" s="72"/>
      <c r="I494" s="72"/>
      <c r="J494" s="72"/>
      <c r="K494" s="72"/>
      <c r="L494" s="72"/>
      <c r="M494" s="72"/>
      <c r="N494" s="72"/>
      <c r="O494" s="72"/>
      <c r="P494" s="72"/>
      <c r="Q494" s="72"/>
      <c r="R494" s="96"/>
      <c r="S494" s="96"/>
      <c r="T494" s="87"/>
      <c r="U494" s="87"/>
    </row>
    <row r="495" spans="4:21" x14ac:dyDescent="0.25">
      <c r="D495" s="72"/>
      <c r="E495" s="72"/>
      <c r="F495" s="72"/>
      <c r="G495" s="72"/>
      <c r="H495" s="72"/>
      <c r="I495" s="72"/>
      <c r="J495" s="72"/>
      <c r="K495" s="72"/>
      <c r="L495" s="72"/>
      <c r="M495" s="72"/>
      <c r="N495" s="72"/>
      <c r="O495" s="72"/>
      <c r="P495" s="72"/>
      <c r="Q495" s="72"/>
      <c r="R495" s="96"/>
      <c r="S495" s="96"/>
      <c r="T495" s="87"/>
      <c r="U495" s="87"/>
    </row>
    <row r="496" spans="4:21" x14ac:dyDescent="0.25">
      <c r="D496" s="72"/>
      <c r="E496" s="72"/>
      <c r="F496" s="72"/>
      <c r="G496" s="72"/>
      <c r="H496" s="72"/>
      <c r="I496" s="72"/>
      <c r="J496" s="72"/>
      <c r="K496" s="72"/>
      <c r="L496" s="72"/>
      <c r="M496" s="72"/>
      <c r="N496" s="72"/>
      <c r="O496" s="72"/>
      <c r="P496" s="72"/>
      <c r="Q496" s="72"/>
      <c r="R496" s="96"/>
      <c r="S496" s="96"/>
      <c r="T496" s="87"/>
      <c r="U496" s="87"/>
    </row>
    <row r="497" spans="4:21" x14ac:dyDescent="0.25">
      <c r="D497" s="72"/>
      <c r="E497" s="72"/>
      <c r="F497" s="72"/>
      <c r="G497" s="72"/>
      <c r="H497" s="72"/>
      <c r="I497" s="72"/>
      <c r="J497" s="72"/>
      <c r="K497" s="72"/>
      <c r="L497" s="72"/>
      <c r="M497" s="72"/>
      <c r="N497" s="72"/>
      <c r="O497" s="72"/>
      <c r="P497" s="72"/>
      <c r="Q497" s="72"/>
      <c r="R497" s="96"/>
      <c r="S497" s="96"/>
      <c r="T497" s="87"/>
      <c r="U497" s="87"/>
    </row>
    <row r="498" spans="4:21" x14ac:dyDescent="0.25">
      <c r="D498" s="72"/>
      <c r="E498" s="72"/>
      <c r="F498" s="72"/>
      <c r="G498" s="72"/>
      <c r="H498" s="72"/>
      <c r="I498" s="72"/>
      <c r="J498" s="72"/>
      <c r="K498" s="72"/>
      <c r="L498" s="72"/>
      <c r="M498" s="72"/>
      <c r="N498" s="72"/>
      <c r="O498" s="72"/>
      <c r="P498" s="72"/>
      <c r="Q498" s="72"/>
      <c r="R498" s="96"/>
      <c r="S498" s="96"/>
      <c r="T498" s="87"/>
      <c r="U498" s="87"/>
    </row>
    <row r="499" spans="4:21" x14ac:dyDescent="0.25">
      <c r="D499" s="72"/>
      <c r="E499" s="72"/>
      <c r="F499" s="72"/>
      <c r="G499" s="72"/>
      <c r="H499" s="72"/>
      <c r="I499" s="72"/>
      <c r="J499" s="72"/>
      <c r="K499" s="72"/>
      <c r="L499" s="72"/>
      <c r="M499" s="72"/>
      <c r="N499" s="72"/>
      <c r="O499" s="72"/>
      <c r="P499" s="72"/>
      <c r="Q499" s="72"/>
      <c r="R499" s="96"/>
      <c r="S499" s="96"/>
      <c r="T499" s="87"/>
      <c r="U499" s="87"/>
    </row>
    <row r="500" spans="4:21" x14ac:dyDescent="0.25">
      <c r="D500" s="72"/>
      <c r="E500" s="72"/>
      <c r="F500" s="72"/>
      <c r="G500" s="72"/>
      <c r="H500" s="72"/>
      <c r="I500" s="72"/>
      <c r="J500" s="72"/>
      <c r="K500" s="72"/>
      <c r="L500" s="72"/>
      <c r="M500" s="72"/>
      <c r="N500" s="72"/>
      <c r="O500" s="72"/>
      <c r="P500" s="72"/>
      <c r="Q500" s="72"/>
      <c r="R500" s="96"/>
      <c r="S500" s="96"/>
      <c r="T500" s="87"/>
      <c r="U500" s="87"/>
    </row>
    <row r="501" spans="4:21" x14ac:dyDescent="0.25">
      <c r="D501" s="72"/>
      <c r="E501" s="72"/>
      <c r="F501" s="72"/>
      <c r="G501" s="72"/>
      <c r="H501" s="72"/>
      <c r="I501" s="72"/>
      <c r="J501" s="72"/>
      <c r="K501" s="72"/>
      <c r="L501" s="72"/>
      <c r="M501" s="72"/>
      <c r="N501" s="72"/>
      <c r="O501" s="72"/>
      <c r="P501" s="72"/>
      <c r="Q501" s="72"/>
      <c r="R501" s="96"/>
      <c r="S501" s="96"/>
      <c r="T501" s="87"/>
      <c r="U501" s="87"/>
    </row>
    <row r="502" spans="4:21" x14ac:dyDescent="0.25">
      <c r="D502" s="72"/>
      <c r="E502" s="72"/>
      <c r="F502" s="72"/>
      <c r="G502" s="72"/>
      <c r="H502" s="72"/>
      <c r="I502" s="72"/>
      <c r="J502" s="72"/>
      <c r="K502" s="72"/>
      <c r="L502" s="72"/>
      <c r="M502" s="72"/>
      <c r="N502" s="72"/>
      <c r="O502" s="72"/>
      <c r="P502" s="72"/>
      <c r="Q502" s="72"/>
      <c r="R502" s="96"/>
      <c r="S502" s="96"/>
      <c r="T502" s="87"/>
      <c r="U502" s="87"/>
    </row>
    <row r="503" spans="4:21" x14ac:dyDescent="0.25">
      <c r="D503" s="72"/>
      <c r="E503" s="72"/>
      <c r="F503" s="72"/>
      <c r="G503" s="72"/>
      <c r="H503" s="72"/>
      <c r="I503" s="72"/>
      <c r="J503" s="72"/>
      <c r="K503" s="72"/>
      <c r="L503" s="72"/>
      <c r="M503" s="72"/>
      <c r="N503" s="72"/>
      <c r="O503" s="72"/>
      <c r="P503" s="72"/>
      <c r="Q503" s="72"/>
      <c r="R503" s="96"/>
      <c r="S503" s="96"/>
      <c r="T503" s="87"/>
      <c r="U503" s="87"/>
    </row>
    <row r="504" spans="4:21" x14ac:dyDescent="0.25">
      <c r="D504" s="72"/>
      <c r="E504" s="72"/>
      <c r="F504" s="72"/>
      <c r="G504" s="72"/>
      <c r="H504" s="72"/>
      <c r="I504" s="72"/>
      <c r="J504" s="72"/>
      <c r="K504" s="72"/>
      <c r="L504" s="72"/>
      <c r="M504" s="72"/>
      <c r="N504" s="72"/>
      <c r="O504" s="72"/>
      <c r="P504" s="72"/>
      <c r="Q504" s="72"/>
      <c r="R504" s="96"/>
      <c r="S504" s="96"/>
      <c r="T504" s="87"/>
      <c r="U504" s="87"/>
    </row>
    <row r="505" spans="4:21" x14ac:dyDescent="0.25">
      <c r="D505" s="72"/>
      <c r="E505" s="72"/>
      <c r="F505" s="72"/>
      <c r="G505" s="72"/>
      <c r="H505" s="72"/>
      <c r="I505" s="72"/>
      <c r="J505" s="72"/>
      <c r="K505" s="72"/>
      <c r="L505" s="72"/>
      <c r="M505" s="72"/>
      <c r="N505" s="72"/>
      <c r="O505" s="72"/>
      <c r="P505" s="72"/>
      <c r="Q505" s="72"/>
      <c r="R505" s="96"/>
      <c r="S505" s="96"/>
      <c r="T505" s="87"/>
      <c r="U505" s="87"/>
    </row>
    <row r="506" spans="4:21" x14ac:dyDescent="0.25">
      <c r="D506" s="72"/>
      <c r="E506" s="72"/>
      <c r="F506" s="72"/>
      <c r="G506" s="72"/>
      <c r="H506" s="72"/>
      <c r="I506" s="72"/>
      <c r="J506" s="72"/>
      <c r="K506" s="72"/>
      <c r="L506" s="72"/>
      <c r="M506" s="72"/>
      <c r="N506" s="72"/>
      <c r="O506" s="72"/>
      <c r="P506" s="72"/>
      <c r="Q506" s="72"/>
      <c r="R506" s="96"/>
      <c r="S506" s="96"/>
      <c r="T506" s="87"/>
      <c r="U506" s="87"/>
    </row>
    <row r="507" spans="4:21" x14ac:dyDescent="0.25">
      <c r="D507" s="72"/>
      <c r="E507" s="72"/>
      <c r="F507" s="72"/>
      <c r="G507" s="72"/>
      <c r="H507" s="72"/>
      <c r="I507" s="72"/>
      <c r="J507" s="72"/>
      <c r="K507" s="72"/>
      <c r="L507" s="72"/>
      <c r="M507" s="72"/>
      <c r="N507" s="72"/>
      <c r="O507" s="72"/>
      <c r="P507" s="72"/>
      <c r="Q507" s="72"/>
      <c r="R507" s="96"/>
      <c r="S507" s="96"/>
      <c r="T507" s="87"/>
      <c r="U507" s="87"/>
    </row>
    <row r="508" spans="4:21" x14ac:dyDescent="0.25">
      <c r="D508" s="72"/>
      <c r="E508" s="72"/>
      <c r="F508" s="72"/>
      <c r="G508" s="72"/>
      <c r="H508" s="72"/>
      <c r="I508" s="72"/>
      <c r="J508" s="72"/>
      <c r="K508" s="72"/>
      <c r="L508" s="72"/>
      <c r="M508" s="72"/>
      <c r="N508" s="72"/>
      <c r="O508" s="72"/>
      <c r="P508" s="72"/>
      <c r="Q508" s="72"/>
      <c r="R508" s="96"/>
      <c r="S508" s="96"/>
      <c r="T508" s="87"/>
      <c r="U508" s="87"/>
    </row>
    <row r="509" spans="4:21" x14ac:dyDescent="0.25">
      <c r="D509" s="72"/>
      <c r="E509" s="72"/>
      <c r="F509" s="72"/>
      <c r="G509" s="72"/>
      <c r="H509" s="72"/>
      <c r="I509" s="72"/>
      <c r="J509" s="72"/>
      <c r="K509" s="72"/>
      <c r="L509" s="72"/>
      <c r="M509" s="72"/>
      <c r="N509" s="72"/>
      <c r="O509" s="72"/>
      <c r="P509" s="72"/>
      <c r="Q509" s="72"/>
      <c r="R509" s="96"/>
      <c r="S509" s="96"/>
      <c r="T509" s="87"/>
      <c r="U509" s="87"/>
    </row>
    <row r="510" spans="4:21" x14ac:dyDescent="0.25">
      <c r="D510" s="72"/>
      <c r="E510" s="72"/>
      <c r="F510" s="72"/>
      <c r="G510" s="72"/>
      <c r="H510" s="72"/>
      <c r="I510" s="72"/>
      <c r="J510" s="72"/>
      <c r="K510" s="72"/>
      <c r="L510" s="72"/>
      <c r="M510" s="72"/>
      <c r="N510" s="72"/>
      <c r="O510" s="72"/>
      <c r="P510" s="72"/>
      <c r="Q510" s="72"/>
      <c r="R510" s="96"/>
      <c r="S510" s="96"/>
      <c r="T510" s="87"/>
      <c r="U510" s="87"/>
    </row>
    <row r="511" spans="4:21" x14ac:dyDescent="0.25">
      <c r="D511" s="72"/>
      <c r="E511" s="72"/>
      <c r="F511" s="72"/>
      <c r="G511" s="72"/>
      <c r="H511" s="72"/>
      <c r="I511" s="72"/>
      <c r="J511" s="72"/>
      <c r="K511" s="72"/>
      <c r="L511" s="72"/>
      <c r="M511" s="72"/>
      <c r="N511" s="72"/>
      <c r="O511" s="72"/>
      <c r="P511" s="72"/>
      <c r="Q511" s="72"/>
      <c r="R511" s="96"/>
      <c r="S511" s="96"/>
      <c r="T511" s="87"/>
      <c r="U511" s="87"/>
    </row>
    <row r="512" spans="4:21" x14ac:dyDescent="0.25">
      <c r="D512" s="72"/>
      <c r="E512" s="72"/>
      <c r="F512" s="72"/>
      <c r="G512" s="72"/>
      <c r="H512" s="72"/>
      <c r="I512" s="72"/>
      <c r="J512" s="72"/>
      <c r="K512" s="72"/>
      <c r="L512" s="72"/>
      <c r="M512" s="72"/>
      <c r="N512" s="72"/>
      <c r="O512" s="72"/>
      <c r="P512" s="72"/>
      <c r="Q512" s="72"/>
      <c r="R512" s="96"/>
      <c r="S512" s="96"/>
      <c r="T512" s="87"/>
      <c r="U512" s="87"/>
    </row>
    <row r="513" spans="4:21" x14ac:dyDescent="0.25">
      <c r="D513" s="72"/>
      <c r="E513" s="72"/>
      <c r="F513" s="72"/>
      <c r="G513" s="72"/>
      <c r="H513" s="72"/>
      <c r="I513" s="72"/>
      <c r="J513" s="72"/>
      <c r="K513" s="72"/>
      <c r="L513" s="72"/>
      <c r="M513" s="72"/>
      <c r="N513" s="72"/>
      <c r="O513" s="72"/>
      <c r="P513" s="72"/>
      <c r="Q513" s="72"/>
      <c r="R513" s="96"/>
      <c r="S513" s="96"/>
      <c r="T513" s="87"/>
      <c r="U513" s="87"/>
    </row>
    <row r="514" spans="4:21" x14ac:dyDescent="0.25">
      <c r="D514" s="72"/>
      <c r="E514" s="72"/>
      <c r="F514" s="72"/>
      <c r="G514" s="72"/>
      <c r="H514" s="72"/>
      <c r="I514" s="72"/>
      <c r="J514" s="72"/>
      <c r="K514" s="72"/>
      <c r="L514" s="72"/>
      <c r="M514" s="72"/>
      <c r="N514" s="72"/>
      <c r="O514" s="72"/>
      <c r="P514" s="72"/>
      <c r="Q514" s="72"/>
      <c r="R514" s="96"/>
      <c r="S514" s="96"/>
      <c r="T514" s="87"/>
      <c r="U514" s="87"/>
    </row>
    <row r="515" spans="4:21" x14ac:dyDescent="0.25">
      <c r="D515" s="72"/>
      <c r="E515" s="72"/>
      <c r="F515" s="72"/>
      <c r="G515" s="72"/>
      <c r="H515" s="72"/>
      <c r="I515" s="72"/>
      <c r="J515" s="72"/>
      <c r="K515" s="72"/>
      <c r="L515" s="72"/>
      <c r="M515" s="72"/>
      <c r="N515" s="72"/>
      <c r="O515" s="72"/>
      <c r="P515" s="72"/>
      <c r="Q515" s="72"/>
      <c r="R515" s="96"/>
      <c r="S515" s="96"/>
      <c r="T515" s="87"/>
      <c r="U515" s="87"/>
    </row>
    <row r="516" spans="4:21" x14ac:dyDescent="0.25">
      <c r="D516" s="72"/>
      <c r="E516" s="72"/>
      <c r="F516" s="72"/>
      <c r="G516" s="72"/>
      <c r="H516" s="72"/>
      <c r="I516" s="72"/>
      <c r="J516" s="72"/>
      <c r="K516" s="72"/>
      <c r="L516" s="72"/>
      <c r="M516" s="72"/>
      <c r="N516" s="72"/>
      <c r="O516" s="72"/>
      <c r="P516" s="72"/>
      <c r="Q516" s="72"/>
      <c r="R516" s="96"/>
      <c r="S516" s="96"/>
      <c r="T516" s="87"/>
      <c r="U516" s="87"/>
    </row>
    <row r="517" spans="4:21" x14ac:dyDescent="0.25">
      <c r="D517" s="72"/>
      <c r="E517" s="72"/>
      <c r="F517" s="72"/>
      <c r="G517" s="72"/>
      <c r="H517" s="72"/>
      <c r="I517" s="72"/>
      <c r="J517" s="72"/>
      <c r="K517" s="72"/>
      <c r="L517" s="72"/>
      <c r="M517" s="72"/>
      <c r="N517" s="72"/>
      <c r="O517" s="72"/>
      <c r="P517" s="72"/>
      <c r="Q517" s="72"/>
      <c r="R517" s="96"/>
      <c r="S517" s="96"/>
      <c r="T517" s="87"/>
      <c r="U517" s="87"/>
    </row>
    <row r="518" spans="4:21" x14ac:dyDescent="0.25">
      <c r="D518" s="72"/>
      <c r="E518" s="72"/>
      <c r="F518" s="72"/>
      <c r="G518" s="72"/>
      <c r="H518" s="72"/>
      <c r="I518" s="72"/>
      <c r="J518" s="72"/>
      <c r="K518" s="72"/>
      <c r="L518" s="72"/>
      <c r="M518" s="72"/>
      <c r="N518" s="72"/>
      <c r="O518" s="72"/>
      <c r="P518" s="72"/>
      <c r="Q518" s="72"/>
      <c r="R518" s="96"/>
      <c r="S518" s="96"/>
      <c r="T518" s="87"/>
      <c r="U518" s="87"/>
    </row>
    <row r="519" spans="4:21" x14ac:dyDescent="0.25">
      <c r="D519" s="72"/>
      <c r="E519" s="72"/>
      <c r="F519" s="72"/>
      <c r="G519" s="72"/>
      <c r="H519" s="72"/>
      <c r="I519" s="72"/>
      <c r="J519" s="72"/>
      <c r="K519" s="72"/>
      <c r="L519" s="72"/>
      <c r="M519" s="72"/>
      <c r="N519" s="72"/>
      <c r="O519" s="72"/>
      <c r="P519" s="72"/>
      <c r="Q519" s="72"/>
      <c r="R519" s="96"/>
      <c r="S519" s="96"/>
      <c r="T519" s="87"/>
      <c r="U519" s="87"/>
    </row>
    <row r="520" spans="4:21" x14ac:dyDescent="0.25">
      <c r="D520" s="72"/>
      <c r="E520" s="72"/>
      <c r="F520" s="72"/>
      <c r="G520" s="72"/>
      <c r="H520" s="72"/>
      <c r="I520" s="72"/>
      <c r="J520" s="72"/>
      <c r="K520" s="72"/>
      <c r="L520" s="72"/>
      <c r="M520" s="72"/>
      <c r="N520" s="72"/>
      <c r="O520" s="72"/>
      <c r="P520" s="72"/>
      <c r="Q520" s="72"/>
      <c r="R520" s="96"/>
      <c r="S520" s="96"/>
      <c r="T520" s="87"/>
      <c r="U520" s="87"/>
    </row>
    <row r="521" spans="4:21" x14ac:dyDescent="0.25">
      <c r="D521" s="72"/>
      <c r="E521" s="72"/>
      <c r="F521" s="72"/>
      <c r="G521" s="72"/>
      <c r="H521" s="72"/>
      <c r="I521" s="72"/>
      <c r="J521" s="72"/>
      <c r="K521" s="72"/>
      <c r="L521" s="72"/>
      <c r="M521" s="72"/>
      <c r="N521" s="72"/>
      <c r="O521" s="72"/>
      <c r="P521" s="72"/>
      <c r="Q521" s="72"/>
      <c r="R521" s="96"/>
      <c r="S521" s="96"/>
      <c r="T521" s="87"/>
      <c r="U521" s="87"/>
    </row>
    <row r="522" spans="4:21" x14ac:dyDescent="0.25">
      <c r="D522" s="72"/>
      <c r="E522" s="72"/>
      <c r="F522" s="72"/>
      <c r="G522" s="72"/>
      <c r="H522" s="72"/>
      <c r="I522" s="72"/>
      <c r="J522" s="72"/>
      <c r="K522" s="72"/>
      <c r="L522" s="72"/>
      <c r="M522" s="72"/>
      <c r="N522" s="72"/>
      <c r="O522" s="72"/>
      <c r="P522" s="72"/>
      <c r="Q522" s="72"/>
      <c r="R522" s="96"/>
      <c r="S522" s="96"/>
      <c r="T522" s="87"/>
      <c r="U522" s="87"/>
    </row>
    <row r="523" spans="4:21" x14ac:dyDescent="0.25">
      <c r="D523" s="72"/>
      <c r="E523" s="72"/>
      <c r="F523" s="72"/>
      <c r="G523" s="72"/>
      <c r="H523" s="72"/>
      <c r="I523" s="72"/>
      <c r="J523" s="72"/>
      <c r="K523" s="72"/>
      <c r="L523" s="72"/>
      <c r="M523" s="72"/>
      <c r="N523" s="72"/>
      <c r="O523" s="72"/>
      <c r="P523" s="72"/>
      <c r="Q523" s="72"/>
      <c r="R523" s="96"/>
      <c r="S523" s="96"/>
      <c r="T523" s="87"/>
      <c r="U523" s="87"/>
    </row>
    <row r="524" spans="4:21" x14ac:dyDescent="0.25">
      <c r="D524" s="72"/>
      <c r="E524" s="72"/>
      <c r="F524" s="72"/>
      <c r="G524" s="72"/>
      <c r="H524" s="72"/>
      <c r="I524" s="72"/>
      <c r="J524" s="72"/>
      <c r="K524" s="72"/>
      <c r="L524" s="72"/>
      <c r="M524" s="72"/>
      <c r="N524" s="72"/>
      <c r="O524" s="72"/>
      <c r="P524" s="72"/>
      <c r="Q524" s="72"/>
      <c r="R524" s="96"/>
      <c r="S524" s="96"/>
      <c r="T524" s="87"/>
      <c r="U524" s="87"/>
    </row>
    <row r="525" spans="4:21" x14ac:dyDescent="0.25">
      <c r="D525" s="72"/>
      <c r="E525" s="72"/>
      <c r="F525" s="72"/>
      <c r="G525" s="72"/>
      <c r="H525" s="72"/>
      <c r="I525" s="72"/>
      <c r="J525" s="72"/>
      <c r="K525" s="72"/>
      <c r="L525" s="72"/>
      <c r="M525" s="72"/>
      <c r="N525" s="72"/>
      <c r="O525" s="72"/>
      <c r="P525" s="72"/>
      <c r="Q525" s="72"/>
      <c r="R525" s="96"/>
      <c r="S525" s="96"/>
      <c r="T525" s="87"/>
      <c r="U525" s="87"/>
    </row>
    <row r="526" spans="4:21" x14ac:dyDescent="0.25">
      <c r="D526" s="72"/>
      <c r="E526" s="72"/>
      <c r="F526" s="72"/>
      <c r="G526" s="72"/>
      <c r="H526" s="72"/>
      <c r="I526" s="72"/>
      <c r="J526" s="72"/>
      <c r="K526" s="72"/>
      <c r="L526" s="72"/>
      <c r="M526" s="72"/>
      <c r="N526" s="72"/>
      <c r="O526" s="72"/>
      <c r="P526" s="72"/>
      <c r="Q526" s="72"/>
      <c r="R526" s="96"/>
      <c r="S526" s="96"/>
      <c r="T526" s="87"/>
      <c r="U526" s="87"/>
    </row>
    <row r="527" spans="4:21" x14ac:dyDescent="0.25">
      <c r="D527" s="72"/>
      <c r="E527" s="72"/>
      <c r="F527" s="72"/>
      <c r="G527" s="72"/>
      <c r="H527" s="72"/>
      <c r="I527" s="72"/>
      <c r="J527" s="72"/>
      <c r="K527" s="72"/>
      <c r="L527" s="72"/>
      <c r="M527" s="72"/>
      <c r="N527" s="72"/>
      <c r="O527" s="72"/>
      <c r="P527" s="72"/>
      <c r="Q527" s="72"/>
      <c r="R527" s="96"/>
      <c r="S527" s="96"/>
      <c r="T527" s="87"/>
      <c r="U527" s="87"/>
    </row>
    <row r="528" spans="4:21" x14ac:dyDescent="0.25">
      <c r="D528" s="72"/>
      <c r="E528" s="72"/>
      <c r="F528" s="72"/>
      <c r="G528" s="72"/>
      <c r="H528" s="72"/>
      <c r="I528" s="72"/>
      <c r="J528" s="72"/>
      <c r="K528" s="72"/>
      <c r="L528" s="72"/>
      <c r="M528" s="72"/>
      <c r="N528" s="72"/>
      <c r="O528" s="72"/>
      <c r="P528" s="72"/>
      <c r="Q528" s="72"/>
      <c r="R528" s="96"/>
      <c r="S528" s="96"/>
      <c r="T528" s="87"/>
      <c r="U528" s="87"/>
    </row>
    <row r="529" spans="4:21" x14ac:dyDescent="0.25">
      <c r="D529" s="72"/>
      <c r="E529" s="72"/>
      <c r="F529" s="72"/>
      <c r="G529" s="72"/>
      <c r="H529" s="72"/>
      <c r="I529" s="72"/>
      <c r="J529" s="72"/>
      <c r="K529" s="72"/>
      <c r="L529" s="72"/>
      <c r="M529" s="72"/>
      <c r="N529" s="72"/>
      <c r="O529" s="72"/>
      <c r="P529" s="72"/>
      <c r="Q529" s="72"/>
      <c r="R529" s="96"/>
      <c r="S529" s="96"/>
      <c r="T529" s="87"/>
      <c r="U529" s="87"/>
    </row>
    <row r="530" spans="4:21" x14ac:dyDescent="0.25">
      <c r="D530" s="72"/>
      <c r="E530" s="72"/>
      <c r="F530" s="72"/>
      <c r="G530" s="72"/>
      <c r="H530" s="72"/>
      <c r="I530" s="72"/>
      <c r="J530" s="72"/>
      <c r="K530" s="72"/>
      <c r="L530" s="72"/>
      <c r="M530" s="72"/>
      <c r="N530" s="72"/>
      <c r="O530" s="72"/>
      <c r="P530" s="72"/>
      <c r="Q530" s="72"/>
      <c r="R530" s="96"/>
      <c r="S530" s="96"/>
      <c r="T530" s="87"/>
      <c r="U530" s="87"/>
    </row>
    <row r="531" spans="4:21" x14ac:dyDescent="0.25">
      <c r="D531" s="72"/>
      <c r="E531" s="72"/>
      <c r="F531" s="72"/>
      <c r="G531" s="72"/>
      <c r="H531" s="72"/>
      <c r="I531" s="72"/>
      <c r="J531" s="72"/>
      <c r="K531" s="72"/>
      <c r="L531" s="72"/>
      <c r="M531" s="72"/>
      <c r="N531" s="72"/>
      <c r="O531" s="72"/>
      <c r="P531" s="72"/>
      <c r="Q531" s="72"/>
      <c r="R531" s="96"/>
      <c r="S531" s="96"/>
      <c r="T531" s="87"/>
      <c r="U531" s="87"/>
    </row>
    <row r="532" spans="4:21" x14ac:dyDescent="0.25">
      <c r="D532" s="72"/>
      <c r="E532" s="72"/>
      <c r="F532" s="72"/>
      <c r="G532" s="72"/>
      <c r="H532" s="72"/>
      <c r="I532" s="72"/>
      <c r="J532" s="72"/>
      <c r="K532" s="72"/>
      <c r="L532" s="72"/>
      <c r="M532" s="72"/>
      <c r="N532" s="72"/>
      <c r="O532" s="72"/>
      <c r="P532" s="72"/>
      <c r="Q532" s="72"/>
      <c r="R532" s="96"/>
      <c r="S532" s="96"/>
      <c r="T532" s="87"/>
      <c r="U532" s="87"/>
    </row>
    <row r="533" spans="4:21" x14ac:dyDescent="0.25">
      <c r="D533" s="72"/>
      <c r="E533" s="72"/>
      <c r="F533" s="72"/>
      <c r="G533" s="72"/>
      <c r="H533" s="72"/>
      <c r="I533" s="72"/>
      <c r="J533" s="72"/>
      <c r="K533" s="72"/>
      <c r="L533" s="72"/>
      <c r="M533" s="72"/>
      <c r="N533" s="72"/>
      <c r="O533" s="72"/>
      <c r="P533" s="72"/>
      <c r="Q533" s="72"/>
      <c r="R533" s="96"/>
      <c r="S533" s="96"/>
      <c r="T533" s="87"/>
      <c r="U533" s="87"/>
    </row>
    <row r="534" spans="4:21" x14ac:dyDescent="0.25">
      <c r="D534" s="72"/>
      <c r="E534" s="72"/>
      <c r="F534" s="72"/>
      <c r="G534" s="72"/>
      <c r="H534" s="72"/>
      <c r="I534" s="72"/>
      <c r="J534" s="72"/>
      <c r="K534" s="72"/>
      <c r="L534" s="72"/>
      <c r="M534" s="72"/>
      <c r="N534" s="72"/>
      <c r="O534" s="72"/>
      <c r="P534" s="72"/>
      <c r="Q534" s="72"/>
      <c r="R534" s="96"/>
      <c r="S534" s="96"/>
      <c r="T534" s="87"/>
      <c r="U534" s="87"/>
    </row>
    <row r="535" spans="4:21" x14ac:dyDescent="0.25">
      <c r="D535" s="72"/>
      <c r="E535" s="72"/>
      <c r="F535" s="72"/>
      <c r="G535" s="72"/>
      <c r="H535" s="72"/>
      <c r="I535" s="72"/>
      <c r="J535" s="72"/>
      <c r="K535" s="72"/>
      <c r="L535" s="72"/>
      <c r="M535" s="72"/>
      <c r="N535" s="72"/>
      <c r="O535" s="72"/>
      <c r="P535" s="72"/>
      <c r="Q535" s="72"/>
      <c r="R535" s="96"/>
      <c r="S535" s="96"/>
      <c r="T535" s="87"/>
      <c r="U535" s="87"/>
    </row>
    <row r="536" spans="4:21" x14ac:dyDescent="0.25">
      <c r="D536" s="72"/>
      <c r="E536" s="72"/>
      <c r="F536" s="72"/>
      <c r="G536" s="72"/>
      <c r="H536" s="72"/>
      <c r="I536" s="72"/>
      <c r="J536" s="72"/>
      <c r="K536" s="72"/>
      <c r="L536" s="72"/>
      <c r="M536" s="72"/>
      <c r="N536" s="72"/>
      <c r="O536" s="72"/>
      <c r="P536" s="72"/>
      <c r="Q536" s="72"/>
      <c r="R536" s="96"/>
      <c r="S536" s="96"/>
      <c r="T536" s="87"/>
      <c r="U536" s="87"/>
    </row>
    <row r="537" spans="4:21" x14ac:dyDescent="0.25">
      <c r="D537" s="72"/>
      <c r="E537" s="72"/>
      <c r="F537" s="72"/>
      <c r="G537" s="72"/>
      <c r="H537" s="72"/>
      <c r="I537" s="72"/>
      <c r="J537" s="72"/>
      <c r="K537" s="72"/>
      <c r="L537" s="72"/>
      <c r="M537" s="72"/>
      <c r="N537" s="72"/>
      <c r="O537" s="72"/>
      <c r="P537" s="72"/>
      <c r="Q537" s="72"/>
      <c r="R537" s="96"/>
      <c r="S537" s="96"/>
      <c r="T537" s="87"/>
      <c r="U537" s="87"/>
    </row>
    <row r="538" spans="4:21" x14ac:dyDescent="0.25">
      <c r="D538" s="72"/>
      <c r="E538" s="72"/>
      <c r="F538" s="72"/>
      <c r="G538" s="72"/>
      <c r="H538" s="72"/>
      <c r="I538" s="72"/>
      <c r="J538" s="72"/>
      <c r="K538" s="72"/>
      <c r="L538" s="72"/>
      <c r="M538" s="72"/>
      <c r="N538" s="72"/>
      <c r="O538" s="72"/>
      <c r="P538" s="72"/>
      <c r="Q538" s="72"/>
      <c r="R538" s="96"/>
      <c r="S538" s="96"/>
      <c r="T538" s="87"/>
      <c r="U538" s="87"/>
    </row>
    <row r="539" spans="4:21" x14ac:dyDescent="0.25">
      <c r="D539" s="72"/>
      <c r="E539" s="72"/>
      <c r="F539" s="72"/>
      <c r="G539" s="72"/>
      <c r="H539" s="72"/>
      <c r="I539" s="72"/>
      <c r="J539" s="72"/>
      <c r="K539" s="72"/>
      <c r="L539" s="72"/>
      <c r="M539" s="72"/>
      <c r="N539" s="72"/>
      <c r="O539" s="72"/>
      <c r="P539" s="72"/>
      <c r="Q539" s="72"/>
      <c r="R539" s="96"/>
      <c r="S539" s="96"/>
      <c r="T539" s="87"/>
      <c r="U539" s="87"/>
    </row>
    <row r="540" spans="4:21" x14ac:dyDescent="0.25">
      <c r="D540" s="72"/>
      <c r="E540" s="72"/>
      <c r="F540" s="72"/>
      <c r="G540" s="72"/>
      <c r="H540" s="72"/>
      <c r="I540" s="72"/>
      <c r="J540" s="72"/>
      <c r="K540" s="72"/>
      <c r="L540" s="72"/>
      <c r="M540" s="72"/>
      <c r="N540" s="72"/>
      <c r="O540" s="72"/>
      <c r="P540" s="72"/>
      <c r="Q540" s="72"/>
      <c r="R540" s="96"/>
      <c r="S540" s="96"/>
      <c r="T540" s="87"/>
      <c r="U540" s="87"/>
    </row>
    <row r="541" spans="4:21" x14ac:dyDescent="0.25">
      <c r="D541" s="72"/>
      <c r="E541" s="72"/>
      <c r="F541" s="72"/>
      <c r="G541" s="72"/>
      <c r="H541" s="72"/>
      <c r="I541" s="72"/>
      <c r="J541" s="72"/>
      <c r="K541" s="72"/>
      <c r="L541" s="72"/>
      <c r="M541" s="72"/>
      <c r="N541" s="72"/>
      <c r="O541" s="72"/>
      <c r="P541" s="72"/>
      <c r="Q541" s="72"/>
      <c r="R541" s="96"/>
      <c r="S541" s="96"/>
      <c r="T541" s="87"/>
      <c r="U541" s="87"/>
    </row>
    <row r="542" spans="4:21" x14ac:dyDescent="0.25">
      <c r="D542" s="72"/>
      <c r="E542" s="72"/>
      <c r="F542" s="72"/>
      <c r="G542" s="72"/>
      <c r="H542" s="72"/>
      <c r="I542" s="72"/>
      <c r="J542" s="72"/>
      <c r="K542" s="72"/>
      <c r="L542" s="72"/>
      <c r="M542" s="72"/>
      <c r="N542" s="72"/>
      <c r="O542" s="72"/>
      <c r="P542" s="72"/>
      <c r="Q542" s="72"/>
      <c r="R542" s="96"/>
      <c r="S542" s="96"/>
      <c r="T542" s="87"/>
      <c r="U542" s="87"/>
    </row>
    <row r="543" spans="4:21" x14ac:dyDescent="0.25">
      <c r="D543" s="72"/>
      <c r="E543" s="72"/>
      <c r="F543" s="72"/>
      <c r="G543" s="72"/>
      <c r="H543" s="72"/>
      <c r="I543" s="72"/>
      <c r="J543" s="72"/>
      <c r="K543" s="72"/>
      <c r="L543" s="72"/>
      <c r="M543" s="72"/>
      <c r="N543" s="72"/>
      <c r="O543" s="72"/>
      <c r="P543" s="72"/>
      <c r="Q543" s="72"/>
      <c r="R543" s="96"/>
      <c r="S543" s="96"/>
      <c r="T543" s="87"/>
      <c r="U543" s="87"/>
    </row>
    <row r="544" spans="4:21" x14ac:dyDescent="0.25">
      <c r="D544" s="72"/>
      <c r="E544" s="72"/>
      <c r="F544" s="72"/>
      <c r="G544" s="72"/>
      <c r="H544" s="72"/>
      <c r="I544" s="72"/>
      <c r="J544" s="72"/>
      <c r="K544" s="72"/>
      <c r="L544" s="72"/>
      <c r="M544" s="72"/>
      <c r="N544" s="72"/>
      <c r="O544" s="72"/>
      <c r="P544" s="72"/>
      <c r="Q544" s="72"/>
      <c r="R544" s="96"/>
      <c r="S544" s="96"/>
      <c r="T544" s="87"/>
      <c r="U544" s="87"/>
    </row>
    <row r="545" spans="4:21" x14ac:dyDescent="0.25">
      <c r="D545" s="72"/>
      <c r="E545" s="72"/>
      <c r="F545" s="72"/>
      <c r="G545" s="72"/>
      <c r="H545" s="72"/>
      <c r="I545" s="72"/>
      <c r="J545" s="72"/>
      <c r="K545" s="72"/>
      <c r="L545" s="72"/>
      <c r="M545" s="72"/>
      <c r="N545" s="72"/>
      <c r="O545" s="72"/>
      <c r="P545" s="72"/>
      <c r="Q545" s="72"/>
      <c r="R545" s="96"/>
      <c r="S545" s="96"/>
      <c r="T545" s="87"/>
      <c r="U545" s="87"/>
    </row>
    <row r="546" spans="4:21" x14ac:dyDescent="0.25">
      <c r="D546" s="72"/>
      <c r="E546" s="72"/>
      <c r="F546" s="72"/>
      <c r="G546" s="72"/>
      <c r="H546" s="72"/>
      <c r="I546" s="72"/>
      <c r="J546" s="72"/>
      <c r="K546" s="72"/>
      <c r="L546" s="72"/>
      <c r="M546" s="72"/>
      <c r="N546" s="72"/>
      <c r="O546" s="72"/>
      <c r="P546" s="72"/>
      <c r="Q546" s="72"/>
      <c r="R546" s="96"/>
      <c r="S546" s="96"/>
      <c r="T546" s="87"/>
      <c r="U546" s="87"/>
    </row>
    <row r="547" spans="4:21" x14ac:dyDescent="0.25">
      <c r="D547" s="72"/>
      <c r="E547" s="72"/>
      <c r="F547" s="72"/>
      <c r="G547" s="72"/>
      <c r="H547" s="72"/>
      <c r="I547" s="72"/>
      <c r="J547" s="72"/>
      <c r="K547" s="72"/>
      <c r="L547" s="72"/>
      <c r="M547" s="72"/>
      <c r="N547" s="72"/>
      <c r="O547" s="72"/>
      <c r="P547" s="72"/>
      <c r="Q547" s="72"/>
      <c r="R547" s="96"/>
      <c r="S547" s="96"/>
      <c r="T547" s="87"/>
      <c r="U547" s="87"/>
    </row>
    <row r="548" spans="4:21" x14ac:dyDescent="0.25">
      <c r="D548" s="72"/>
      <c r="E548" s="72"/>
      <c r="F548" s="72"/>
      <c r="G548" s="72"/>
      <c r="H548" s="72"/>
      <c r="I548" s="72"/>
      <c r="J548" s="72"/>
      <c r="K548" s="72"/>
      <c r="L548" s="72"/>
      <c r="M548" s="72"/>
      <c r="N548" s="72"/>
      <c r="O548" s="72"/>
      <c r="P548" s="72"/>
      <c r="Q548" s="72"/>
      <c r="R548" s="96"/>
      <c r="S548" s="96"/>
      <c r="T548" s="87"/>
      <c r="U548" s="87"/>
    </row>
    <row r="549" spans="4:21" x14ac:dyDescent="0.25">
      <c r="D549" s="72"/>
      <c r="E549" s="72"/>
      <c r="F549" s="72"/>
      <c r="G549" s="72"/>
      <c r="H549" s="72"/>
      <c r="I549" s="72"/>
      <c r="J549" s="72"/>
      <c r="K549" s="72"/>
      <c r="L549" s="72"/>
      <c r="M549" s="72"/>
      <c r="N549" s="72"/>
      <c r="O549" s="72"/>
      <c r="P549" s="72"/>
      <c r="Q549" s="72"/>
      <c r="R549" s="96"/>
      <c r="S549" s="96"/>
      <c r="T549" s="87"/>
      <c r="U549" s="87"/>
    </row>
    <row r="550" spans="4:21" x14ac:dyDescent="0.25">
      <c r="D550" s="72"/>
      <c r="E550" s="72"/>
      <c r="F550" s="72"/>
      <c r="G550" s="72"/>
      <c r="H550" s="72"/>
      <c r="I550" s="72"/>
      <c r="J550" s="72"/>
      <c r="K550" s="72"/>
      <c r="L550" s="72"/>
      <c r="M550" s="72"/>
      <c r="N550" s="72"/>
      <c r="O550" s="72"/>
      <c r="P550" s="72"/>
      <c r="Q550" s="72"/>
      <c r="R550" s="96"/>
      <c r="S550" s="96"/>
      <c r="T550" s="87"/>
      <c r="U550" s="87"/>
    </row>
    <row r="551" spans="4:21" x14ac:dyDescent="0.25">
      <c r="D551" s="72"/>
      <c r="E551" s="72"/>
      <c r="F551" s="72"/>
      <c r="G551" s="72"/>
      <c r="H551" s="72"/>
      <c r="I551" s="72"/>
      <c r="J551" s="72"/>
      <c r="K551" s="72"/>
      <c r="L551" s="72"/>
      <c r="M551" s="72"/>
      <c r="N551" s="72"/>
      <c r="O551" s="72"/>
      <c r="P551" s="72"/>
      <c r="Q551" s="72"/>
      <c r="R551" s="96"/>
      <c r="S551" s="96"/>
      <c r="T551" s="87"/>
      <c r="U551" s="87"/>
    </row>
    <row r="552" spans="4:21" x14ac:dyDescent="0.25">
      <c r="D552" s="72"/>
      <c r="E552" s="72"/>
      <c r="F552" s="72"/>
      <c r="G552" s="72"/>
      <c r="H552" s="72"/>
      <c r="I552" s="72"/>
      <c r="J552" s="72"/>
      <c r="K552" s="72"/>
      <c r="L552" s="72"/>
      <c r="M552" s="72"/>
      <c r="N552" s="72"/>
      <c r="O552" s="72"/>
      <c r="P552" s="72"/>
      <c r="Q552" s="72"/>
      <c r="R552" s="96"/>
      <c r="S552" s="96"/>
      <c r="T552" s="87"/>
      <c r="U552" s="87"/>
    </row>
    <row r="553" spans="4:21" x14ac:dyDescent="0.25">
      <c r="D553" s="72"/>
      <c r="E553" s="72"/>
      <c r="F553" s="72"/>
      <c r="G553" s="72"/>
      <c r="H553" s="72"/>
      <c r="I553" s="72"/>
      <c r="J553" s="72"/>
      <c r="K553" s="72"/>
      <c r="L553" s="72"/>
      <c r="M553" s="72"/>
      <c r="N553" s="72"/>
      <c r="O553" s="72"/>
      <c r="P553" s="72"/>
      <c r="Q553" s="72"/>
      <c r="R553" s="96"/>
      <c r="S553" s="96"/>
      <c r="T553" s="87"/>
      <c r="U553" s="87"/>
    </row>
    <row r="554" spans="4:21" x14ac:dyDescent="0.25">
      <c r="D554" s="72"/>
      <c r="E554" s="72"/>
      <c r="F554" s="72"/>
      <c r="G554" s="72"/>
      <c r="H554" s="72"/>
      <c r="I554" s="72"/>
      <c r="J554" s="72"/>
      <c r="K554" s="72"/>
      <c r="L554" s="72"/>
      <c r="M554" s="72"/>
      <c r="N554" s="72"/>
      <c r="O554" s="72"/>
      <c r="P554" s="72"/>
      <c r="Q554" s="72"/>
      <c r="R554" s="96"/>
      <c r="S554" s="96"/>
      <c r="T554" s="87"/>
      <c r="U554" s="87"/>
    </row>
    <row r="555" spans="4:21" x14ac:dyDescent="0.25">
      <c r="D555" s="72"/>
      <c r="E555" s="72"/>
      <c r="F555" s="72"/>
      <c r="G555" s="72"/>
      <c r="H555" s="72"/>
      <c r="I555" s="72"/>
      <c r="J555" s="72"/>
      <c r="K555" s="72"/>
      <c r="L555" s="72"/>
      <c r="M555" s="72"/>
      <c r="N555" s="72"/>
      <c r="O555" s="72"/>
      <c r="P555" s="72"/>
      <c r="Q555" s="72"/>
      <c r="R555" s="96"/>
      <c r="S555" s="96"/>
      <c r="T555" s="87"/>
      <c r="U555" s="87"/>
    </row>
    <row r="556" spans="4:21" x14ac:dyDescent="0.25">
      <c r="D556" s="72"/>
      <c r="E556" s="72"/>
      <c r="F556" s="72"/>
      <c r="G556" s="72"/>
      <c r="H556" s="72"/>
      <c r="I556" s="72"/>
      <c r="J556" s="72"/>
      <c r="K556" s="72"/>
      <c r="L556" s="72"/>
      <c r="M556" s="72"/>
      <c r="N556" s="72"/>
      <c r="O556" s="72"/>
      <c r="P556" s="72"/>
      <c r="Q556" s="72"/>
      <c r="R556" s="96"/>
      <c r="S556" s="96"/>
      <c r="T556" s="87"/>
      <c r="U556" s="87"/>
    </row>
    <row r="557" spans="4:21" x14ac:dyDescent="0.25">
      <c r="D557" s="72"/>
      <c r="E557" s="72"/>
      <c r="F557" s="72"/>
      <c r="G557" s="72"/>
      <c r="H557" s="72"/>
      <c r="I557" s="72"/>
      <c r="J557" s="72"/>
      <c r="K557" s="72"/>
      <c r="L557" s="72"/>
      <c r="M557" s="72"/>
      <c r="N557" s="72"/>
      <c r="O557" s="72"/>
      <c r="P557" s="72"/>
      <c r="Q557" s="72"/>
      <c r="R557" s="96"/>
      <c r="S557" s="96"/>
      <c r="T557" s="87"/>
      <c r="U557" s="87"/>
    </row>
    <row r="558" spans="4:21" x14ac:dyDescent="0.25">
      <c r="D558" s="72"/>
      <c r="E558" s="72"/>
      <c r="F558" s="72"/>
      <c r="G558" s="72"/>
      <c r="H558" s="72"/>
      <c r="I558" s="72"/>
      <c r="J558" s="72"/>
      <c r="K558" s="72"/>
      <c r="L558" s="72"/>
      <c r="M558" s="72"/>
      <c r="N558" s="72"/>
      <c r="O558" s="72"/>
      <c r="P558" s="72"/>
      <c r="Q558" s="72"/>
      <c r="R558" s="96"/>
      <c r="S558" s="96"/>
      <c r="T558" s="87"/>
      <c r="U558" s="87"/>
    </row>
    <row r="559" spans="4:21" x14ac:dyDescent="0.25">
      <c r="D559" s="72"/>
      <c r="E559" s="72"/>
      <c r="F559" s="72"/>
      <c r="G559" s="72"/>
      <c r="H559" s="72"/>
      <c r="I559" s="72"/>
      <c r="J559" s="72"/>
      <c r="K559" s="72"/>
      <c r="L559" s="72"/>
      <c r="M559" s="72"/>
      <c r="N559" s="72"/>
      <c r="O559" s="72"/>
      <c r="P559" s="72"/>
      <c r="Q559" s="72"/>
      <c r="R559" s="96"/>
      <c r="S559" s="96"/>
      <c r="T559" s="87"/>
      <c r="U559" s="87"/>
    </row>
    <row r="560" spans="4:21" x14ac:dyDescent="0.25">
      <c r="D560" s="72"/>
      <c r="E560" s="72"/>
      <c r="F560" s="72"/>
      <c r="G560" s="72"/>
      <c r="H560" s="72"/>
      <c r="I560" s="72"/>
      <c r="J560" s="72"/>
      <c r="K560" s="72"/>
      <c r="L560" s="72"/>
      <c r="M560" s="72"/>
      <c r="N560" s="72"/>
      <c r="O560" s="72"/>
      <c r="P560" s="72"/>
      <c r="Q560" s="72"/>
      <c r="R560" s="96"/>
      <c r="S560" s="96"/>
      <c r="T560" s="87"/>
      <c r="U560" s="87"/>
    </row>
    <row r="561" spans="4:21" x14ac:dyDescent="0.25">
      <c r="D561" s="72"/>
      <c r="E561" s="72"/>
      <c r="F561" s="72"/>
      <c r="G561" s="72"/>
      <c r="H561" s="72"/>
      <c r="I561" s="72"/>
      <c r="J561" s="72"/>
      <c r="K561" s="72"/>
      <c r="L561" s="72"/>
      <c r="M561" s="72"/>
      <c r="N561" s="72"/>
      <c r="O561" s="72"/>
      <c r="P561" s="72"/>
      <c r="Q561" s="72"/>
      <c r="R561" s="96"/>
      <c r="S561" s="96"/>
      <c r="T561" s="87"/>
      <c r="U561" s="87"/>
    </row>
    <row r="562" spans="4:21" x14ac:dyDescent="0.25">
      <c r="D562" s="72"/>
      <c r="E562" s="72"/>
      <c r="F562" s="72"/>
      <c r="G562" s="72"/>
      <c r="H562" s="72"/>
      <c r="I562" s="72"/>
      <c r="J562" s="72"/>
      <c r="K562" s="72"/>
      <c r="L562" s="72"/>
      <c r="M562" s="72"/>
      <c r="N562" s="72"/>
      <c r="O562" s="72"/>
      <c r="P562" s="72"/>
      <c r="Q562" s="72"/>
      <c r="R562" s="96"/>
      <c r="S562" s="96"/>
      <c r="T562" s="87"/>
      <c r="U562" s="87"/>
    </row>
    <row r="563" spans="4:21" x14ac:dyDescent="0.25">
      <c r="D563" s="72"/>
      <c r="E563" s="72"/>
      <c r="F563" s="72"/>
      <c r="G563" s="72"/>
      <c r="H563" s="72"/>
      <c r="I563" s="72"/>
      <c r="J563" s="72"/>
      <c r="K563" s="72"/>
      <c r="L563" s="72"/>
      <c r="M563" s="72"/>
      <c r="N563" s="72"/>
      <c r="O563" s="72"/>
      <c r="P563" s="72"/>
      <c r="Q563" s="72"/>
      <c r="R563" s="96"/>
      <c r="S563" s="96"/>
      <c r="T563" s="87"/>
      <c r="U563" s="87"/>
    </row>
    <row r="564" spans="4:21" x14ac:dyDescent="0.25">
      <c r="D564" s="72"/>
      <c r="E564" s="72"/>
      <c r="F564" s="72"/>
      <c r="G564" s="72"/>
      <c r="H564" s="72"/>
      <c r="I564" s="72"/>
      <c r="J564" s="72"/>
      <c r="K564" s="72"/>
      <c r="L564" s="72"/>
      <c r="M564" s="72"/>
      <c r="N564" s="72"/>
      <c r="O564" s="72"/>
      <c r="P564" s="72"/>
      <c r="Q564" s="72"/>
      <c r="R564" s="96"/>
      <c r="S564" s="96"/>
      <c r="T564" s="87"/>
      <c r="U564" s="87"/>
    </row>
    <row r="565" spans="4:21" x14ac:dyDescent="0.25">
      <c r="D565" s="72"/>
      <c r="E565" s="72"/>
      <c r="F565" s="72"/>
      <c r="G565" s="72"/>
      <c r="H565" s="72"/>
      <c r="I565" s="72"/>
      <c r="J565" s="72"/>
      <c r="K565" s="72"/>
      <c r="L565" s="72"/>
      <c r="M565" s="72"/>
      <c r="N565" s="72"/>
      <c r="O565" s="72"/>
      <c r="P565" s="72"/>
      <c r="Q565" s="72"/>
      <c r="R565" s="96"/>
      <c r="S565" s="96"/>
      <c r="T565" s="87"/>
      <c r="U565" s="87"/>
    </row>
    <row r="566" spans="4:21" x14ac:dyDescent="0.25">
      <c r="D566" s="72"/>
      <c r="E566" s="72"/>
      <c r="F566" s="72"/>
      <c r="G566" s="72"/>
      <c r="H566" s="72"/>
      <c r="I566" s="72"/>
      <c r="J566" s="72"/>
      <c r="K566" s="72"/>
      <c r="L566" s="72"/>
      <c r="M566" s="72"/>
      <c r="N566" s="72"/>
      <c r="O566" s="72"/>
      <c r="P566" s="72"/>
      <c r="Q566" s="72"/>
      <c r="R566" s="96"/>
      <c r="S566" s="96"/>
      <c r="T566" s="87"/>
      <c r="U566" s="87"/>
    </row>
    <row r="567" spans="4:21" x14ac:dyDescent="0.25">
      <c r="D567" s="72"/>
      <c r="E567" s="72"/>
      <c r="F567" s="72"/>
      <c r="G567" s="72"/>
      <c r="H567" s="72"/>
      <c r="I567" s="72"/>
      <c r="J567" s="72"/>
      <c r="K567" s="72"/>
      <c r="L567" s="72"/>
      <c r="M567" s="72"/>
      <c r="N567" s="72"/>
      <c r="O567" s="72"/>
      <c r="P567" s="72"/>
      <c r="Q567" s="72"/>
      <c r="R567" s="96"/>
      <c r="S567" s="96"/>
      <c r="T567" s="87"/>
      <c r="U567" s="87"/>
    </row>
    <row r="568" spans="4:21" x14ac:dyDescent="0.25">
      <c r="D568" s="72"/>
      <c r="E568" s="72"/>
      <c r="F568" s="72"/>
      <c r="G568" s="72"/>
      <c r="H568" s="72"/>
      <c r="I568" s="72"/>
      <c r="J568" s="72"/>
      <c r="K568" s="72"/>
      <c r="L568" s="72"/>
      <c r="M568" s="72"/>
      <c r="N568" s="72"/>
      <c r="O568" s="72"/>
      <c r="P568" s="72"/>
      <c r="Q568" s="72"/>
      <c r="R568" s="96"/>
      <c r="S568" s="96"/>
      <c r="T568" s="87"/>
      <c r="U568" s="87"/>
    </row>
    <row r="569" spans="4:21" x14ac:dyDescent="0.25">
      <c r="D569" s="72"/>
      <c r="E569" s="72"/>
      <c r="F569" s="72"/>
      <c r="G569" s="72"/>
      <c r="H569" s="72"/>
      <c r="I569" s="72"/>
      <c r="J569" s="72"/>
      <c r="K569" s="72"/>
      <c r="L569" s="72"/>
      <c r="M569" s="72"/>
      <c r="N569" s="72"/>
      <c r="O569" s="72"/>
      <c r="P569" s="72"/>
      <c r="Q569" s="72"/>
      <c r="R569" s="96"/>
      <c r="S569" s="96"/>
      <c r="T569" s="87"/>
      <c r="U569" s="87"/>
    </row>
    <row r="570" spans="4:21" x14ac:dyDescent="0.25">
      <c r="D570" s="72"/>
      <c r="E570" s="72"/>
      <c r="F570" s="72"/>
      <c r="G570" s="72"/>
      <c r="H570" s="72"/>
      <c r="I570" s="72"/>
      <c r="J570" s="72"/>
      <c r="K570" s="72"/>
      <c r="L570" s="72"/>
      <c r="M570" s="72"/>
      <c r="N570" s="72"/>
      <c r="O570" s="72"/>
      <c r="P570" s="72"/>
      <c r="Q570" s="72"/>
      <c r="R570" s="96"/>
      <c r="S570" s="96"/>
      <c r="T570" s="87"/>
      <c r="U570" s="87"/>
    </row>
    <row r="571" spans="4:21" x14ac:dyDescent="0.25">
      <c r="D571" s="72"/>
      <c r="E571" s="72"/>
      <c r="F571" s="72"/>
      <c r="G571" s="72"/>
      <c r="H571" s="72"/>
      <c r="I571" s="72"/>
      <c r="J571" s="72"/>
      <c r="K571" s="72"/>
      <c r="L571" s="72"/>
      <c r="M571" s="72"/>
      <c r="N571" s="72"/>
      <c r="O571" s="72"/>
      <c r="P571" s="72"/>
      <c r="Q571" s="72"/>
      <c r="R571" s="96"/>
      <c r="S571" s="96"/>
      <c r="T571" s="87"/>
      <c r="U571" s="87"/>
    </row>
    <row r="572" spans="4:21" x14ac:dyDescent="0.25">
      <c r="D572" s="72"/>
      <c r="E572" s="72"/>
      <c r="F572" s="72"/>
      <c r="G572" s="72"/>
      <c r="H572" s="72"/>
      <c r="I572" s="72"/>
      <c r="J572" s="72"/>
      <c r="K572" s="72"/>
      <c r="L572" s="72"/>
      <c r="M572" s="72"/>
      <c r="N572" s="72"/>
      <c r="O572" s="72"/>
      <c r="P572" s="72"/>
      <c r="Q572" s="72"/>
      <c r="R572" s="96"/>
      <c r="S572" s="96"/>
      <c r="T572" s="87"/>
      <c r="U572" s="87"/>
    </row>
    <row r="573" spans="4:21" x14ac:dyDescent="0.25">
      <c r="D573" s="72"/>
      <c r="E573" s="72"/>
      <c r="F573" s="72"/>
      <c r="G573" s="72"/>
      <c r="H573" s="72"/>
      <c r="I573" s="72"/>
      <c r="J573" s="72"/>
      <c r="K573" s="72"/>
      <c r="L573" s="72"/>
      <c r="M573" s="72"/>
      <c r="N573" s="72"/>
      <c r="O573" s="72"/>
      <c r="P573" s="72"/>
      <c r="Q573" s="72"/>
      <c r="R573" s="96"/>
      <c r="S573" s="96"/>
      <c r="T573" s="87"/>
      <c r="U573" s="87"/>
    </row>
    <row r="574" spans="4:21" x14ac:dyDescent="0.25">
      <c r="D574" s="72"/>
      <c r="E574" s="72"/>
      <c r="F574" s="72"/>
      <c r="G574" s="72"/>
      <c r="H574" s="72"/>
      <c r="I574" s="72"/>
      <c r="J574" s="72"/>
      <c r="K574" s="72"/>
      <c r="L574" s="72"/>
      <c r="M574" s="72"/>
      <c r="N574" s="72"/>
      <c r="O574" s="72"/>
      <c r="P574" s="72"/>
      <c r="Q574" s="72"/>
      <c r="R574" s="96"/>
      <c r="S574" s="96"/>
      <c r="T574" s="87"/>
      <c r="U574" s="87"/>
    </row>
    <row r="575" spans="4:21" x14ac:dyDescent="0.25">
      <c r="D575" s="72"/>
      <c r="E575" s="72"/>
      <c r="F575" s="72"/>
      <c r="G575" s="72"/>
      <c r="H575" s="72"/>
      <c r="I575" s="72"/>
      <c r="J575" s="72"/>
      <c r="K575" s="72"/>
      <c r="L575" s="72"/>
      <c r="M575" s="72"/>
      <c r="N575" s="72"/>
      <c r="O575" s="72"/>
      <c r="P575" s="72"/>
      <c r="Q575" s="72"/>
      <c r="R575" s="96"/>
      <c r="S575" s="96"/>
      <c r="T575" s="87"/>
      <c r="U575" s="87"/>
    </row>
    <row r="576" spans="4:21" x14ac:dyDescent="0.25">
      <c r="D576" s="72"/>
      <c r="E576" s="72"/>
      <c r="F576" s="72"/>
      <c r="G576" s="72"/>
      <c r="H576" s="72"/>
      <c r="I576" s="72"/>
      <c r="J576" s="72"/>
      <c r="K576" s="72"/>
      <c r="L576" s="72"/>
      <c r="M576" s="72"/>
      <c r="N576" s="72"/>
      <c r="O576" s="72"/>
      <c r="P576" s="72"/>
      <c r="Q576" s="72"/>
      <c r="R576" s="96"/>
      <c r="S576" s="96"/>
      <c r="T576" s="87"/>
      <c r="U576" s="87"/>
    </row>
    <row r="577" spans="4:21" x14ac:dyDescent="0.25">
      <c r="D577" s="72"/>
      <c r="E577" s="72"/>
      <c r="F577" s="72"/>
      <c r="G577" s="72"/>
      <c r="H577" s="72"/>
      <c r="I577" s="72"/>
      <c r="J577" s="72"/>
      <c r="K577" s="72"/>
      <c r="L577" s="72"/>
      <c r="M577" s="72"/>
      <c r="N577" s="72"/>
      <c r="O577" s="72"/>
      <c r="P577" s="72"/>
      <c r="Q577" s="72"/>
      <c r="R577" s="96"/>
      <c r="S577" s="96"/>
      <c r="T577" s="87"/>
      <c r="U577" s="87"/>
    </row>
    <row r="578" spans="4:21" x14ac:dyDescent="0.25">
      <c r="D578" s="72"/>
      <c r="E578" s="72"/>
      <c r="F578" s="72"/>
      <c r="G578" s="72"/>
      <c r="H578" s="72"/>
      <c r="I578" s="72"/>
      <c r="J578" s="72"/>
      <c r="K578" s="72"/>
      <c r="L578" s="72"/>
      <c r="M578" s="72"/>
      <c r="N578" s="72"/>
      <c r="O578" s="72"/>
      <c r="P578" s="72"/>
      <c r="Q578" s="72"/>
      <c r="R578" s="96"/>
      <c r="S578" s="96"/>
      <c r="T578" s="87"/>
      <c r="U578" s="87"/>
    </row>
    <row r="579" spans="4:21" x14ac:dyDescent="0.25">
      <c r="D579" s="72"/>
      <c r="E579" s="72"/>
      <c r="F579" s="72"/>
      <c r="G579" s="72"/>
      <c r="H579" s="72"/>
      <c r="I579" s="72"/>
      <c r="J579" s="72"/>
      <c r="K579" s="72"/>
      <c r="L579" s="72"/>
      <c r="M579" s="72"/>
      <c r="N579" s="72"/>
      <c r="O579" s="72"/>
      <c r="P579" s="72"/>
      <c r="Q579" s="72"/>
      <c r="R579" s="96"/>
      <c r="S579" s="96"/>
      <c r="T579" s="87"/>
      <c r="U579" s="87"/>
    </row>
    <row r="580" spans="4:21" x14ac:dyDescent="0.25">
      <c r="D580" s="72"/>
      <c r="E580" s="72"/>
      <c r="F580" s="72"/>
      <c r="G580" s="72"/>
      <c r="H580" s="72"/>
      <c r="I580" s="72"/>
      <c r="J580" s="72"/>
      <c r="K580" s="72"/>
      <c r="L580" s="72"/>
      <c r="M580" s="72"/>
      <c r="N580" s="72"/>
      <c r="O580" s="72"/>
      <c r="P580" s="72"/>
      <c r="Q580" s="72"/>
      <c r="R580" s="96"/>
      <c r="S580" s="96"/>
      <c r="T580" s="87"/>
      <c r="U580" s="87"/>
    </row>
    <row r="581" spans="4:21" x14ac:dyDescent="0.25">
      <c r="D581" s="72"/>
      <c r="E581" s="72"/>
      <c r="F581" s="72"/>
      <c r="G581" s="72"/>
      <c r="H581" s="72"/>
      <c r="I581" s="72"/>
      <c r="J581" s="72"/>
      <c r="K581" s="72"/>
      <c r="L581" s="72"/>
      <c r="M581" s="72"/>
      <c r="N581" s="72"/>
      <c r="O581" s="72"/>
      <c r="P581" s="72"/>
      <c r="Q581" s="72"/>
      <c r="R581" s="96"/>
      <c r="S581" s="96"/>
      <c r="T581" s="87"/>
      <c r="U581" s="87"/>
    </row>
    <row r="582" spans="4:21" x14ac:dyDescent="0.25">
      <c r="D582" s="72"/>
      <c r="E582" s="72"/>
      <c r="F582" s="72"/>
      <c r="G582" s="72"/>
      <c r="H582" s="72"/>
      <c r="I582" s="72"/>
      <c r="J582" s="72"/>
      <c r="K582" s="72"/>
      <c r="L582" s="72"/>
      <c r="M582" s="72"/>
      <c r="N582" s="72"/>
      <c r="O582" s="72"/>
      <c r="P582" s="72"/>
      <c r="Q582" s="72"/>
      <c r="R582" s="96"/>
      <c r="S582" s="96"/>
      <c r="T582" s="87"/>
      <c r="U582" s="87"/>
    </row>
    <row r="583" spans="4:21" x14ac:dyDescent="0.25">
      <c r="D583" s="72"/>
      <c r="E583" s="72"/>
      <c r="F583" s="72"/>
      <c r="G583" s="72"/>
      <c r="H583" s="72"/>
      <c r="I583" s="72"/>
      <c r="J583" s="72"/>
      <c r="K583" s="72"/>
      <c r="L583" s="72"/>
      <c r="M583" s="72"/>
      <c r="N583" s="72"/>
      <c r="O583" s="72"/>
      <c r="P583" s="72"/>
      <c r="Q583" s="72"/>
      <c r="R583" s="96"/>
      <c r="S583" s="96"/>
      <c r="T583" s="87"/>
      <c r="U583" s="87"/>
    </row>
    <row r="584" spans="4:21" x14ac:dyDescent="0.25">
      <c r="D584" s="72"/>
      <c r="E584" s="72"/>
      <c r="F584" s="72"/>
      <c r="G584" s="72"/>
      <c r="H584" s="72"/>
      <c r="I584" s="72"/>
      <c r="J584" s="72"/>
      <c r="K584" s="72"/>
      <c r="L584" s="72"/>
      <c r="M584" s="72"/>
      <c r="N584" s="72"/>
      <c r="O584" s="72"/>
      <c r="P584" s="72"/>
      <c r="Q584" s="72"/>
      <c r="R584" s="96"/>
      <c r="S584" s="96"/>
      <c r="T584" s="87"/>
      <c r="U584" s="87"/>
    </row>
    <row r="585" spans="4:21" x14ac:dyDescent="0.25">
      <c r="D585" s="72"/>
      <c r="E585" s="72"/>
      <c r="F585" s="72"/>
      <c r="G585" s="72"/>
      <c r="H585" s="72"/>
      <c r="I585" s="72"/>
      <c r="J585" s="72"/>
      <c r="K585" s="72"/>
      <c r="L585" s="72"/>
      <c r="M585" s="72"/>
      <c r="N585" s="72"/>
      <c r="O585" s="72"/>
      <c r="P585" s="72"/>
      <c r="Q585" s="72"/>
      <c r="R585" s="96"/>
      <c r="S585" s="96"/>
      <c r="T585" s="87"/>
      <c r="U585" s="87"/>
    </row>
    <row r="586" spans="4:21" x14ac:dyDescent="0.25">
      <c r="D586" s="72"/>
      <c r="E586" s="72"/>
      <c r="F586" s="72"/>
      <c r="G586" s="72"/>
      <c r="H586" s="72"/>
      <c r="I586" s="72"/>
      <c r="J586" s="72"/>
      <c r="K586" s="72"/>
      <c r="L586" s="72"/>
      <c r="M586" s="72"/>
      <c r="N586" s="72"/>
      <c r="O586" s="72"/>
      <c r="P586" s="72"/>
      <c r="Q586" s="72"/>
      <c r="R586" s="96"/>
      <c r="S586" s="96"/>
      <c r="T586" s="87"/>
      <c r="U586" s="87"/>
    </row>
    <row r="587" spans="4:21" x14ac:dyDescent="0.25">
      <c r="D587" s="72"/>
      <c r="E587" s="72"/>
      <c r="F587" s="72"/>
      <c r="G587" s="72"/>
      <c r="H587" s="72"/>
      <c r="I587" s="72"/>
      <c r="J587" s="72"/>
      <c r="K587" s="72"/>
      <c r="L587" s="72"/>
      <c r="M587" s="72"/>
      <c r="N587" s="72"/>
      <c r="O587" s="72"/>
      <c r="P587" s="72"/>
      <c r="Q587" s="72"/>
      <c r="R587" s="96"/>
      <c r="S587" s="96"/>
      <c r="T587" s="87"/>
      <c r="U587" s="87"/>
    </row>
    <row r="588" spans="4:21" x14ac:dyDescent="0.25">
      <c r="D588" s="72"/>
      <c r="E588" s="72"/>
      <c r="F588" s="72"/>
      <c r="G588" s="72"/>
      <c r="H588" s="72"/>
      <c r="I588" s="72"/>
      <c r="J588" s="72"/>
      <c r="K588" s="72"/>
      <c r="L588" s="72"/>
      <c r="M588" s="72"/>
      <c r="N588" s="72"/>
      <c r="O588" s="72"/>
      <c r="P588" s="72"/>
      <c r="Q588" s="72"/>
      <c r="R588" s="96"/>
      <c r="S588" s="96"/>
      <c r="T588" s="87"/>
      <c r="U588" s="87"/>
    </row>
    <row r="589" spans="4:21" x14ac:dyDescent="0.25">
      <c r="D589" s="72"/>
      <c r="E589" s="72"/>
      <c r="F589" s="72"/>
      <c r="G589" s="72"/>
      <c r="H589" s="72"/>
      <c r="I589" s="72"/>
      <c r="J589" s="72"/>
      <c r="K589" s="72"/>
      <c r="L589" s="72"/>
      <c r="M589" s="72"/>
      <c r="N589" s="72"/>
      <c r="O589" s="72"/>
      <c r="P589" s="72"/>
      <c r="Q589" s="72"/>
      <c r="R589" s="96"/>
      <c r="S589" s="96"/>
      <c r="T589" s="87"/>
      <c r="U589" s="87"/>
    </row>
    <row r="590" spans="4:21" x14ac:dyDescent="0.25">
      <c r="D590" s="72"/>
      <c r="E590" s="72"/>
      <c r="F590" s="72"/>
      <c r="G590" s="72"/>
      <c r="H590" s="72"/>
      <c r="I590" s="72"/>
      <c r="J590" s="72"/>
      <c r="K590" s="72"/>
      <c r="L590" s="72"/>
      <c r="M590" s="72"/>
      <c r="N590" s="72"/>
      <c r="O590" s="72"/>
      <c r="P590" s="72"/>
      <c r="Q590" s="72"/>
      <c r="R590" s="96"/>
      <c r="S590" s="96"/>
      <c r="T590" s="87"/>
      <c r="U590" s="87"/>
    </row>
    <row r="591" spans="4:21" x14ac:dyDescent="0.25">
      <c r="D591" s="72"/>
      <c r="E591" s="72"/>
      <c r="F591" s="72"/>
      <c r="G591" s="72"/>
      <c r="H591" s="72"/>
      <c r="I591" s="72"/>
      <c r="J591" s="72"/>
      <c r="K591" s="72"/>
      <c r="L591" s="72"/>
      <c r="M591" s="72"/>
      <c r="N591" s="72"/>
      <c r="O591" s="72"/>
      <c r="P591" s="72"/>
      <c r="Q591" s="72"/>
      <c r="R591" s="96"/>
      <c r="S591" s="96"/>
      <c r="T591" s="87"/>
      <c r="U591" s="87"/>
    </row>
    <row r="592" spans="4:21" x14ac:dyDescent="0.25">
      <c r="D592" s="72"/>
      <c r="E592" s="72"/>
      <c r="F592" s="72"/>
      <c r="G592" s="72"/>
      <c r="H592" s="72"/>
      <c r="I592" s="72"/>
      <c r="J592" s="72"/>
      <c r="K592" s="72"/>
      <c r="L592" s="72"/>
      <c r="M592" s="72"/>
      <c r="N592" s="72"/>
      <c r="O592" s="72"/>
      <c r="P592" s="72"/>
      <c r="Q592" s="72"/>
      <c r="R592" s="96"/>
      <c r="S592" s="96"/>
      <c r="T592" s="87"/>
      <c r="U592" s="87"/>
    </row>
    <row r="593" spans="4:21" x14ac:dyDescent="0.25">
      <c r="D593" s="72"/>
      <c r="E593" s="72"/>
      <c r="F593" s="72"/>
      <c r="G593" s="72"/>
      <c r="H593" s="72"/>
      <c r="I593" s="72"/>
      <c r="J593" s="72"/>
      <c r="K593" s="72"/>
      <c r="L593" s="72"/>
      <c r="M593" s="72"/>
      <c r="N593" s="72"/>
      <c r="O593" s="72"/>
      <c r="P593" s="72"/>
      <c r="Q593" s="72"/>
      <c r="R593" s="96"/>
      <c r="S593" s="96"/>
      <c r="T593" s="87"/>
      <c r="U593" s="87"/>
    </row>
    <row r="594" spans="4:21" x14ac:dyDescent="0.25">
      <c r="D594" s="72"/>
      <c r="E594" s="72"/>
      <c r="F594" s="72"/>
      <c r="G594" s="72"/>
      <c r="H594" s="72"/>
      <c r="I594" s="72"/>
      <c r="J594" s="72"/>
      <c r="K594" s="72"/>
      <c r="L594" s="72"/>
      <c r="M594" s="72"/>
      <c r="N594" s="72"/>
      <c r="O594" s="72"/>
      <c r="P594" s="72"/>
      <c r="Q594" s="72"/>
      <c r="R594" s="96"/>
      <c r="S594" s="96"/>
      <c r="T594" s="87"/>
      <c r="U594" s="87"/>
    </row>
    <row r="595" spans="4:21" x14ac:dyDescent="0.25">
      <c r="D595" s="72"/>
      <c r="E595" s="72"/>
      <c r="F595" s="72"/>
      <c r="G595" s="72"/>
      <c r="H595" s="72"/>
      <c r="I595" s="72"/>
      <c r="J595" s="72"/>
      <c r="K595" s="72"/>
      <c r="L595" s="72"/>
      <c r="M595" s="72"/>
      <c r="N595" s="72"/>
      <c r="O595" s="72"/>
      <c r="P595" s="72"/>
      <c r="Q595" s="72"/>
      <c r="R595" s="96"/>
      <c r="S595" s="96"/>
      <c r="T595" s="87"/>
      <c r="U595" s="87"/>
    </row>
    <row r="596" spans="4:21" x14ac:dyDescent="0.25">
      <c r="D596" s="72"/>
      <c r="E596" s="72"/>
      <c r="F596" s="72"/>
      <c r="G596" s="72"/>
      <c r="H596" s="72"/>
      <c r="I596" s="72"/>
      <c r="J596" s="72"/>
      <c r="K596" s="72"/>
      <c r="L596" s="72"/>
      <c r="M596" s="72"/>
      <c r="N596" s="72"/>
      <c r="O596" s="72"/>
      <c r="P596" s="72"/>
      <c r="Q596" s="72"/>
      <c r="R596" s="96"/>
      <c r="S596" s="96"/>
      <c r="T596" s="87"/>
      <c r="U596" s="87"/>
    </row>
    <row r="597" spans="4:21" x14ac:dyDescent="0.25">
      <c r="D597" s="72"/>
      <c r="E597" s="72"/>
      <c r="F597" s="72"/>
      <c r="G597" s="72"/>
      <c r="H597" s="72"/>
      <c r="I597" s="72"/>
      <c r="J597" s="72"/>
      <c r="K597" s="72"/>
      <c r="L597" s="72"/>
      <c r="M597" s="72"/>
      <c r="N597" s="72"/>
      <c r="O597" s="72"/>
      <c r="P597" s="72"/>
      <c r="Q597" s="72"/>
      <c r="R597" s="96"/>
      <c r="S597" s="96"/>
      <c r="T597" s="87"/>
      <c r="U597" s="87"/>
    </row>
    <row r="598" spans="4:21" x14ac:dyDescent="0.25">
      <c r="D598" s="72"/>
      <c r="E598" s="72"/>
      <c r="F598" s="72"/>
      <c r="G598" s="72"/>
      <c r="H598" s="72"/>
      <c r="I598" s="72"/>
      <c r="J598" s="72"/>
      <c r="K598" s="72"/>
      <c r="L598" s="72"/>
      <c r="M598" s="72"/>
      <c r="N598" s="72"/>
      <c r="O598" s="72"/>
      <c r="P598" s="72"/>
      <c r="Q598" s="72"/>
      <c r="R598" s="96"/>
      <c r="S598" s="96"/>
      <c r="T598" s="87"/>
      <c r="U598" s="87"/>
    </row>
    <row r="599" spans="4:21" x14ac:dyDescent="0.25">
      <c r="D599" s="72"/>
      <c r="E599" s="72"/>
      <c r="F599" s="72"/>
      <c r="G599" s="72"/>
      <c r="H599" s="72"/>
      <c r="I599" s="72"/>
      <c r="J599" s="72"/>
      <c r="K599" s="72"/>
      <c r="L599" s="72"/>
      <c r="M599" s="72"/>
      <c r="N599" s="72"/>
      <c r="O599" s="72"/>
      <c r="P599" s="72"/>
      <c r="Q599" s="72"/>
      <c r="R599" s="96"/>
      <c r="S599" s="96"/>
      <c r="T599" s="87"/>
      <c r="U599" s="87"/>
    </row>
    <row r="600" spans="4:21" x14ac:dyDescent="0.25">
      <c r="D600" s="72"/>
      <c r="E600" s="72"/>
      <c r="F600" s="72"/>
      <c r="G600" s="72"/>
      <c r="H600" s="72"/>
      <c r="I600" s="72"/>
      <c r="J600" s="72"/>
      <c r="K600" s="72"/>
      <c r="L600" s="72"/>
      <c r="M600" s="72"/>
      <c r="N600" s="72"/>
      <c r="O600" s="72"/>
      <c r="P600" s="72"/>
      <c r="Q600" s="72"/>
      <c r="R600" s="96"/>
      <c r="S600" s="96"/>
      <c r="T600" s="87"/>
      <c r="U600" s="87"/>
    </row>
    <row r="601" spans="4:21" x14ac:dyDescent="0.25">
      <c r="D601" s="72"/>
      <c r="E601" s="72"/>
      <c r="F601" s="72"/>
      <c r="G601" s="72"/>
      <c r="H601" s="72"/>
      <c r="I601" s="72"/>
      <c r="J601" s="72"/>
      <c r="K601" s="72"/>
      <c r="L601" s="72"/>
      <c r="M601" s="72"/>
      <c r="N601" s="72"/>
      <c r="O601" s="72"/>
      <c r="P601" s="72"/>
      <c r="Q601" s="72"/>
      <c r="R601" s="96"/>
      <c r="S601" s="96"/>
      <c r="T601" s="87"/>
      <c r="U601" s="87"/>
    </row>
    <row r="602" spans="4:21" x14ac:dyDescent="0.25">
      <c r="D602" s="72"/>
      <c r="E602" s="72"/>
      <c r="F602" s="72"/>
      <c r="G602" s="72"/>
      <c r="H602" s="72"/>
      <c r="I602" s="72"/>
      <c r="J602" s="72"/>
      <c r="K602" s="72"/>
      <c r="L602" s="72"/>
      <c r="M602" s="72"/>
      <c r="N602" s="72"/>
      <c r="O602" s="72"/>
      <c r="P602" s="72"/>
      <c r="Q602" s="72"/>
      <c r="R602" s="96"/>
      <c r="S602" s="96"/>
      <c r="T602" s="87"/>
      <c r="U602" s="87"/>
    </row>
    <row r="603" spans="4:21" x14ac:dyDescent="0.25">
      <c r="D603" s="72"/>
      <c r="E603" s="72"/>
      <c r="F603" s="72"/>
      <c r="G603" s="72"/>
      <c r="H603" s="72"/>
      <c r="I603" s="72"/>
      <c r="J603" s="72"/>
      <c r="K603" s="72"/>
      <c r="L603" s="72"/>
      <c r="M603" s="72"/>
      <c r="N603" s="72"/>
      <c r="O603" s="72"/>
      <c r="P603" s="72"/>
      <c r="Q603" s="72"/>
      <c r="R603" s="96"/>
      <c r="S603" s="96"/>
      <c r="T603" s="87"/>
      <c r="U603" s="87"/>
    </row>
    <row r="604" spans="4:21" x14ac:dyDescent="0.25">
      <c r="D604" s="72"/>
      <c r="E604" s="72"/>
      <c r="F604" s="72"/>
      <c r="G604" s="72"/>
      <c r="H604" s="72"/>
      <c r="I604" s="72"/>
      <c r="J604" s="72"/>
      <c r="K604" s="72"/>
      <c r="L604" s="72"/>
      <c r="M604" s="72"/>
      <c r="N604" s="72"/>
      <c r="O604" s="72"/>
      <c r="P604" s="72"/>
      <c r="Q604" s="72"/>
      <c r="R604" s="96"/>
      <c r="S604" s="96"/>
      <c r="T604" s="87"/>
      <c r="U604" s="87"/>
    </row>
    <row r="605" spans="4:21" x14ac:dyDescent="0.25">
      <c r="D605" s="72"/>
      <c r="E605" s="72"/>
      <c r="F605" s="72"/>
      <c r="G605" s="72"/>
      <c r="H605" s="72"/>
      <c r="I605" s="72"/>
      <c r="J605" s="72"/>
      <c r="K605" s="72"/>
      <c r="L605" s="72"/>
      <c r="M605" s="72"/>
      <c r="N605" s="72"/>
      <c r="O605" s="72"/>
      <c r="P605" s="72"/>
      <c r="Q605" s="72"/>
      <c r="R605" s="96"/>
      <c r="S605" s="96"/>
      <c r="T605" s="87"/>
      <c r="U605" s="87"/>
    </row>
    <row r="606" spans="4:21" x14ac:dyDescent="0.25">
      <c r="D606" s="72"/>
      <c r="E606" s="72"/>
      <c r="F606" s="72"/>
      <c r="G606" s="72"/>
      <c r="H606" s="72"/>
      <c r="I606" s="72"/>
      <c r="J606" s="72"/>
      <c r="K606" s="72"/>
      <c r="L606" s="72"/>
      <c r="M606" s="72"/>
      <c r="N606" s="72"/>
      <c r="O606" s="72"/>
      <c r="P606" s="72"/>
      <c r="Q606" s="72"/>
      <c r="R606" s="96"/>
      <c r="S606" s="96"/>
      <c r="T606" s="87"/>
      <c r="U606" s="87"/>
    </row>
    <row r="607" spans="4:21" x14ac:dyDescent="0.25">
      <c r="D607" s="72"/>
      <c r="E607" s="72"/>
      <c r="F607" s="72"/>
      <c r="G607" s="72"/>
      <c r="H607" s="72"/>
      <c r="I607" s="72"/>
      <c r="J607" s="72"/>
      <c r="K607" s="72"/>
      <c r="L607" s="72"/>
      <c r="M607" s="72"/>
      <c r="N607" s="72"/>
      <c r="O607" s="72"/>
      <c r="P607" s="72"/>
      <c r="Q607" s="72"/>
      <c r="R607" s="96"/>
      <c r="S607" s="96"/>
      <c r="T607" s="87"/>
      <c r="U607" s="87"/>
    </row>
    <row r="608" spans="4:21" x14ac:dyDescent="0.25">
      <c r="D608" s="72"/>
      <c r="E608" s="72"/>
      <c r="F608" s="72"/>
      <c r="G608" s="72"/>
      <c r="H608" s="72"/>
      <c r="I608" s="72"/>
      <c r="J608" s="72"/>
      <c r="K608" s="72"/>
      <c r="L608" s="72"/>
      <c r="M608" s="72"/>
      <c r="N608" s="72"/>
      <c r="O608" s="72"/>
      <c r="P608" s="72"/>
      <c r="Q608" s="72"/>
      <c r="R608" s="96"/>
      <c r="S608" s="96"/>
      <c r="T608" s="87"/>
      <c r="U608" s="87"/>
    </row>
    <row r="609" spans="4:21" x14ac:dyDescent="0.25">
      <c r="D609" s="72"/>
      <c r="E609" s="72"/>
      <c r="F609" s="72"/>
      <c r="G609" s="72"/>
      <c r="H609" s="72"/>
      <c r="I609" s="72"/>
      <c r="J609" s="72"/>
      <c r="K609" s="72"/>
      <c r="L609" s="72"/>
      <c r="M609" s="72"/>
      <c r="N609" s="72"/>
      <c r="O609" s="72"/>
      <c r="P609" s="72"/>
      <c r="Q609" s="72"/>
      <c r="R609" s="96"/>
      <c r="S609" s="96"/>
      <c r="T609" s="87"/>
      <c r="U609" s="87"/>
    </row>
    <row r="610" spans="4:21" x14ac:dyDescent="0.25">
      <c r="D610" s="72"/>
      <c r="E610" s="72"/>
      <c r="F610" s="72"/>
      <c r="G610" s="72"/>
      <c r="H610" s="72"/>
      <c r="I610" s="72"/>
      <c r="J610" s="72"/>
      <c r="K610" s="72"/>
      <c r="L610" s="72"/>
      <c r="M610" s="72"/>
      <c r="N610" s="72"/>
      <c r="O610" s="72"/>
      <c r="P610" s="72"/>
      <c r="Q610" s="72"/>
      <c r="R610" s="96"/>
      <c r="S610" s="96"/>
      <c r="T610" s="87"/>
      <c r="U610" s="87"/>
    </row>
    <row r="611" spans="4:21" x14ac:dyDescent="0.25">
      <c r="D611" s="72"/>
      <c r="E611" s="72"/>
      <c r="F611" s="72"/>
      <c r="G611" s="72"/>
      <c r="H611" s="72"/>
      <c r="I611" s="72"/>
      <c r="J611" s="72"/>
      <c r="K611" s="72"/>
      <c r="L611" s="72"/>
      <c r="M611" s="72"/>
      <c r="N611" s="72"/>
      <c r="O611" s="72"/>
      <c r="P611" s="72"/>
      <c r="Q611" s="72"/>
      <c r="R611" s="96"/>
      <c r="S611" s="96"/>
      <c r="T611" s="87"/>
      <c r="U611" s="87"/>
    </row>
    <row r="612" spans="4:21" x14ac:dyDescent="0.25">
      <c r="D612" s="72"/>
      <c r="E612" s="72"/>
      <c r="F612" s="72"/>
      <c r="G612" s="72"/>
      <c r="H612" s="72"/>
      <c r="I612" s="72"/>
      <c r="J612" s="72"/>
      <c r="K612" s="72"/>
      <c r="L612" s="72"/>
      <c r="M612" s="72"/>
      <c r="N612" s="72"/>
      <c r="O612" s="72"/>
      <c r="P612" s="72"/>
      <c r="Q612" s="72"/>
      <c r="R612" s="96"/>
      <c r="S612" s="96"/>
      <c r="T612" s="87"/>
      <c r="U612" s="87"/>
    </row>
    <row r="613" spans="4:21" x14ac:dyDescent="0.25">
      <c r="D613" s="72"/>
      <c r="E613" s="72"/>
      <c r="F613" s="72"/>
      <c r="G613" s="72"/>
      <c r="H613" s="72"/>
      <c r="I613" s="72"/>
      <c r="J613" s="72"/>
      <c r="K613" s="72"/>
      <c r="L613" s="72"/>
      <c r="M613" s="72"/>
      <c r="N613" s="72"/>
      <c r="O613" s="72"/>
      <c r="P613" s="72"/>
      <c r="Q613" s="72"/>
      <c r="R613" s="96"/>
      <c r="S613" s="96"/>
      <c r="T613" s="87"/>
      <c r="U613" s="87"/>
    </row>
    <row r="614" spans="4:21" x14ac:dyDescent="0.25">
      <c r="D614" s="72"/>
      <c r="E614" s="72"/>
      <c r="F614" s="72"/>
      <c r="G614" s="72"/>
      <c r="H614" s="72"/>
      <c r="I614" s="72"/>
      <c r="J614" s="72"/>
      <c r="K614" s="72"/>
      <c r="L614" s="72"/>
      <c r="M614" s="72"/>
      <c r="N614" s="72"/>
      <c r="O614" s="72"/>
      <c r="P614" s="72"/>
      <c r="Q614" s="72"/>
      <c r="R614" s="96"/>
      <c r="S614" s="96"/>
      <c r="T614" s="87"/>
      <c r="U614" s="87"/>
    </row>
    <row r="615" spans="4:21" x14ac:dyDescent="0.25">
      <c r="D615" s="72"/>
      <c r="E615" s="72"/>
      <c r="F615" s="72"/>
      <c r="G615" s="72"/>
      <c r="H615" s="72"/>
      <c r="I615" s="72"/>
      <c r="J615" s="72"/>
      <c r="K615" s="72"/>
      <c r="L615" s="72"/>
      <c r="M615" s="72"/>
      <c r="N615" s="72"/>
      <c r="O615" s="72"/>
      <c r="P615" s="72"/>
      <c r="Q615" s="72"/>
      <c r="R615" s="96"/>
      <c r="S615" s="96"/>
      <c r="T615" s="87"/>
      <c r="U615" s="87"/>
    </row>
    <row r="616" spans="4:21" x14ac:dyDescent="0.25">
      <c r="D616" s="72"/>
      <c r="E616" s="72"/>
      <c r="F616" s="72"/>
      <c r="G616" s="72"/>
      <c r="H616" s="72"/>
      <c r="I616" s="72"/>
      <c r="J616" s="72"/>
      <c r="K616" s="72"/>
      <c r="L616" s="72"/>
      <c r="M616" s="72"/>
      <c r="N616" s="72"/>
      <c r="O616" s="72"/>
      <c r="P616" s="72"/>
      <c r="Q616" s="72"/>
      <c r="R616" s="96"/>
      <c r="S616" s="96"/>
      <c r="T616" s="87"/>
      <c r="U616" s="87"/>
    </row>
    <row r="617" spans="4:21" x14ac:dyDescent="0.25">
      <c r="D617" s="72"/>
      <c r="E617" s="72"/>
      <c r="F617" s="72"/>
      <c r="G617" s="72"/>
      <c r="H617" s="72"/>
      <c r="I617" s="72"/>
      <c r="J617" s="72"/>
      <c r="K617" s="72"/>
      <c r="L617" s="72"/>
      <c r="M617" s="72"/>
      <c r="N617" s="72"/>
      <c r="O617" s="72"/>
      <c r="P617" s="72"/>
      <c r="Q617" s="72"/>
      <c r="R617" s="96"/>
      <c r="S617" s="96"/>
      <c r="T617" s="87"/>
      <c r="U617" s="87"/>
    </row>
    <row r="618" spans="4:21" x14ac:dyDescent="0.25">
      <c r="D618" s="72"/>
      <c r="E618" s="72"/>
      <c r="F618" s="72"/>
      <c r="G618" s="72"/>
      <c r="H618" s="72"/>
      <c r="I618" s="72"/>
      <c r="J618" s="72"/>
      <c r="K618" s="72"/>
      <c r="L618" s="72"/>
      <c r="M618" s="72"/>
      <c r="N618" s="72"/>
      <c r="O618" s="72"/>
      <c r="P618" s="72"/>
      <c r="Q618" s="72"/>
      <c r="R618" s="96"/>
      <c r="S618" s="96"/>
      <c r="T618" s="87"/>
      <c r="U618" s="87"/>
    </row>
    <row r="619" spans="4:21" x14ac:dyDescent="0.25">
      <c r="D619" s="72"/>
      <c r="E619" s="72"/>
      <c r="F619" s="72"/>
      <c r="G619" s="72"/>
      <c r="H619" s="72"/>
      <c r="I619" s="72"/>
      <c r="J619" s="72"/>
      <c r="K619" s="72"/>
      <c r="L619" s="72"/>
      <c r="M619" s="72"/>
      <c r="N619" s="72"/>
      <c r="O619" s="72"/>
      <c r="P619" s="72"/>
      <c r="Q619" s="72"/>
      <c r="R619" s="96"/>
      <c r="S619" s="96"/>
      <c r="T619" s="87"/>
      <c r="U619" s="87"/>
    </row>
    <row r="620" spans="4:21" x14ac:dyDescent="0.25">
      <c r="D620" s="72"/>
      <c r="E620" s="72"/>
      <c r="F620" s="72"/>
      <c r="G620" s="72"/>
      <c r="H620" s="72"/>
      <c r="I620" s="72"/>
      <c r="J620" s="72"/>
      <c r="K620" s="72"/>
      <c r="L620" s="72"/>
      <c r="M620" s="72"/>
      <c r="N620" s="72"/>
      <c r="O620" s="72"/>
      <c r="P620" s="72"/>
      <c r="Q620" s="72"/>
      <c r="R620" s="96"/>
      <c r="S620" s="96"/>
      <c r="T620" s="87"/>
      <c r="U620" s="87"/>
    </row>
    <row r="621" spans="4:21" x14ac:dyDescent="0.25">
      <c r="D621" s="72"/>
      <c r="E621" s="72"/>
      <c r="F621" s="72"/>
      <c r="G621" s="72"/>
      <c r="H621" s="72"/>
      <c r="I621" s="72"/>
      <c r="J621" s="72"/>
      <c r="K621" s="72"/>
      <c r="L621" s="72"/>
      <c r="M621" s="72"/>
      <c r="N621" s="72"/>
      <c r="O621" s="72"/>
      <c r="P621" s="72"/>
      <c r="Q621" s="72"/>
      <c r="R621" s="96"/>
      <c r="S621" s="96"/>
      <c r="T621" s="87"/>
      <c r="U621" s="87"/>
    </row>
    <row r="622" spans="4:21" x14ac:dyDescent="0.25">
      <c r="D622" s="72"/>
      <c r="E622" s="72"/>
      <c r="F622" s="72"/>
      <c r="G622" s="72"/>
      <c r="H622" s="72"/>
      <c r="I622" s="72"/>
      <c r="J622" s="72"/>
      <c r="K622" s="72"/>
      <c r="L622" s="72"/>
      <c r="M622" s="72"/>
      <c r="N622" s="72"/>
      <c r="O622" s="72"/>
      <c r="P622" s="72"/>
      <c r="Q622" s="72"/>
      <c r="R622" s="96"/>
      <c r="S622" s="96"/>
      <c r="T622" s="87"/>
      <c r="U622" s="87"/>
    </row>
    <row r="623" spans="4:21" x14ac:dyDescent="0.25">
      <c r="D623" s="72"/>
      <c r="E623" s="72"/>
      <c r="F623" s="72"/>
      <c r="G623" s="72"/>
      <c r="H623" s="72"/>
      <c r="I623" s="72"/>
      <c r="J623" s="72"/>
      <c r="K623" s="72"/>
      <c r="L623" s="72"/>
      <c r="M623" s="72"/>
      <c r="N623" s="72"/>
      <c r="O623" s="72"/>
      <c r="P623" s="72"/>
      <c r="Q623" s="72"/>
      <c r="R623" s="96"/>
      <c r="S623" s="96"/>
      <c r="T623" s="87"/>
      <c r="U623" s="87"/>
    </row>
    <row r="624" spans="4:21" x14ac:dyDescent="0.25">
      <c r="D624" s="72"/>
      <c r="E624" s="72"/>
      <c r="F624" s="72"/>
      <c r="G624" s="72"/>
      <c r="H624" s="72"/>
      <c r="I624" s="72"/>
      <c r="J624" s="72"/>
      <c r="K624" s="72"/>
      <c r="L624" s="72"/>
      <c r="M624" s="72"/>
      <c r="N624" s="72"/>
      <c r="O624" s="72"/>
      <c r="P624" s="72"/>
      <c r="Q624" s="72"/>
      <c r="R624" s="96"/>
      <c r="S624" s="96"/>
      <c r="T624" s="87"/>
      <c r="U624" s="87"/>
    </row>
    <row r="625" spans="4:21" x14ac:dyDescent="0.25">
      <c r="D625" s="72"/>
      <c r="E625" s="72"/>
      <c r="F625" s="72"/>
      <c r="G625" s="72"/>
      <c r="H625" s="72"/>
      <c r="I625" s="72"/>
      <c r="J625" s="72"/>
      <c r="K625" s="72"/>
      <c r="L625" s="72"/>
      <c r="M625" s="72"/>
      <c r="N625" s="72"/>
      <c r="O625" s="72"/>
      <c r="P625" s="72"/>
      <c r="Q625" s="72"/>
      <c r="R625" s="96"/>
      <c r="S625" s="96"/>
      <c r="T625" s="87"/>
      <c r="U625" s="87"/>
    </row>
    <row r="626" spans="4:21" x14ac:dyDescent="0.25">
      <c r="D626" s="72"/>
      <c r="E626" s="72"/>
      <c r="F626" s="72"/>
      <c r="G626" s="72"/>
      <c r="H626" s="72"/>
      <c r="I626" s="72"/>
      <c r="J626" s="72"/>
      <c r="K626" s="72"/>
      <c r="L626" s="72"/>
      <c r="M626" s="72"/>
      <c r="N626" s="72"/>
      <c r="O626" s="72"/>
      <c r="P626" s="72"/>
      <c r="Q626" s="72"/>
      <c r="R626" s="96"/>
      <c r="S626" s="96"/>
      <c r="T626" s="87"/>
      <c r="U626" s="87"/>
    </row>
    <row r="627" spans="4:21" x14ac:dyDescent="0.25">
      <c r="D627" s="72"/>
      <c r="E627" s="72"/>
      <c r="F627" s="72"/>
      <c r="G627" s="72"/>
      <c r="H627" s="72"/>
      <c r="I627" s="72"/>
      <c r="J627" s="72"/>
      <c r="K627" s="72"/>
      <c r="L627" s="72"/>
      <c r="M627" s="72"/>
      <c r="N627" s="72"/>
      <c r="O627" s="72"/>
      <c r="P627" s="72"/>
      <c r="Q627" s="72"/>
      <c r="R627" s="96"/>
      <c r="S627" s="96"/>
      <c r="T627" s="87"/>
      <c r="U627" s="87"/>
    </row>
    <row r="628" spans="4:21" x14ac:dyDescent="0.25">
      <c r="D628" s="72"/>
      <c r="E628" s="72"/>
      <c r="F628" s="72"/>
      <c r="G628" s="72"/>
      <c r="H628" s="72"/>
      <c r="I628" s="72"/>
      <c r="J628" s="72"/>
      <c r="K628" s="72"/>
      <c r="L628" s="72"/>
      <c r="M628" s="72"/>
      <c r="N628" s="72"/>
      <c r="O628" s="72"/>
      <c r="P628" s="72"/>
      <c r="Q628" s="72"/>
      <c r="R628" s="96"/>
      <c r="S628" s="96"/>
      <c r="T628" s="87"/>
      <c r="U628" s="87"/>
    </row>
    <row r="629" spans="4:21" x14ac:dyDescent="0.25">
      <c r="D629" s="72"/>
      <c r="E629" s="72"/>
      <c r="F629" s="72"/>
      <c r="G629" s="72"/>
      <c r="H629" s="72"/>
      <c r="I629" s="72"/>
      <c r="J629" s="72"/>
      <c r="K629" s="72"/>
      <c r="L629" s="72"/>
      <c r="M629" s="72"/>
      <c r="N629" s="72"/>
      <c r="O629" s="72"/>
      <c r="P629" s="72"/>
      <c r="Q629" s="72"/>
      <c r="R629" s="96"/>
      <c r="S629" s="96"/>
      <c r="T629" s="87"/>
      <c r="U629" s="87"/>
    </row>
    <row r="630" spans="4:21" x14ac:dyDescent="0.25">
      <c r="D630" s="72"/>
      <c r="E630" s="72"/>
      <c r="F630" s="72"/>
      <c r="G630" s="72"/>
      <c r="H630" s="72"/>
      <c r="I630" s="72"/>
      <c r="J630" s="72"/>
      <c r="K630" s="72"/>
      <c r="L630" s="72"/>
      <c r="M630" s="72"/>
      <c r="N630" s="72"/>
      <c r="O630" s="72"/>
      <c r="P630" s="72"/>
      <c r="Q630" s="72"/>
      <c r="R630" s="96"/>
      <c r="S630" s="96"/>
      <c r="T630" s="87"/>
      <c r="U630" s="87"/>
    </row>
    <row r="631" spans="4:21" x14ac:dyDescent="0.25">
      <c r="D631" s="72"/>
      <c r="E631" s="72"/>
      <c r="F631" s="72"/>
      <c r="G631" s="72"/>
      <c r="H631" s="72"/>
      <c r="I631" s="72"/>
      <c r="J631" s="72"/>
      <c r="K631" s="72"/>
      <c r="L631" s="72"/>
      <c r="M631" s="72"/>
      <c r="N631" s="72"/>
      <c r="O631" s="72"/>
      <c r="P631" s="72"/>
      <c r="Q631" s="72"/>
      <c r="R631" s="96"/>
      <c r="S631" s="96"/>
      <c r="T631" s="87"/>
      <c r="U631" s="87"/>
    </row>
    <row r="632" spans="4:21" x14ac:dyDescent="0.25">
      <c r="D632" s="72"/>
      <c r="E632" s="72"/>
      <c r="F632" s="72"/>
      <c r="G632" s="72"/>
      <c r="H632" s="72"/>
      <c r="I632" s="72"/>
      <c r="J632" s="72"/>
      <c r="K632" s="72"/>
      <c r="L632" s="72"/>
      <c r="M632" s="72"/>
      <c r="N632" s="72"/>
      <c r="O632" s="72"/>
      <c r="P632" s="72"/>
      <c r="Q632" s="72"/>
      <c r="R632" s="96"/>
      <c r="S632" s="96"/>
      <c r="T632" s="87"/>
      <c r="U632" s="87"/>
    </row>
    <row r="633" spans="4:21" x14ac:dyDescent="0.25">
      <c r="D633" s="72"/>
      <c r="E633" s="72"/>
      <c r="F633" s="72"/>
      <c r="G633" s="72"/>
      <c r="H633" s="72"/>
      <c r="I633" s="72"/>
      <c r="J633" s="72"/>
      <c r="K633" s="72"/>
      <c r="L633" s="72"/>
      <c r="M633" s="72"/>
      <c r="N633" s="72"/>
      <c r="O633" s="72"/>
      <c r="P633" s="72"/>
      <c r="Q633" s="72"/>
      <c r="R633" s="96"/>
      <c r="S633" s="96"/>
      <c r="T633" s="87"/>
      <c r="U633" s="87"/>
    </row>
    <row r="634" spans="4:21" x14ac:dyDescent="0.25">
      <c r="D634" s="72"/>
      <c r="E634" s="72"/>
      <c r="F634" s="72"/>
      <c r="G634" s="72"/>
      <c r="H634" s="72"/>
      <c r="I634" s="72"/>
      <c r="J634" s="72"/>
      <c r="K634" s="72"/>
      <c r="L634" s="72"/>
      <c r="M634" s="72"/>
      <c r="N634" s="72"/>
      <c r="O634" s="72"/>
      <c r="P634" s="72"/>
      <c r="Q634" s="72"/>
      <c r="R634" s="96"/>
      <c r="S634" s="96"/>
      <c r="T634" s="87"/>
      <c r="U634" s="87"/>
    </row>
    <row r="635" spans="4:21" x14ac:dyDescent="0.25">
      <c r="D635" s="72"/>
      <c r="E635" s="72"/>
      <c r="F635" s="72"/>
      <c r="G635" s="72"/>
      <c r="H635" s="72"/>
      <c r="I635" s="72"/>
      <c r="J635" s="72"/>
      <c r="K635" s="72"/>
      <c r="L635" s="72"/>
      <c r="M635" s="72"/>
      <c r="N635" s="72"/>
      <c r="O635" s="72"/>
      <c r="P635" s="72"/>
      <c r="Q635" s="72"/>
      <c r="R635" s="96"/>
      <c r="S635" s="96"/>
      <c r="T635" s="87"/>
      <c r="U635" s="87"/>
    </row>
    <row r="636" spans="4:21" x14ac:dyDescent="0.25">
      <c r="D636" s="72"/>
      <c r="E636" s="72"/>
      <c r="F636" s="72"/>
      <c r="G636" s="72"/>
      <c r="H636" s="72"/>
      <c r="I636" s="72"/>
      <c r="J636" s="72"/>
      <c r="K636" s="72"/>
      <c r="L636" s="72"/>
      <c r="M636" s="72"/>
      <c r="N636" s="72"/>
      <c r="O636" s="72"/>
      <c r="P636" s="72"/>
      <c r="Q636" s="72"/>
      <c r="R636" s="96"/>
      <c r="S636" s="96"/>
      <c r="T636" s="87"/>
      <c r="U636" s="87"/>
    </row>
    <row r="637" spans="4:21" x14ac:dyDescent="0.25">
      <c r="D637" s="72"/>
      <c r="E637" s="72"/>
      <c r="F637" s="72"/>
      <c r="G637" s="72"/>
      <c r="H637" s="72"/>
      <c r="I637" s="72"/>
      <c r="J637" s="72"/>
      <c r="K637" s="72"/>
      <c r="L637" s="72"/>
      <c r="M637" s="72"/>
      <c r="N637" s="72"/>
      <c r="O637" s="72"/>
      <c r="P637" s="72"/>
      <c r="Q637" s="72"/>
      <c r="R637" s="96"/>
      <c r="S637" s="96"/>
      <c r="T637" s="87"/>
      <c r="U637" s="87"/>
    </row>
    <row r="638" spans="4:21" x14ac:dyDescent="0.25">
      <c r="D638" s="72"/>
      <c r="E638" s="72"/>
      <c r="F638" s="72"/>
      <c r="G638" s="72"/>
      <c r="H638" s="72"/>
      <c r="I638" s="72"/>
      <c r="J638" s="72"/>
      <c r="K638" s="72"/>
      <c r="L638" s="72"/>
      <c r="M638" s="72"/>
      <c r="N638" s="72"/>
      <c r="O638" s="72"/>
      <c r="P638" s="72"/>
      <c r="Q638" s="72"/>
      <c r="R638" s="96"/>
      <c r="S638" s="96"/>
      <c r="T638" s="87"/>
      <c r="U638" s="87"/>
    </row>
    <row r="639" spans="4:21" x14ac:dyDescent="0.25">
      <c r="D639" s="72"/>
      <c r="E639" s="72"/>
      <c r="F639" s="72"/>
      <c r="G639" s="72"/>
      <c r="H639" s="72"/>
      <c r="I639" s="72"/>
      <c r="J639" s="72"/>
      <c r="K639" s="72"/>
      <c r="L639" s="72"/>
      <c r="M639" s="72"/>
      <c r="N639" s="72"/>
      <c r="O639" s="72"/>
      <c r="P639" s="72"/>
      <c r="Q639" s="72"/>
      <c r="R639" s="96"/>
      <c r="S639" s="96"/>
      <c r="T639" s="87"/>
      <c r="U639" s="87"/>
    </row>
    <row r="640" spans="4:21" x14ac:dyDescent="0.25">
      <c r="D640" s="72"/>
      <c r="E640" s="72"/>
      <c r="F640" s="72"/>
      <c r="G640" s="72"/>
      <c r="H640" s="72"/>
      <c r="I640" s="72"/>
      <c r="J640" s="72"/>
      <c r="K640" s="72"/>
      <c r="L640" s="72"/>
      <c r="M640" s="72"/>
      <c r="N640" s="72"/>
      <c r="O640" s="72"/>
      <c r="P640" s="72"/>
      <c r="Q640" s="72"/>
      <c r="R640" s="96"/>
      <c r="S640" s="96"/>
      <c r="T640" s="87"/>
      <c r="U640" s="87"/>
    </row>
    <row r="641" spans="4:21" x14ac:dyDescent="0.25">
      <c r="D641" s="72"/>
      <c r="E641" s="72"/>
      <c r="F641" s="72"/>
      <c r="G641" s="72"/>
      <c r="H641" s="72"/>
      <c r="I641" s="72"/>
      <c r="J641" s="72"/>
      <c r="K641" s="72"/>
      <c r="L641" s="72"/>
      <c r="M641" s="72"/>
      <c r="N641" s="72"/>
      <c r="O641" s="72"/>
      <c r="P641" s="72"/>
      <c r="Q641" s="72"/>
      <c r="R641" s="96"/>
      <c r="S641" s="96"/>
      <c r="T641" s="87"/>
      <c r="U641" s="87"/>
    </row>
    <row r="642" spans="4:21" x14ac:dyDescent="0.25">
      <c r="D642" s="72"/>
      <c r="E642" s="72"/>
      <c r="F642" s="72"/>
      <c r="G642" s="72"/>
      <c r="H642" s="72"/>
      <c r="I642" s="72"/>
      <c r="J642" s="72"/>
      <c r="K642" s="72"/>
      <c r="L642" s="72"/>
      <c r="M642" s="72"/>
      <c r="N642" s="72"/>
      <c r="O642" s="72"/>
      <c r="P642" s="72"/>
      <c r="Q642" s="72"/>
      <c r="R642" s="96"/>
      <c r="S642" s="96"/>
      <c r="T642" s="87"/>
      <c r="U642" s="87"/>
    </row>
    <row r="643" spans="4:21" x14ac:dyDescent="0.25">
      <c r="D643" s="72"/>
      <c r="E643" s="72"/>
      <c r="F643" s="72"/>
      <c r="G643" s="72"/>
      <c r="H643" s="72"/>
      <c r="I643" s="72"/>
      <c r="J643" s="72"/>
      <c r="K643" s="72"/>
      <c r="L643" s="72"/>
      <c r="M643" s="72"/>
      <c r="N643" s="72"/>
      <c r="O643" s="72"/>
      <c r="P643" s="72"/>
      <c r="Q643" s="72"/>
      <c r="R643" s="96"/>
      <c r="S643" s="96"/>
      <c r="T643" s="87"/>
      <c r="U643" s="87"/>
    </row>
    <row r="644" spans="4:21" x14ac:dyDescent="0.25">
      <c r="D644" s="72"/>
      <c r="E644" s="72"/>
      <c r="F644" s="72"/>
      <c r="G644" s="72"/>
      <c r="H644" s="72"/>
      <c r="I644" s="72"/>
      <c r="J644" s="72"/>
      <c r="K644" s="72"/>
      <c r="L644" s="72"/>
      <c r="M644" s="72"/>
      <c r="N644" s="72"/>
      <c r="O644" s="72"/>
      <c r="P644" s="72"/>
      <c r="Q644" s="72"/>
      <c r="R644" s="96"/>
      <c r="S644" s="96"/>
      <c r="T644" s="87"/>
      <c r="U644" s="87"/>
    </row>
    <row r="645" spans="4:21" x14ac:dyDescent="0.25">
      <c r="D645" s="72"/>
      <c r="E645" s="72"/>
      <c r="F645" s="72"/>
      <c r="G645" s="72"/>
      <c r="H645" s="72"/>
      <c r="I645" s="72"/>
      <c r="J645" s="72"/>
      <c r="K645" s="72"/>
      <c r="L645" s="72"/>
      <c r="M645" s="72"/>
      <c r="N645" s="72"/>
      <c r="O645" s="72"/>
      <c r="P645" s="72"/>
      <c r="Q645" s="72"/>
      <c r="R645" s="96"/>
      <c r="S645" s="96"/>
      <c r="T645" s="87"/>
      <c r="U645" s="87"/>
    </row>
    <row r="646" spans="4:21" x14ac:dyDescent="0.25">
      <c r="D646" s="72"/>
      <c r="E646" s="72"/>
      <c r="F646" s="72"/>
      <c r="G646" s="72"/>
      <c r="H646" s="72"/>
      <c r="I646" s="72"/>
      <c r="J646" s="72"/>
      <c r="K646" s="72"/>
      <c r="L646" s="72"/>
      <c r="M646" s="72"/>
      <c r="N646" s="72"/>
      <c r="O646" s="72"/>
      <c r="P646" s="72"/>
      <c r="Q646" s="72"/>
      <c r="R646" s="96"/>
      <c r="S646" s="96"/>
      <c r="T646" s="87"/>
      <c r="U646" s="87"/>
    </row>
    <row r="647" spans="4:21" x14ac:dyDescent="0.25">
      <c r="D647" s="72"/>
      <c r="E647" s="72"/>
      <c r="F647" s="72"/>
      <c r="G647" s="72"/>
      <c r="H647" s="72"/>
      <c r="I647" s="72"/>
      <c r="J647" s="72"/>
      <c r="K647" s="72"/>
      <c r="L647" s="72"/>
      <c r="M647" s="72"/>
      <c r="N647" s="72"/>
      <c r="O647" s="72"/>
      <c r="P647" s="72"/>
      <c r="Q647" s="72"/>
      <c r="R647" s="96"/>
      <c r="S647" s="96"/>
      <c r="T647" s="87"/>
      <c r="U647" s="87"/>
    </row>
    <row r="648" spans="4:21" x14ac:dyDescent="0.25">
      <c r="D648" s="72"/>
      <c r="E648" s="72"/>
      <c r="F648" s="72"/>
      <c r="G648" s="72"/>
      <c r="H648" s="72"/>
      <c r="I648" s="72"/>
      <c r="J648" s="72"/>
      <c r="K648" s="72"/>
      <c r="L648" s="72"/>
      <c r="M648" s="72"/>
      <c r="N648" s="72"/>
      <c r="O648" s="72"/>
      <c r="P648" s="72"/>
      <c r="Q648" s="72"/>
      <c r="R648" s="96"/>
      <c r="S648" s="96"/>
      <c r="T648" s="87"/>
      <c r="U648" s="87"/>
    </row>
    <row r="649" spans="4:21" x14ac:dyDescent="0.25">
      <c r="D649" s="72"/>
      <c r="E649" s="72"/>
      <c r="F649" s="72"/>
      <c r="G649" s="72"/>
      <c r="H649" s="72"/>
      <c r="I649" s="72"/>
      <c r="J649" s="72"/>
      <c r="K649" s="72"/>
      <c r="L649" s="72"/>
      <c r="M649" s="72"/>
      <c r="N649" s="72"/>
      <c r="O649" s="72"/>
      <c r="P649" s="72"/>
      <c r="Q649" s="72"/>
      <c r="R649" s="96"/>
      <c r="S649" s="96"/>
      <c r="T649" s="87"/>
      <c r="U649" s="87"/>
    </row>
    <row r="650" spans="4:21" x14ac:dyDescent="0.25">
      <c r="D650" s="72"/>
      <c r="E650" s="72"/>
      <c r="F650" s="72"/>
      <c r="G650" s="72"/>
      <c r="H650" s="72"/>
      <c r="I650" s="72"/>
      <c r="J650" s="72"/>
      <c r="K650" s="72"/>
      <c r="L650" s="72"/>
      <c r="M650" s="72"/>
      <c r="N650" s="72"/>
      <c r="O650" s="72"/>
      <c r="P650" s="72"/>
      <c r="Q650" s="72"/>
      <c r="R650" s="96"/>
      <c r="S650" s="96"/>
      <c r="T650" s="87"/>
      <c r="U650" s="87"/>
    </row>
    <row r="651" spans="4:21" x14ac:dyDescent="0.25">
      <c r="D651" s="72"/>
      <c r="E651" s="72"/>
      <c r="F651" s="72"/>
      <c r="G651" s="72"/>
      <c r="H651" s="72"/>
      <c r="I651" s="72"/>
      <c r="J651" s="72"/>
      <c r="K651" s="72"/>
      <c r="L651" s="72"/>
      <c r="M651" s="72"/>
      <c r="N651" s="72"/>
      <c r="O651" s="72"/>
      <c r="P651" s="72"/>
      <c r="Q651" s="72"/>
      <c r="R651" s="96"/>
      <c r="S651" s="96"/>
      <c r="T651" s="87"/>
      <c r="U651" s="87"/>
    </row>
    <row r="652" spans="4:21" x14ac:dyDescent="0.25">
      <c r="D652" s="72"/>
      <c r="E652" s="72"/>
      <c r="F652" s="72"/>
      <c r="G652" s="72"/>
      <c r="H652" s="72"/>
      <c r="I652" s="72"/>
      <c r="J652" s="72"/>
      <c r="K652" s="72"/>
      <c r="L652" s="72"/>
      <c r="M652" s="72"/>
      <c r="N652" s="72"/>
      <c r="O652" s="72"/>
      <c r="P652" s="72"/>
      <c r="Q652" s="72"/>
      <c r="R652" s="96"/>
      <c r="S652" s="96"/>
      <c r="T652" s="87"/>
      <c r="U652" s="87"/>
    </row>
    <row r="653" spans="4:21" x14ac:dyDescent="0.25">
      <c r="D653" s="72"/>
      <c r="E653" s="72"/>
      <c r="F653" s="72"/>
      <c r="G653" s="72"/>
      <c r="H653" s="72"/>
      <c r="I653" s="72"/>
      <c r="J653" s="72"/>
      <c r="K653" s="72"/>
      <c r="L653" s="72"/>
      <c r="M653" s="72"/>
      <c r="N653" s="72"/>
      <c r="O653" s="72"/>
      <c r="P653" s="72"/>
      <c r="Q653" s="72"/>
      <c r="R653" s="96"/>
      <c r="S653" s="96"/>
      <c r="T653" s="87"/>
      <c r="U653" s="87"/>
    </row>
    <row r="654" spans="4:21" x14ac:dyDescent="0.25">
      <c r="D654" s="72"/>
      <c r="E654" s="72"/>
      <c r="F654" s="72"/>
      <c r="G654" s="72"/>
      <c r="H654" s="72"/>
      <c r="I654" s="72"/>
      <c r="J654" s="72"/>
      <c r="K654" s="72"/>
      <c r="L654" s="72"/>
      <c r="M654" s="72"/>
      <c r="N654" s="72"/>
      <c r="O654" s="72"/>
      <c r="P654" s="72"/>
      <c r="Q654" s="72"/>
      <c r="R654" s="96"/>
      <c r="S654" s="96"/>
      <c r="T654" s="87"/>
      <c r="U654" s="87"/>
    </row>
    <row r="655" spans="4:21" x14ac:dyDescent="0.25">
      <c r="D655" s="72"/>
      <c r="E655" s="72"/>
      <c r="F655" s="72"/>
      <c r="G655" s="72"/>
      <c r="H655" s="72"/>
      <c r="I655" s="72"/>
      <c r="J655" s="72"/>
      <c r="K655" s="72"/>
      <c r="L655" s="72"/>
      <c r="M655" s="72"/>
      <c r="N655" s="72"/>
      <c r="O655" s="72"/>
      <c r="P655" s="72"/>
      <c r="Q655" s="72"/>
      <c r="R655" s="96"/>
      <c r="S655" s="96"/>
      <c r="T655" s="87"/>
      <c r="U655" s="87"/>
    </row>
    <row r="656" spans="4:21" x14ac:dyDescent="0.25">
      <c r="D656" s="72"/>
      <c r="E656" s="72"/>
      <c r="F656" s="72"/>
      <c r="G656" s="72"/>
      <c r="H656" s="72"/>
      <c r="I656" s="72"/>
      <c r="J656" s="72"/>
      <c r="K656" s="72"/>
      <c r="L656" s="72"/>
      <c r="M656" s="72"/>
      <c r="N656" s="72"/>
      <c r="O656" s="72"/>
      <c r="P656" s="72"/>
      <c r="Q656" s="72"/>
      <c r="R656" s="96"/>
      <c r="S656" s="96"/>
      <c r="T656" s="87"/>
      <c r="U656" s="87"/>
    </row>
    <row r="657" spans="4:21" x14ac:dyDescent="0.25">
      <c r="D657" s="72"/>
      <c r="E657" s="72"/>
      <c r="F657" s="72"/>
      <c r="G657" s="72"/>
      <c r="H657" s="72"/>
      <c r="I657" s="72"/>
      <c r="J657" s="72"/>
      <c r="K657" s="72"/>
      <c r="L657" s="72"/>
      <c r="M657" s="72"/>
      <c r="N657" s="72"/>
      <c r="O657" s="72"/>
      <c r="P657" s="72"/>
      <c r="Q657" s="72"/>
      <c r="R657" s="96"/>
      <c r="S657" s="96"/>
      <c r="T657" s="87"/>
      <c r="U657" s="87"/>
    </row>
    <row r="658" spans="4:21" x14ac:dyDescent="0.25">
      <c r="D658" s="72"/>
      <c r="E658" s="72"/>
      <c r="F658" s="72"/>
      <c r="G658" s="72"/>
      <c r="H658" s="72"/>
      <c r="I658" s="72"/>
      <c r="J658" s="72"/>
      <c r="K658" s="72"/>
      <c r="L658" s="72"/>
      <c r="M658" s="72"/>
      <c r="N658" s="72"/>
      <c r="O658" s="72"/>
      <c r="P658" s="72"/>
      <c r="Q658" s="72"/>
      <c r="R658" s="96"/>
      <c r="S658" s="96"/>
      <c r="T658" s="87"/>
      <c r="U658" s="87"/>
    </row>
    <row r="659" spans="4:21" x14ac:dyDescent="0.25">
      <c r="D659" s="72"/>
      <c r="E659" s="72"/>
      <c r="F659" s="72"/>
      <c r="G659" s="72"/>
      <c r="H659" s="72"/>
      <c r="I659" s="72"/>
      <c r="J659" s="72"/>
      <c r="K659" s="72"/>
      <c r="L659" s="72"/>
      <c r="M659" s="72"/>
      <c r="N659" s="72"/>
      <c r="O659" s="72"/>
      <c r="P659" s="72"/>
      <c r="Q659" s="72"/>
      <c r="R659" s="96"/>
      <c r="S659" s="96"/>
      <c r="T659" s="87"/>
      <c r="U659" s="87"/>
    </row>
    <row r="660" spans="4:21" x14ac:dyDescent="0.25">
      <c r="D660" s="72"/>
      <c r="E660" s="72"/>
      <c r="F660" s="72"/>
      <c r="G660" s="72"/>
      <c r="H660" s="72"/>
      <c r="I660" s="72"/>
      <c r="J660" s="72"/>
      <c r="K660" s="72"/>
      <c r="L660" s="72"/>
      <c r="M660" s="72"/>
      <c r="N660" s="72"/>
      <c r="O660" s="72"/>
      <c r="P660" s="72"/>
      <c r="Q660" s="72"/>
      <c r="R660" s="96"/>
      <c r="S660" s="96"/>
      <c r="T660" s="87"/>
      <c r="U660" s="87"/>
    </row>
    <row r="661" spans="4:21" x14ac:dyDescent="0.25">
      <c r="D661" s="72"/>
      <c r="E661" s="72"/>
      <c r="F661" s="72"/>
      <c r="G661" s="72"/>
      <c r="H661" s="72"/>
      <c r="I661" s="72"/>
      <c r="J661" s="72"/>
      <c r="K661" s="72"/>
      <c r="L661" s="72"/>
      <c r="M661" s="72"/>
      <c r="N661" s="72"/>
      <c r="O661" s="72"/>
      <c r="P661" s="72"/>
      <c r="Q661" s="72"/>
      <c r="R661" s="96"/>
      <c r="S661" s="96"/>
      <c r="T661" s="87"/>
      <c r="U661" s="87"/>
    </row>
    <row r="662" spans="4:21" x14ac:dyDescent="0.25">
      <c r="D662" s="72"/>
      <c r="E662" s="72"/>
      <c r="F662" s="72"/>
      <c r="G662" s="72"/>
      <c r="H662" s="72"/>
      <c r="I662" s="72"/>
      <c r="J662" s="72"/>
      <c r="K662" s="72"/>
      <c r="L662" s="72"/>
      <c r="M662" s="72"/>
      <c r="N662" s="72"/>
      <c r="O662" s="72"/>
      <c r="P662" s="72"/>
      <c r="Q662" s="72"/>
      <c r="R662" s="96"/>
      <c r="S662" s="96"/>
      <c r="T662" s="87"/>
      <c r="U662" s="87"/>
    </row>
    <row r="663" spans="4:21" x14ac:dyDescent="0.25">
      <c r="D663" s="72"/>
      <c r="E663" s="72"/>
      <c r="F663" s="72"/>
      <c r="G663" s="72"/>
      <c r="H663" s="72"/>
      <c r="I663" s="72"/>
      <c r="J663" s="72"/>
      <c r="K663" s="72"/>
      <c r="L663" s="72"/>
      <c r="M663" s="72"/>
      <c r="N663" s="72"/>
      <c r="O663" s="72"/>
      <c r="P663" s="72"/>
      <c r="Q663" s="72"/>
      <c r="R663" s="96"/>
      <c r="S663" s="96"/>
      <c r="T663" s="87"/>
      <c r="U663" s="87"/>
    </row>
    <row r="664" spans="4:21" x14ac:dyDescent="0.25">
      <c r="D664" s="72"/>
      <c r="E664" s="72"/>
      <c r="F664" s="72"/>
      <c r="G664" s="72"/>
      <c r="H664" s="72"/>
      <c r="I664" s="72"/>
      <c r="J664" s="72"/>
      <c r="K664" s="72"/>
      <c r="L664" s="72"/>
      <c r="M664" s="72"/>
      <c r="N664" s="72"/>
      <c r="O664" s="72"/>
      <c r="P664" s="72"/>
      <c r="Q664" s="72"/>
      <c r="R664" s="96"/>
      <c r="S664" s="96"/>
      <c r="T664" s="87"/>
      <c r="U664" s="87"/>
    </row>
    <row r="665" spans="4:21" x14ac:dyDescent="0.25">
      <c r="D665" s="72"/>
      <c r="E665" s="72"/>
      <c r="F665" s="72"/>
      <c r="G665" s="72"/>
      <c r="H665" s="72"/>
      <c r="I665" s="72"/>
      <c r="J665" s="72"/>
      <c r="K665" s="72"/>
      <c r="L665" s="72"/>
      <c r="M665" s="72"/>
      <c r="N665" s="72"/>
      <c r="O665" s="72"/>
      <c r="P665" s="72"/>
      <c r="Q665" s="72"/>
      <c r="R665" s="96"/>
      <c r="S665" s="96"/>
      <c r="T665" s="87"/>
      <c r="U665" s="87"/>
    </row>
    <row r="666" spans="4:21" x14ac:dyDescent="0.25">
      <c r="D666" s="72"/>
      <c r="E666" s="72"/>
      <c r="F666" s="72"/>
      <c r="G666" s="72"/>
      <c r="H666" s="72"/>
      <c r="I666" s="72"/>
      <c r="J666" s="72"/>
      <c r="K666" s="72"/>
      <c r="L666" s="72"/>
      <c r="M666" s="72"/>
      <c r="N666" s="72"/>
      <c r="O666" s="72"/>
      <c r="P666" s="72"/>
      <c r="Q666" s="72"/>
      <c r="R666" s="96"/>
      <c r="S666" s="96"/>
      <c r="T666" s="87"/>
      <c r="U666" s="87"/>
    </row>
    <row r="667" spans="4:21" x14ac:dyDescent="0.25">
      <c r="D667" s="72"/>
      <c r="E667" s="72"/>
      <c r="F667" s="72"/>
      <c r="G667" s="72"/>
      <c r="H667" s="72"/>
      <c r="I667" s="72"/>
      <c r="J667" s="72"/>
      <c r="K667" s="72"/>
      <c r="L667" s="72"/>
      <c r="M667" s="72"/>
      <c r="N667" s="72"/>
      <c r="O667" s="72"/>
      <c r="P667" s="72"/>
      <c r="Q667" s="72"/>
      <c r="R667" s="96"/>
      <c r="S667" s="96"/>
      <c r="T667" s="87"/>
      <c r="U667" s="87"/>
    </row>
    <row r="668" spans="4:21" x14ac:dyDescent="0.25">
      <c r="D668" s="72"/>
      <c r="E668" s="72"/>
      <c r="F668" s="72"/>
      <c r="G668" s="72"/>
      <c r="H668" s="72"/>
      <c r="I668" s="72"/>
      <c r="J668" s="72"/>
      <c r="K668" s="72"/>
      <c r="L668" s="72"/>
      <c r="M668" s="72"/>
      <c r="N668" s="72"/>
      <c r="O668" s="72"/>
      <c r="P668" s="72"/>
      <c r="Q668" s="72"/>
      <c r="R668" s="96"/>
      <c r="S668" s="96"/>
      <c r="T668" s="87"/>
      <c r="U668" s="87"/>
    </row>
    <row r="669" spans="4:21" x14ac:dyDescent="0.25">
      <c r="D669" s="72"/>
      <c r="E669" s="72"/>
      <c r="F669" s="72"/>
      <c r="G669" s="72"/>
      <c r="H669" s="72"/>
      <c r="I669" s="72"/>
      <c r="J669" s="72"/>
      <c r="K669" s="72"/>
      <c r="L669" s="72"/>
      <c r="M669" s="72"/>
      <c r="N669" s="72"/>
      <c r="O669" s="72"/>
      <c r="P669" s="72"/>
      <c r="Q669" s="72"/>
      <c r="R669" s="96"/>
      <c r="S669" s="96"/>
      <c r="T669" s="87"/>
      <c r="U669" s="87"/>
    </row>
    <row r="670" spans="4:21" x14ac:dyDescent="0.25">
      <c r="D670" s="72"/>
      <c r="E670" s="72"/>
      <c r="F670" s="72"/>
      <c r="G670" s="72"/>
      <c r="H670" s="72"/>
      <c r="I670" s="72"/>
      <c r="J670" s="72"/>
      <c r="K670" s="72"/>
      <c r="L670" s="72"/>
      <c r="M670" s="72"/>
      <c r="N670" s="72"/>
      <c r="O670" s="72"/>
      <c r="P670" s="72"/>
      <c r="Q670" s="72"/>
      <c r="R670" s="96"/>
      <c r="S670" s="96"/>
      <c r="T670" s="87"/>
      <c r="U670" s="87"/>
    </row>
    <row r="671" spans="4:21" x14ac:dyDescent="0.25">
      <c r="D671" s="72"/>
      <c r="E671" s="72"/>
      <c r="F671" s="72"/>
      <c r="G671" s="72"/>
      <c r="H671" s="72"/>
      <c r="I671" s="72"/>
      <c r="J671" s="72"/>
      <c r="K671" s="72"/>
      <c r="L671" s="72"/>
      <c r="M671" s="72"/>
      <c r="N671" s="72"/>
      <c r="O671" s="72"/>
      <c r="P671" s="72"/>
      <c r="Q671" s="72"/>
      <c r="R671" s="96"/>
      <c r="S671" s="96"/>
      <c r="T671" s="87"/>
      <c r="U671" s="87"/>
    </row>
    <row r="672" spans="4:21" x14ac:dyDescent="0.25">
      <c r="D672" s="72"/>
      <c r="E672" s="72"/>
      <c r="F672" s="72"/>
      <c r="G672" s="72"/>
      <c r="H672" s="72"/>
      <c r="I672" s="72"/>
      <c r="J672" s="72"/>
      <c r="K672" s="72"/>
      <c r="L672" s="72"/>
      <c r="M672" s="72"/>
      <c r="N672" s="72"/>
      <c r="O672" s="72"/>
      <c r="P672" s="72"/>
      <c r="Q672" s="72"/>
      <c r="R672" s="96"/>
      <c r="S672" s="96"/>
      <c r="T672" s="87"/>
      <c r="U672" s="87"/>
    </row>
    <row r="673" spans="4:21" x14ac:dyDescent="0.25">
      <c r="D673" s="72"/>
      <c r="E673" s="72"/>
      <c r="F673" s="72"/>
      <c r="G673" s="72"/>
      <c r="H673" s="72"/>
      <c r="I673" s="72"/>
      <c r="J673" s="72"/>
      <c r="K673" s="72"/>
      <c r="L673" s="72"/>
      <c r="M673" s="72"/>
      <c r="N673" s="72"/>
      <c r="O673" s="72"/>
      <c r="P673" s="72"/>
      <c r="Q673" s="72"/>
      <c r="R673" s="96"/>
      <c r="S673" s="96"/>
      <c r="T673" s="87"/>
      <c r="U673" s="87"/>
    </row>
    <row r="674" spans="4:21" x14ac:dyDescent="0.25">
      <c r="D674" s="72"/>
      <c r="E674" s="72"/>
      <c r="F674" s="72"/>
      <c r="G674" s="72"/>
      <c r="H674" s="72"/>
      <c r="I674" s="72"/>
      <c r="J674" s="72"/>
      <c r="K674" s="72"/>
      <c r="L674" s="72"/>
      <c r="M674" s="72"/>
      <c r="N674" s="72"/>
      <c r="O674" s="72"/>
      <c r="P674" s="72"/>
      <c r="Q674" s="72"/>
      <c r="R674" s="96"/>
      <c r="S674" s="96"/>
      <c r="T674" s="87"/>
      <c r="U674" s="87"/>
    </row>
    <row r="675" spans="4:21" x14ac:dyDescent="0.25">
      <c r="D675" s="72"/>
      <c r="E675" s="72"/>
      <c r="F675" s="72"/>
      <c r="G675" s="72"/>
      <c r="H675" s="72"/>
      <c r="I675" s="72"/>
      <c r="J675" s="72"/>
      <c r="K675" s="72"/>
      <c r="L675" s="72"/>
      <c r="M675" s="72"/>
      <c r="N675" s="72"/>
      <c r="O675" s="72"/>
      <c r="P675" s="72"/>
      <c r="Q675" s="72"/>
      <c r="R675" s="96"/>
      <c r="S675" s="96"/>
      <c r="T675" s="87"/>
      <c r="U675" s="87"/>
    </row>
    <row r="676" spans="4:21" x14ac:dyDescent="0.25">
      <c r="D676" s="72"/>
      <c r="E676" s="72"/>
      <c r="F676" s="72"/>
      <c r="G676" s="72"/>
      <c r="H676" s="72"/>
      <c r="I676" s="72"/>
      <c r="J676" s="72"/>
      <c r="K676" s="72"/>
      <c r="L676" s="72"/>
      <c r="M676" s="72"/>
      <c r="N676" s="72"/>
      <c r="O676" s="72"/>
      <c r="P676" s="72"/>
      <c r="Q676" s="72"/>
      <c r="R676" s="96"/>
      <c r="S676" s="96"/>
      <c r="T676" s="87"/>
      <c r="U676" s="87"/>
    </row>
    <row r="677" spans="4:21" x14ac:dyDescent="0.25">
      <c r="D677" s="72"/>
      <c r="E677" s="72"/>
      <c r="F677" s="72"/>
      <c r="G677" s="72"/>
      <c r="H677" s="72"/>
      <c r="I677" s="72"/>
      <c r="J677" s="72"/>
      <c r="K677" s="72"/>
      <c r="L677" s="72"/>
      <c r="M677" s="72"/>
      <c r="N677" s="72"/>
      <c r="O677" s="72"/>
      <c r="P677" s="72"/>
      <c r="Q677" s="72"/>
      <c r="R677" s="96"/>
      <c r="S677" s="96"/>
      <c r="T677" s="87"/>
      <c r="U677" s="87"/>
    </row>
    <row r="678" spans="4:21" x14ac:dyDescent="0.25">
      <c r="D678" s="72"/>
      <c r="E678" s="72"/>
      <c r="F678" s="72"/>
      <c r="G678" s="72"/>
      <c r="H678" s="72"/>
      <c r="I678" s="72"/>
      <c r="J678" s="72"/>
      <c r="K678" s="72"/>
      <c r="L678" s="72"/>
      <c r="M678" s="72"/>
      <c r="N678" s="72"/>
      <c r="O678" s="72"/>
      <c r="P678" s="72"/>
      <c r="Q678" s="72"/>
      <c r="R678" s="96"/>
      <c r="S678" s="96"/>
      <c r="T678" s="87"/>
      <c r="U678" s="87"/>
    </row>
    <row r="679" spans="4:21" x14ac:dyDescent="0.25">
      <c r="D679" s="72"/>
      <c r="E679" s="72"/>
      <c r="F679" s="72"/>
      <c r="G679" s="72"/>
      <c r="H679" s="72"/>
      <c r="I679" s="72"/>
      <c r="J679" s="72"/>
      <c r="K679" s="72"/>
      <c r="L679" s="72"/>
      <c r="M679" s="72"/>
      <c r="N679" s="72"/>
      <c r="O679" s="72"/>
      <c r="P679" s="72"/>
      <c r="Q679" s="72"/>
      <c r="R679" s="96"/>
      <c r="S679" s="96"/>
      <c r="T679" s="87"/>
      <c r="U679" s="87"/>
    </row>
    <row r="680" spans="4:21" x14ac:dyDescent="0.25">
      <c r="D680" s="72"/>
      <c r="E680" s="72"/>
      <c r="F680" s="72"/>
      <c r="G680" s="72"/>
      <c r="H680" s="72"/>
      <c r="I680" s="72"/>
      <c r="J680" s="72"/>
      <c r="K680" s="72"/>
      <c r="L680" s="72"/>
      <c r="M680" s="72"/>
      <c r="N680" s="72"/>
      <c r="O680" s="72"/>
      <c r="P680" s="72"/>
      <c r="Q680" s="72"/>
      <c r="R680" s="96"/>
      <c r="S680" s="96"/>
      <c r="T680" s="87"/>
      <c r="U680" s="87"/>
    </row>
    <row r="681" spans="4:21" x14ac:dyDescent="0.25">
      <c r="D681" s="72"/>
      <c r="E681" s="72"/>
      <c r="F681" s="72"/>
      <c r="G681" s="72"/>
      <c r="H681" s="72"/>
      <c r="I681" s="72"/>
      <c r="J681" s="72"/>
      <c r="K681" s="72"/>
      <c r="L681" s="72"/>
      <c r="M681" s="72"/>
      <c r="N681" s="72"/>
      <c r="O681" s="72"/>
      <c r="P681" s="72"/>
      <c r="Q681" s="72"/>
      <c r="R681" s="96"/>
      <c r="S681" s="96"/>
      <c r="T681" s="87"/>
      <c r="U681" s="87"/>
    </row>
    <row r="682" spans="4:21" x14ac:dyDescent="0.25">
      <c r="D682" s="72"/>
      <c r="E682" s="72"/>
      <c r="F682" s="72"/>
      <c r="G682" s="72"/>
      <c r="H682" s="72"/>
      <c r="I682" s="72"/>
      <c r="J682" s="72"/>
      <c r="K682" s="72"/>
      <c r="L682" s="72"/>
      <c r="M682" s="72"/>
      <c r="N682" s="72"/>
      <c r="O682" s="72"/>
      <c r="P682" s="72"/>
      <c r="Q682" s="72"/>
      <c r="R682" s="96"/>
      <c r="S682" s="96"/>
      <c r="T682" s="87"/>
      <c r="U682" s="87"/>
    </row>
    <row r="683" spans="4:21" x14ac:dyDescent="0.25">
      <c r="D683" s="72"/>
      <c r="E683" s="72"/>
      <c r="F683" s="72"/>
      <c r="G683" s="72"/>
      <c r="H683" s="72"/>
      <c r="I683" s="72"/>
      <c r="J683" s="72"/>
      <c r="K683" s="72"/>
      <c r="L683" s="72"/>
      <c r="M683" s="72"/>
      <c r="N683" s="72"/>
      <c r="O683" s="72"/>
      <c r="P683" s="72"/>
      <c r="Q683" s="72"/>
      <c r="R683" s="96"/>
      <c r="S683" s="96"/>
      <c r="T683" s="87"/>
      <c r="U683" s="87"/>
    </row>
    <row r="684" spans="4:21" x14ac:dyDescent="0.25">
      <c r="D684" s="72"/>
      <c r="E684" s="72"/>
      <c r="F684" s="72"/>
      <c r="G684" s="72"/>
      <c r="H684" s="72"/>
      <c r="I684" s="72"/>
      <c r="J684" s="72"/>
      <c r="K684" s="72"/>
      <c r="L684" s="72"/>
      <c r="M684" s="72"/>
      <c r="N684" s="72"/>
      <c r="O684" s="72"/>
      <c r="P684" s="72"/>
      <c r="Q684" s="72"/>
      <c r="R684" s="96"/>
      <c r="S684" s="96"/>
      <c r="T684" s="87"/>
      <c r="U684" s="87"/>
    </row>
    <row r="685" spans="4:21" x14ac:dyDescent="0.25">
      <c r="D685" s="72"/>
      <c r="E685" s="72"/>
      <c r="F685" s="72"/>
      <c r="G685" s="72"/>
      <c r="H685" s="72"/>
      <c r="I685" s="72"/>
      <c r="J685" s="72"/>
      <c r="K685" s="72"/>
      <c r="L685" s="72"/>
      <c r="M685" s="72"/>
      <c r="N685" s="72"/>
      <c r="O685" s="72"/>
      <c r="P685" s="72"/>
      <c r="Q685" s="72"/>
      <c r="R685" s="96"/>
      <c r="S685" s="96"/>
      <c r="T685" s="87"/>
      <c r="U685" s="87"/>
    </row>
    <row r="686" spans="4:21" x14ac:dyDescent="0.25">
      <c r="D686" s="72"/>
      <c r="E686" s="72"/>
      <c r="F686" s="72"/>
      <c r="G686" s="72"/>
      <c r="H686" s="72"/>
      <c r="I686" s="72"/>
      <c r="J686" s="72"/>
      <c r="K686" s="72"/>
      <c r="L686" s="72"/>
      <c r="M686" s="72"/>
      <c r="N686" s="72"/>
      <c r="O686" s="72"/>
      <c r="P686" s="72"/>
      <c r="Q686" s="72"/>
      <c r="R686" s="96"/>
      <c r="S686" s="96"/>
      <c r="T686" s="87"/>
      <c r="U686" s="87"/>
    </row>
    <row r="687" spans="4:21" x14ac:dyDescent="0.25">
      <c r="D687" s="72"/>
      <c r="E687" s="72"/>
      <c r="F687" s="72"/>
      <c r="G687" s="72"/>
      <c r="H687" s="72"/>
      <c r="I687" s="72"/>
      <c r="J687" s="72"/>
      <c r="K687" s="72"/>
      <c r="L687" s="72"/>
      <c r="M687" s="72"/>
      <c r="N687" s="72"/>
      <c r="O687" s="72"/>
      <c r="P687" s="72"/>
      <c r="Q687" s="72"/>
      <c r="R687" s="96"/>
      <c r="S687" s="96"/>
      <c r="T687" s="87"/>
      <c r="U687" s="87"/>
    </row>
    <row r="688" spans="4:21" x14ac:dyDescent="0.25">
      <c r="D688" s="72"/>
      <c r="E688" s="72"/>
      <c r="F688" s="72"/>
      <c r="G688" s="72"/>
      <c r="H688" s="72"/>
      <c r="I688" s="72"/>
      <c r="J688" s="72"/>
      <c r="K688" s="72"/>
      <c r="L688" s="72"/>
      <c r="M688" s="72"/>
      <c r="N688" s="72"/>
      <c r="O688" s="72"/>
      <c r="P688" s="72"/>
      <c r="Q688" s="72"/>
      <c r="R688" s="96"/>
      <c r="S688" s="96"/>
      <c r="T688" s="87"/>
      <c r="U688" s="87"/>
    </row>
    <row r="689" spans="4:21" x14ac:dyDescent="0.25">
      <c r="D689" s="72"/>
      <c r="E689" s="72"/>
      <c r="F689" s="72"/>
      <c r="G689" s="72"/>
      <c r="H689" s="72"/>
      <c r="I689" s="72"/>
      <c r="J689" s="72"/>
      <c r="K689" s="72"/>
      <c r="L689" s="72"/>
      <c r="M689" s="72"/>
      <c r="N689" s="72"/>
      <c r="O689" s="72"/>
      <c r="P689" s="72"/>
      <c r="Q689" s="72"/>
      <c r="R689" s="96"/>
      <c r="S689" s="96"/>
      <c r="T689" s="87"/>
      <c r="U689" s="87"/>
    </row>
    <row r="690" spans="4:21" x14ac:dyDescent="0.25">
      <c r="D690" s="72"/>
      <c r="E690" s="72"/>
      <c r="F690" s="72"/>
      <c r="G690" s="72"/>
      <c r="H690" s="72"/>
      <c r="I690" s="72"/>
      <c r="J690" s="72"/>
      <c r="K690" s="72"/>
      <c r="L690" s="72"/>
      <c r="M690" s="72"/>
      <c r="N690" s="72"/>
      <c r="O690" s="72"/>
      <c r="P690" s="72"/>
      <c r="Q690" s="72"/>
      <c r="R690" s="96"/>
      <c r="S690" s="96"/>
      <c r="T690" s="87"/>
      <c r="U690" s="87"/>
    </row>
    <row r="691" spans="4:21" x14ac:dyDescent="0.25">
      <c r="D691" s="72"/>
      <c r="E691" s="72"/>
      <c r="F691" s="72"/>
      <c r="G691" s="72"/>
      <c r="H691" s="72"/>
      <c r="I691" s="72"/>
      <c r="J691" s="72"/>
      <c r="K691" s="72"/>
      <c r="L691" s="72"/>
      <c r="M691" s="72"/>
      <c r="N691" s="72"/>
      <c r="O691" s="72"/>
      <c r="P691" s="72"/>
      <c r="Q691" s="72"/>
      <c r="R691" s="96"/>
      <c r="S691" s="96"/>
      <c r="T691" s="87"/>
      <c r="U691" s="87"/>
    </row>
    <row r="692" spans="4:21" x14ac:dyDescent="0.25">
      <c r="D692" s="72"/>
      <c r="E692" s="72"/>
      <c r="F692" s="72"/>
      <c r="G692" s="72"/>
      <c r="H692" s="72"/>
      <c r="I692" s="72"/>
      <c r="J692" s="72"/>
      <c r="K692" s="72"/>
      <c r="L692" s="72"/>
      <c r="M692" s="72"/>
      <c r="N692" s="72"/>
      <c r="O692" s="72"/>
      <c r="P692" s="72"/>
      <c r="Q692" s="72"/>
      <c r="R692" s="96"/>
      <c r="S692" s="96"/>
      <c r="T692" s="87"/>
      <c r="U692" s="87"/>
    </row>
    <row r="693" spans="4:21" x14ac:dyDescent="0.25">
      <c r="D693" s="72"/>
      <c r="E693" s="72"/>
      <c r="F693" s="72"/>
      <c r="G693" s="72"/>
      <c r="H693" s="72"/>
      <c r="I693" s="72"/>
      <c r="J693" s="72"/>
      <c r="K693" s="72"/>
      <c r="L693" s="72"/>
      <c r="M693" s="72"/>
      <c r="N693" s="72"/>
      <c r="O693" s="72"/>
      <c r="P693" s="72"/>
      <c r="Q693" s="72"/>
      <c r="R693" s="96"/>
      <c r="S693" s="96"/>
      <c r="T693" s="87"/>
      <c r="U693" s="87"/>
    </row>
    <row r="694" spans="4:21" x14ac:dyDescent="0.25">
      <c r="D694" s="72"/>
      <c r="E694" s="72"/>
      <c r="F694" s="72"/>
      <c r="G694" s="72"/>
      <c r="H694" s="72"/>
      <c r="I694" s="72"/>
      <c r="J694" s="72"/>
      <c r="K694" s="72"/>
      <c r="L694" s="72"/>
      <c r="M694" s="72"/>
      <c r="N694" s="72"/>
      <c r="O694" s="72"/>
      <c r="P694" s="72"/>
      <c r="Q694" s="72"/>
      <c r="R694" s="96"/>
      <c r="S694" s="96"/>
      <c r="T694" s="87"/>
      <c r="U694" s="87"/>
    </row>
    <row r="695" spans="4:21" x14ac:dyDescent="0.25">
      <c r="D695" s="72"/>
      <c r="E695" s="72"/>
      <c r="F695" s="72"/>
      <c r="G695" s="72"/>
      <c r="H695" s="72"/>
      <c r="I695" s="72"/>
      <c r="J695" s="72"/>
      <c r="K695" s="72"/>
      <c r="L695" s="72"/>
      <c r="M695" s="72"/>
      <c r="N695" s="72"/>
      <c r="O695" s="72"/>
      <c r="P695" s="72"/>
      <c r="Q695" s="72"/>
      <c r="R695" s="96"/>
      <c r="S695" s="96"/>
      <c r="T695" s="87"/>
      <c r="U695" s="87"/>
    </row>
    <row r="696" spans="4:21" x14ac:dyDescent="0.25">
      <c r="D696" s="72"/>
      <c r="E696" s="72"/>
      <c r="F696" s="72"/>
      <c r="G696" s="72"/>
      <c r="H696" s="72"/>
      <c r="I696" s="72"/>
      <c r="J696" s="72"/>
      <c r="K696" s="72"/>
      <c r="L696" s="72"/>
      <c r="M696" s="72"/>
      <c r="N696" s="72"/>
      <c r="O696" s="72"/>
      <c r="P696" s="72"/>
      <c r="Q696" s="72"/>
      <c r="R696" s="96"/>
      <c r="S696" s="96"/>
      <c r="T696" s="87"/>
      <c r="U696" s="87"/>
    </row>
    <row r="697" spans="4:21" x14ac:dyDescent="0.25">
      <c r="D697" s="72"/>
      <c r="E697" s="72"/>
      <c r="F697" s="72"/>
      <c r="G697" s="72"/>
      <c r="H697" s="72"/>
      <c r="I697" s="72"/>
      <c r="J697" s="72"/>
      <c r="K697" s="72"/>
      <c r="L697" s="72"/>
      <c r="M697" s="72"/>
      <c r="N697" s="72"/>
      <c r="O697" s="72"/>
      <c r="P697" s="72"/>
      <c r="Q697" s="72"/>
      <c r="R697" s="96"/>
      <c r="S697" s="96"/>
      <c r="T697" s="87"/>
      <c r="U697" s="87"/>
    </row>
    <row r="698" spans="4:21" x14ac:dyDescent="0.25">
      <c r="D698" s="72"/>
      <c r="E698" s="72"/>
      <c r="F698" s="72"/>
      <c r="G698" s="72"/>
      <c r="H698" s="72"/>
      <c r="I698" s="72"/>
      <c r="J698" s="72"/>
      <c r="K698" s="72"/>
      <c r="L698" s="72"/>
      <c r="M698" s="72"/>
      <c r="N698" s="72"/>
      <c r="O698" s="72"/>
      <c r="P698" s="72"/>
      <c r="Q698" s="72"/>
      <c r="R698" s="96"/>
      <c r="S698" s="96"/>
      <c r="T698" s="87"/>
      <c r="U698" s="87"/>
    </row>
    <row r="699" spans="4:21" x14ac:dyDescent="0.25">
      <c r="D699" s="72"/>
      <c r="E699" s="72"/>
      <c r="F699" s="72"/>
      <c r="G699" s="72"/>
      <c r="H699" s="72"/>
      <c r="I699" s="72"/>
      <c r="J699" s="72"/>
      <c r="K699" s="72"/>
      <c r="L699" s="72"/>
      <c r="M699" s="72"/>
      <c r="N699" s="72"/>
      <c r="O699" s="72"/>
      <c r="P699" s="72"/>
      <c r="Q699" s="72"/>
      <c r="R699" s="96"/>
      <c r="S699" s="96"/>
      <c r="T699" s="87"/>
      <c r="U699" s="87"/>
    </row>
    <row r="700" spans="4:21" x14ac:dyDescent="0.25">
      <c r="D700" s="72"/>
      <c r="E700" s="72"/>
      <c r="F700" s="72"/>
      <c r="G700" s="72"/>
      <c r="H700" s="72"/>
      <c r="I700" s="72"/>
      <c r="J700" s="72"/>
      <c r="K700" s="72"/>
      <c r="L700" s="72"/>
      <c r="M700" s="72"/>
      <c r="N700" s="72"/>
      <c r="O700" s="72"/>
      <c r="P700" s="72"/>
      <c r="Q700" s="72"/>
      <c r="R700" s="96"/>
      <c r="S700" s="96"/>
      <c r="T700" s="87"/>
      <c r="U700" s="87"/>
    </row>
    <row r="701" spans="4:21" x14ac:dyDescent="0.25">
      <c r="D701" s="72"/>
      <c r="E701" s="72"/>
      <c r="F701" s="72"/>
      <c r="G701" s="72"/>
      <c r="H701" s="72"/>
      <c r="I701" s="72"/>
      <c r="J701" s="72"/>
      <c r="K701" s="72"/>
      <c r="L701" s="72"/>
      <c r="M701" s="72"/>
      <c r="N701" s="72"/>
      <c r="O701" s="72"/>
      <c r="P701" s="72"/>
      <c r="Q701" s="72"/>
      <c r="R701" s="96"/>
      <c r="S701" s="96"/>
      <c r="T701" s="87"/>
      <c r="U701" s="87"/>
    </row>
    <row r="702" spans="4:21" x14ac:dyDescent="0.25">
      <c r="D702" s="72"/>
      <c r="E702" s="72"/>
      <c r="F702" s="72"/>
      <c r="G702" s="72"/>
      <c r="H702" s="72"/>
      <c r="I702" s="72"/>
      <c r="J702" s="72"/>
      <c r="K702" s="72"/>
      <c r="L702" s="72"/>
      <c r="M702" s="72"/>
      <c r="N702" s="72"/>
      <c r="O702" s="72"/>
      <c r="P702" s="72"/>
      <c r="Q702" s="72"/>
      <c r="R702" s="96"/>
      <c r="S702" s="96"/>
      <c r="T702" s="87"/>
      <c r="U702" s="87"/>
    </row>
    <row r="703" spans="4:21" x14ac:dyDescent="0.25">
      <c r="D703" s="72"/>
      <c r="E703" s="72"/>
      <c r="F703" s="72"/>
      <c r="G703" s="72"/>
      <c r="H703" s="72"/>
      <c r="I703" s="72"/>
      <c r="J703" s="72"/>
      <c r="K703" s="72"/>
      <c r="L703" s="72"/>
      <c r="M703" s="72"/>
      <c r="N703" s="72"/>
      <c r="O703" s="72"/>
      <c r="P703" s="72"/>
      <c r="Q703" s="72"/>
      <c r="R703" s="96"/>
      <c r="S703" s="96"/>
      <c r="T703" s="87"/>
      <c r="U703" s="87"/>
    </row>
    <row r="704" spans="4:21" x14ac:dyDescent="0.25">
      <c r="D704" s="72"/>
      <c r="E704" s="72"/>
      <c r="F704" s="72"/>
      <c r="G704" s="72"/>
      <c r="H704" s="72"/>
      <c r="I704" s="72"/>
      <c r="J704" s="72"/>
      <c r="K704" s="72"/>
      <c r="L704" s="72"/>
      <c r="M704" s="72"/>
      <c r="N704" s="72"/>
      <c r="O704" s="72"/>
      <c r="P704" s="72"/>
      <c r="Q704" s="72"/>
      <c r="R704" s="96"/>
      <c r="S704" s="96"/>
      <c r="T704" s="87"/>
      <c r="U704" s="87"/>
    </row>
    <row r="705" spans="4:21" x14ac:dyDescent="0.25">
      <c r="D705" s="72"/>
      <c r="E705" s="72"/>
      <c r="F705" s="72"/>
      <c r="G705" s="72"/>
      <c r="H705" s="72"/>
      <c r="I705" s="72"/>
      <c r="J705" s="72"/>
      <c r="K705" s="72"/>
      <c r="L705" s="72"/>
      <c r="M705" s="72"/>
      <c r="N705" s="72"/>
      <c r="O705" s="72"/>
      <c r="P705" s="72"/>
      <c r="Q705" s="72"/>
      <c r="R705" s="96"/>
      <c r="S705" s="96"/>
      <c r="T705" s="87"/>
      <c r="U705" s="87"/>
    </row>
    <row r="706" spans="4:21" x14ac:dyDescent="0.25">
      <c r="D706" s="72"/>
      <c r="E706" s="72"/>
      <c r="F706" s="72"/>
      <c r="G706" s="72"/>
      <c r="H706" s="72"/>
      <c r="I706" s="72"/>
      <c r="J706" s="72"/>
      <c r="K706" s="72"/>
      <c r="L706" s="72"/>
      <c r="M706" s="72"/>
      <c r="N706" s="72"/>
      <c r="O706" s="72"/>
      <c r="P706" s="72"/>
      <c r="Q706" s="72"/>
      <c r="R706" s="96"/>
      <c r="S706" s="96"/>
      <c r="T706" s="87"/>
      <c r="U706" s="87"/>
    </row>
    <row r="707" spans="4:21" x14ac:dyDescent="0.25">
      <c r="D707" s="72"/>
      <c r="E707" s="72"/>
      <c r="F707" s="72"/>
      <c r="G707" s="72"/>
      <c r="H707" s="72"/>
      <c r="I707" s="72"/>
      <c r="J707" s="72"/>
      <c r="K707" s="72"/>
      <c r="L707" s="72"/>
      <c r="M707" s="72"/>
      <c r="N707" s="72"/>
      <c r="O707" s="72"/>
      <c r="P707" s="72"/>
      <c r="Q707" s="72"/>
      <c r="R707" s="96"/>
      <c r="S707" s="96"/>
      <c r="T707" s="87"/>
      <c r="U707" s="87"/>
    </row>
    <row r="708" spans="4:21" x14ac:dyDescent="0.25">
      <c r="D708" s="72"/>
      <c r="E708" s="72"/>
      <c r="F708" s="72"/>
      <c r="G708" s="72"/>
      <c r="H708" s="72"/>
      <c r="I708" s="72"/>
      <c r="J708" s="72"/>
      <c r="K708" s="72"/>
      <c r="L708" s="72"/>
      <c r="M708" s="72"/>
      <c r="N708" s="72"/>
      <c r="O708" s="72"/>
      <c r="P708" s="72"/>
      <c r="Q708" s="72"/>
      <c r="R708" s="96"/>
      <c r="S708" s="96"/>
      <c r="T708" s="87"/>
      <c r="U708" s="87"/>
    </row>
    <row r="709" spans="4:21" x14ac:dyDescent="0.25">
      <c r="D709" s="72"/>
      <c r="E709" s="72"/>
      <c r="F709" s="72"/>
      <c r="G709" s="72"/>
      <c r="H709" s="72"/>
      <c r="I709" s="72"/>
      <c r="J709" s="72"/>
      <c r="K709" s="72"/>
      <c r="L709" s="72"/>
      <c r="M709" s="72"/>
      <c r="N709" s="72"/>
      <c r="O709" s="72"/>
      <c r="P709" s="72"/>
      <c r="Q709" s="72"/>
      <c r="R709" s="96"/>
      <c r="S709" s="96"/>
      <c r="T709" s="87"/>
      <c r="U709" s="87"/>
    </row>
    <row r="710" spans="4:21" x14ac:dyDescent="0.25">
      <c r="D710" s="72"/>
      <c r="E710" s="72"/>
      <c r="F710" s="72"/>
      <c r="G710" s="72"/>
      <c r="H710" s="72"/>
      <c r="I710" s="72"/>
      <c r="J710" s="72"/>
      <c r="K710" s="72"/>
      <c r="L710" s="72"/>
      <c r="M710" s="72"/>
      <c r="N710" s="72"/>
      <c r="O710" s="72"/>
      <c r="P710" s="72"/>
      <c r="Q710" s="72"/>
      <c r="R710" s="96"/>
      <c r="S710" s="96"/>
      <c r="T710" s="87"/>
      <c r="U710" s="87"/>
    </row>
    <row r="711" spans="4:21" x14ac:dyDescent="0.25">
      <c r="D711" s="72"/>
      <c r="E711" s="72"/>
      <c r="F711" s="72"/>
      <c r="G711" s="72"/>
      <c r="H711" s="72"/>
      <c r="I711" s="72"/>
      <c r="J711" s="72"/>
      <c r="K711" s="72"/>
      <c r="L711" s="72"/>
      <c r="M711" s="72"/>
      <c r="N711" s="72"/>
      <c r="O711" s="72"/>
      <c r="P711" s="72"/>
      <c r="Q711" s="72"/>
      <c r="R711" s="96"/>
      <c r="S711" s="96"/>
      <c r="T711" s="87"/>
      <c r="U711" s="87"/>
    </row>
    <row r="712" spans="4:21" x14ac:dyDescent="0.25">
      <c r="D712" s="72"/>
      <c r="E712" s="72"/>
      <c r="F712" s="72"/>
      <c r="G712" s="72"/>
      <c r="H712" s="72"/>
      <c r="I712" s="72"/>
      <c r="J712" s="72"/>
      <c r="K712" s="72"/>
      <c r="L712" s="72"/>
      <c r="M712" s="72"/>
      <c r="N712" s="72"/>
      <c r="O712" s="72"/>
      <c r="P712" s="72"/>
      <c r="Q712" s="72"/>
      <c r="R712" s="96"/>
      <c r="S712" s="96"/>
      <c r="T712" s="87"/>
      <c r="U712" s="87"/>
    </row>
    <row r="713" spans="4:21" x14ac:dyDescent="0.25">
      <c r="D713" s="72"/>
      <c r="E713" s="72"/>
      <c r="F713" s="72"/>
      <c r="G713" s="72"/>
      <c r="H713" s="72"/>
      <c r="I713" s="72"/>
      <c r="J713" s="72"/>
      <c r="K713" s="72"/>
      <c r="L713" s="72"/>
      <c r="M713" s="72"/>
      <c r="N713" s="72"/>
      <c r="O713" s="72"/>
      <c r="P713" s="72"/>
      <c r="Q713" s="72"/>
      <c r="R713" s="96"/>
      <c r="S713" s="96"/>
      <c r="T713" s="87"/>
      <c r="U713" s="87"/>
    </row>
    <row r="714" spans="4:21" x14ac:dyDescent="0.25">
      <c r="D714" s="72"/>
      <c r="E714" s="72"/>
      <c r="F714" s="72"/>
      <c r="G714" s="72"/>
      <c r="H714" s="72"/>
      <c r="I714" s="72"/>
      <c r="J714" s="72"/>
      <c r="K714" s="72"/>
      <c r="L714" s="72"/>
      <c r="M714" s="72"/>
      <c r="N714" s="72"/>
      <c r="O714" s="72"/>
      <c r="P714" s="72"/>
      <c r="Q714" s="72"/>
      <c r="R714" s="96"/>
      <c r="S714" s="96"/>
      <c r="T714" s="87"/>
      <c r="U714" s="87"/>
    </row>
    <row r="715" spans="4:21" x14ac:dyDescent="0.25">
      <c r="D715" s="72"/>
      <c r="E715" s="72"/>
      <c r="F715" s="72"/>
      <c r="G715" s="72"/>
      <c r="H715" s="72"/>
      <c r="I715" s="72"/>
      <c r="J715" s="72"/>
      <c r="K715" s="72"/>
      <c r="L715" s="72"/>
      <c r="M715" s="72"/>
      <c r="N715" s="72"/>
      <c r="O715" s="72"/>
      <c r="P715" s="72"/>
      <c r="Q715" s="72"/>
      <c r="R715" s="96"/>
      <c r="S715" s="96"/>
      <c r="T715" s="87"/>
      <c r="U715" s="87"/>
    </row>
    <row r="716" spans="4:21" x14ac:dyDescent="0.25">
      <c r="D716" s="72"/>
      <c r="E716" s="72"/>
      <c r="F716" s="72"/>
      <c r="G716" s="72"/>
      <c r="H716" s="72"/>
      <c r="I716" s="72"/>
      <c r="J716" s="72"/>
      <c r="K716" s="72"/>
      <c r="L716" s="72"/>
      <c r="M716" s="72"/>
      <c r="N716" s="72"/>
      <c r="O716" s="72"/>
      <c r="P716" s="72"/>
      <c r="Q716" s="72"/>
      <c r="R716" s="96"/>
      <c r="S716" s="96"/>
      <c r="T716" s="87"/>
      <c r="U716" s="87"/>
    </row>
    <row r="717" spans="4:21" x14ac:dyDescent="0.25">
      <c r="D717" s="72"/>
      <c r="E717" s="72"/>
      <c r="F717" s="72"/>
      <c r="G717" s="72"/>
      <c r="H717" s="72"/>
      <c r="I717" s="72"/>
      <c r="J717" s="72"/>
      <c r="K717" s="72"/>
      <c r="L717" s="72"/>
      <c r="M717" s="72"/>
      <c r="N717" s="72"/>
      <c r="O717" s="72"/>
      <c r="P717" s="72"/>
      <c r="Q717" s="72"/>
      <c r="R717" s="96"/>
      <c r="S717" s="96"/>
      <c r="T717" s="87"/>
      <c r="U717" s="87"/>
    </row>
    <row r="718" spans="4:21" x14ac:dyDescent="0.25">
      <c r="D718" s="72"/>
      <c r="E718" s="72"/>
      <c r="F718" s="72"/>
      <c r="G718" s="72"/>
      <c r="H718" s="72"/>
      <c r="I718" s="72"/>
      <c r="J718" s="72"/>
      <c r="K718" s="72"/>
      <c r="L718" s="72"/>
      <c r="M718" s="72"/>
      <c r="N718" s="72"/>
      <c r="O718" s="72"/>
      <c r="P718" s="72"/>
      <c r="Q718" s="72"/>
      <c r="R718" s="96"/>
      <c r="S718" s="96"/>
      <c r="T718" s="87"/>
      <c r="U718" s="87"/>
    </row>
    <row r="719" spans="4:21" x14ac:dyDescent="0.25">
      <c r="D719" s="72"/>
      <c r="E719" s="72"/>
      <c r="F719" s="72"/>
      <c r="G719" s="72"/>
      <c r="H719" s="72"/>
      <c r="I719" s="72"/>
      <c r="J719" s="72"/>
      <c r="K719" s="72"/>
      <c r="L719" s="72"/>
      <c r="M719" s="72"/>
      <c r="N719" s="72"/>
      <c r="O719" s="72"/>
      <c r="P719" s="72"/>
      <c r="Q719" s="72"/>
      <c r="R719" s="96"/>
      <c r="S719" s="96"/>
      <c r="T719" s="87"/>
      <c r="U719" s="87"/>
    </row>
    <row r="720" spans="4:21" x14ac:dyDescent="0.25">
      <c r="D720" s="72"/>
      <c r="E720" s="72"/>
      <c r="F720" s="72"/>
      <c r="G720" s="72"/>
      <c r="H720" s="72"/>
      <c r="I720" s="72"/>
      <c r="J720" s="72"/>
      <c r="K720" s="72"/>
      <c r="L720" s="72"/>
      <c r="M720" s="72"/>
      <c r="N720" s="72"/>
      <c r="O720" s="72"/>
      <c r="P720" s="72"/>
      <c r="Q720" s="72"/>
      <c r="R720" s="96"/>
      <c r="S720" s="96"/>
      <c r="T720" s="87"/>
      <c r="U720" s="87"/>
    </row>
    <row r="721" spans="4:21" x14ac:dyDescent="0.25">
      <c r="D721" s="72"/>
      <c r="E721" s="72"/>
      <c r="F721" s="72"/>
      <c r="G721" s="72"/>
      <c r="H721" s="72"/>
      <c r="I721" s="72"/>
      <c r="J721" s="72"/>
      <c r="K721" s="72"/>
      <c r="L721" s="72"/>
      <c r="M721" s="72"/>
      <c r="N721" s="72"/>
      <c r="O721" s="72"/>
      <c r="P721" s="72"/>
      <c r="Q721" s="72"/>
      <c r="R721" s="96"/>
      <c r="S721" s="96"/>
      <c r="T721" s="87"/>
      <c r="U721" s="87"/>
    </row>
    <row r="722" spans="4:21" x14ac:dyDescent="0.25">
      <c r="D722" s="72"/>
      <c r="E722" s="72"/>
      <c r="F722" s="72"/>
      <c r="G722" s="72"/>
      <c r="H722" s="72"/>
      <c r="I722" s="72"/>
      <c r="J722" s="72"/>
      <c r="K722" s="72"/>
      <c r="L722" s="72"/>
      <c r="M722" s="72"/>
      <c r="N722" s="72"/>
      <c r="O722" s="72"/>
      <c r="P722" s="72"/>
      <c r="Q722" s="72"/>
      <c r="R722" s="96"/>
      <c r="S722" s="96"/>
      <c r="T722" s="87"/>
      <c r="U722" s="87"/>
    </row>
    <row r="723" spans="4:21" x14ac:dyDescent="0.25">
      <c r="D723" s="72"/>
      <c r="E723" s="72"/>
      <c r="F723" s="72"/>
      <c r="G723" s="72"/>
      <c r="H723" s="72"/>
      <c r="I723" s="72"/>
      <c r="J723" s="72"/>
      <c r="K723" s="72"/>
      <c r="L723" s="72"/>
      <c r="M723" s="72"/>
      <c r="N723" s="72"/>
      <c r="O723" s="72"/>
      <c r="P723" s="72"/>
      <c r="Q723" s="72"/>
      <c r="R723" s="96"/>
      <c r="S723" s="96"/>
      <c r="T723" s="87"/>
      <c r="U723" s="87"/>
    </row>
    <row r="724" spans="4:21" x14ac:dyDescent="0.25">
      <c r="D724" s="72"/>
      <c r="E724" s="72"/>
      <c r="F724" s="72"/>
      <c r="G724" s="72"/>
      <c r="H724" s="72"/>
      <c r="I724" s="72"/>
      <c r="J724" s="72"/>
      <c r="K724" s="72"/>
      <c r="L724" s="72"/>
      <c r="M724" s="72"/>
      <c r="N724" s="72"/>
      <c r="O724" s="72"/>
      <c r="P724" s="72"/>
      <c r="Q724" s="72"/>
      <c r="R724" s="96"/>
      <c r="S724" s="96"/>
      <c r="T724" s="87"/>
      <c r="U724" s="87"/>
    </row>
    <row r="725" spans="4:21" x14ac:dyDescent="0.25">
      <c r="D725" s="72"/>
      <c r="E725" s="72"/>
      <c r="F725" s="72"/>
      <c r="G725" s="72"/>
      <c r="H725" s="72"/>
      <c r="I725" s="72"/>
      <c r="J725" s="72"/>
      <c r="K725" s="72"/>
      <c r="L725" s="72"/>
      <c r="M725" s="72"/>
      <c r="N725" s="72"/>
      <c r="O725" s="72"/>
      <c r="P725" s="72"/>
      <c r="Q725" s="72"/>
      <c r="R725" s="96"/>
      <c r="S725" s="96"/>
      <c r="T725" s="87"/>
      <c r="U725" s="87"/>
    </row>
    <row r="726" spans="4:21" x14ac:dyDescent="0.25">
      <c r="D726" s="72"/>
      <c r="E726" s="72"/>
      <c r="F726" s="72"/>
      <c r="G726" s="72"/>
      <c r="H726" s="72"/>
      <c r="I726" s="72"/>
      <c r="J726" s="72"/>
      <c r="K726" s="72"/>
      <c r="L726" s="72"/>
      <c r="M726" s="72"/>
      <c r="N726" s="72"/>
      <c r="O726" s="72"/>
      <c r="P726" s="72"/>
      <c r="Q726" s="72"/>
      <c r="R726" s="96"/>
      <c r="S726" s="96"/>
      <c r="T726" s="87"/>
      <c r="U726" s="87"/>
    </row>
    <row r="727" spans="4:21" x14ac:dyDescent="0.25">
      <c r="D727" s="72"/>
      <c r="E727" s="72"/>
      <c r="F727" s="72"/>
      <c r="G727" s="72"/>
      <c r="H727" s="72"/>
      <c r="I727" s="72"/>
      <c r="J727" s="72"/>
      <c r="K727" s="72"/>
      <c r="L727" s="72"/>
      <c r="M727" s="72"/>
      <c r="N727" s="72"/>
      <c r="O727" s="72"/>
      <c r="P727" s="72"/>
      <c r="Q727" s="72"/>
      <c r="R727" s="96"/>
      <c r="S727" s="96"/>
      <c r="T727" s="87"/>
      <c r="U727" s="87"/>
    </row>
    <row r="728" spans="4:21" x14ac:dyDescent="0.25">
      <c r="D728" s="72"/>
      <c r="E728" s="72"/>
      <c r="F728" s="72"/>
      <c r="G728" s="72"/>
      <c r="H728" s="72"/>
      <c r="I728" s="72"/>
      <c r="J728" s="72"/>
      <c r="K728" s="72"/>
      <c r="L728" s="72"/>
      <c r="M728" s="72"/>
      <c r="N728" s="72"/>
      <c r="O728" s="72"/>
      <c r="P728" s="72"/>
      <c r="Q728" s="72"/>
      <c r="R728" s="96"/>
      <c r="S728" s="96"/>
      <c r="T728" s="87"/>
      <c r="U728" s="87"/>
    </row>
    <row r="729" spans="4:21" x14ac:dyDescent="0.25">
      <c r="D729" s="72"/>
      <c r="E729" s="72"/>
      <c r="F729" s="72"/>
      <c r="G729" s="72"/>
      <c r="H729" s="72"/>
      <c r="I729" s="72"/>
      <c r="J729" s="72"/>
      <c r="K729" s="72"/>
      <c r="L729" s="72"/>
      <c r="M729" s="72"/>
      <c r="N729" s="72"/>
      <c r="O729" s="72"/>
      <c r="P729" s="72"/>
      <c r="Q729" s="72"/>
      <c r="R729" s="96"/>
      <c r="S729" s="96"/>
      <c r="T729" s="87"/>
      <c r="U729" s="87"/>
    </row>
    <row r="730" spans="4:21" x14ac:dyDescent="0.25">
      <c r="D730" s="72"/>
      <c r="E730" s="72"/>
      <c r="F730" s="72"/>
      <c r="G730" s="72"/>
      <c r="H730" s="72"/>
      <c r="I730" s="72"/>
      <c r="J730" s="72"/>
      <c r="K730" s="72"/>
      <c r="L730" s="72"/>
      <c r="M730" s="72"/>
      <c r="N730" s="72"/>
      <c r="O730" s="72"/>
      <c r="P730" s="72"/>
      <c r="Q730" s="72"/>
      <c r="R730" s="96"/>
      <c r="S730" s="96"/>
      <c r="T730" s="87"/>
      <c r="U730" s="87"/>
    </row>
    <row r="731" spans="4:21" x14ac:dyDescent="0.25">
      <c r="D731" s="72"/>
      <c r="E731" s="72"/>
      <c r="F731" s="72"/>
      <c r="G731" s="72"/>
      <c r="H731" s="72"/>
      <c r="I731" s="72"/>
      <c r="J731" s="72"/>
      <c r="K731" s="72"/>
      <c r="L731" s="72"/>
      <c r="M731" s="72"/>
      <c r="N731" s="72"/>
      <c r="O731" s="72"/>
      <c r="P731" s="72"/>
      <c r="Q731" s="72"/>
      <c r="R731" s="96"/>
      <c r="S731" s="96"/>
      <c r="T731" s="87"/>
      <c r="U731" s="87"/>
    </row>
    <row r="732" spans="4:21" x14ac:dyDescent="0.25">
      <c r="D732" s="72"/>
      <c r="E732" s="72"/>
      <c r="F732" s="72"/>
      <c r="G732" s="72"/>
      <c r="H732" s="72"/>
      <c r="I732" s="72"/>
      <c r="J732" s="72"/>
      <c r="K732" s="72"/>
      <c r="L732" s="72"/>
      <c r="M732" s="72"/>
      <c r="N732" s="72"/>
      <c r="O732" s="72"/>
      <c r="P732" s="72"/>
      <c r="Q732" s="72"/>
      <c r="R732" s="96"/>
      <c r="S732" s="96"/>
      <c r="T732" s="87"/>
      <c r="U732" s="87"/>
    </row>
    <row r="733" spans="4:21" x14ac:dyDescent="0.25">
      <c r="D733" s="72"/>
      <c r="E733" s="72"/>
      <c r="F733" s="72"/>
      <c r="G733" s="72"/>
      <c r="H733" s="72"/>
      <c r="I733" s="72"/>
      <c r="J733" s="72"/>
      <c r="K733" s="72"/>
      <c r="L733" s="72"/>
      <c r="M733" s="72"/>
      <c r="N733" s="72"/>
      <c r="O733" s="72"/>
      <c r="P733" s="72"/>
      <c r="Q733" s="72"/>
      <c r="R733" s="96"/>
      <c r="S733" s="96"/>
      <c r="T733" s="87"/>
      <c r="U733" s="87"/>
    </row>
    <row r="734" spans="4:21" x14ac:dyDescent="0.25">
      <c r="D734" s="72"/>
      <c r="E734" s="72"/>
      <c r="F734" s="72"/>
      <c r="G734" s="72"/>
      <c r="H734" s="72"/>
      <c r="I734" s="72"/>
      <c r="J734" s="72"/>
      <c r="K734" s="72"/>
      <c r="L734" s="72"/>
      <c r="M734" s="72"/>
      <c r="N734" s="72"/>
      <c r="O734" s="72"/>
      <c r="P734" s="72"/>
      <c r="Q734" s="72"/>
      <c r="R734" s="96"/>
      <c r="S734" s="96"/>
      <c r="T734" s="87"/>
      <c r="U734" s="87"/>
    </row>
    <row r="735" spans="4:21" x14ac:dyDescent="0.25">
      <c r="D735" s="72"/>
      <c r="E735" s="72"/>
      <c r="F735" s="72"/>
      <c r="G735" s="72"/>
      <c r="H735" s="72"/>
      <c r="I735" s="72"/>
      <c r="J735" s="72"/>
      <c r="K735" s="72"/>
      <c r="L735" s="72"/>
      <c r="M735" s="72"/>
      <c r="N735" s="72"/>
      <c r="O735" s="72"/>
      <c r="P735" s="72"/>
      <c r="Q735" s="72"/>
      <c r="R735" s="96"/>
      <c r="S735" s="96"/>
      <c r="T735" s="87"/>
      <c r="U735" s="87"/>
    </row>
    <row r="736" spans="4:21" x14ac:dyDescent="0.25">
      <c r="D736" s="72"/>
      <c r="E736" s="72"/>
      <c r="F736" s="72"/>
      <c r="G736" s="72"/>
      <c r="H736" s="72"/>
      <c r="I736" s="72"/>
      <c r="J736" s="72"/>
      <c r="K736" s="72"/>
      <c r="L736" s="72"/>
      <c r="M736" s="72"/>
      <c r="N736" s="72"/>
      <c r="O736" s="72"/>
      <c r="P736" s="72"/>
      <c r="Q736" s="72"/>
      <c r="R736" s="96"/>
      <c r="S736" s="96"/>
      <c r="T736" s="87"/>
      <c r="U736" s="87"/>
    </row>
    <row r="737" spans="4:21" x14ac:dyDescent="0.25">
      <c r="D737" s="72"/>
      <c r="E737" s="72"/>
      <c r="F737" s="72"/>
      <c r="G737" s="72"/>
      <c r="H737" s="72"/>
      <c r="I737" s="72"/>
      <c r="J737" s="72"/>
      <c r="K737" s="72"/>
      <c r="L737" s="72"/>
      <c r="M737" s="72"/>
      <c r="N737" s="72"/>
      <c r="O737" s="72"/>
      <c r="P737" s="72"/>
      <c r="Q737" s="72"/>
      <c r="R737" s="96"/>
      <c r="S737" s="96"/>
      <c r="T737" s="87"/>
      <c r="U737" s="87"/>
    </row>
    <row r="738" spans="4:21" x14ac:dyDescent="0.25">
      <c r="D738" s="72"/>
      <c r="E738" s="72"/>
      <c r="F738" s="72"/>
      <c r="G738" s="72"/>
      <c r="H738" s="72"/>
      <c r="I738" s="72"/>
      <c r="J738" s="72"/>
      <c r="K738" s="72"/>
      <c r="L738" s="72"/>
      <c r="M738" s="72"/>
      <c r="N738" s="72"/>
      <c r="O738" s="72"/>
      <c r="P738" s="72"/>
      <c r="Q738" s="72"/>
      <c r="R738" s="96"/>
      <c r="S738" s="96"/>
      <c r="T738" s="87"/>
      <c r="U738" s="87"/>
    </row>
    <row r="739" spans="4:21" x14ac:dyDescent="0.25">
      <c r="D739" s="72"/>
      <c r="E739" s="72"/>
      <c r="F739" s="72"/>
      <c r="G739" s="72"/>
      <c r="H739" s="72"/>
      <c r="I739" s="72"/>
      <c r="J739" s="72"/>
      <c r="K739" s="72"/>
      <c r="L739" s="72"/>
      <c r="M739" s="72"/>
      <c r="N739" s="72"/>
      <c r="O739" s="72"/>
      <c r="P739" s="72"/>
      <c r="Q739" s="72"/>
      <c r="R739" s="96"/>
      <c r="S739" s="96"/>
      <c r="T739" s="87"/>
      <c r="U739" s="87"/>
    </row>
    <row r="740" spans="4:21" x14ac:dyDescent="0.25">
      <c r="D740" s="72"/>
      <c r="E740" s="72"/>
      <c r="F740" s="72"/>
      <c r="G740" s="72"/>
      <c r="H740" s="72"/>
      <c r="I740" s="72"/>
      <c r="J740" s="72"/>
      <c r="K740" s="72"/>
      <c r="L740" s="72"/>
      <c r="M740" s="72"/>
      <c r="N740" s="72"/>
      <c r="O740" s="72"/>
      <c r="P740" s="72"/>
      <c r="Q740" s="72"/>
      <c r="R740" s="96"/>
      <c r="S740" s="96"/>
      <c r="T740" s="87"/>
      <c r="U740" s="87"/>
    </row>
    <row r="741" spans="4:21" x14ac:dyDescent="0.25">
      <c r="D741" s="72"/>
      <c r="E741" s="72"/>
      <c r="F741" s="72"/>
      <c r="G741" s="72"/>
      <c r="H741" s="72"/>
      <c r="I741" s="72"/>
      <c r="J741" s="72"/>
      <c r="K741" s="72"/>
      <c r="L741" s="72"/>
      <c r="M741" s="72"/>
      <c r="N741" s="72"/>
      <c r="O741" s="72"/>
      <c r="P741" s="72"/>
      <c r="Q741" s="72"/>
      <c r="R741" s="96"/>
      <c r="S741" s="96"/>
      <c r="T741" s="87"/>
      <c r="U741" s="87"/>
    </row>
    <row r="742" spans="4:21" x14ac:dyDescent="0.25">
      <c r="D742" s="72"/>
      <c r="E742" s="72"/>
      <c r="F742" s="72"/>
      <c r="G742" s="72"/>
      <c r="H742" s="72"/>
      <c r="I742" s="72"/>
      <c r="J742" s="72"/>
      <c r="K742" s="72"/>
      <c r="L742" s="72"/>
      <c r="M742" s="72"/>
      <c r="N742" s="72"/>
      <c r="O742" s="72"/>
      <c r="P742" s="72"/>
      <c r="Q742" s="72"/>
      <c r="R742" s="96"/>
      <c r="S742" s="96"/>
      <c r="T742" s="87"/>
      <c r="U742" s="87"/>
    </row>
    <row r="743" spans="4:21" x14ac:dyDescent="0.25">
      <c r="D743" s="72"/>
      <c r="E743" s="72"/>
      <c r="F743" s="72"/>
      <c r="G743" s="72"/>
      <c r="H743" s="72"/>
      <c r="I743" s="72"/>
      <c r="J743" s="72"/>
      <c r="K743" s="72"/>
      <c r="L743" s="72"/>
      <c r="M743" s="72"/>
      <c r="N743" s="72"/>
      <c r="O743" s="72"/>
      <c r="P743" s="72"/>
      <c r="Q743" s="72"/>
      <c r="R743" s="96"/>
      <c r="S743" s="96"/>
      <c r="T743" s="87"/>
      <c r="U743" s="87"/>
    </row>
    <row r="744" spans="4:21" x14ac:dyDescent="0.25">
      <c r="D744" s="72"/>
      <c r="E744" s="72"/>
      <c r="F744" s="72"/>
      <c r="G744" s="72"/>
      <c r="H744" s="72"/>
      <c r="I744" s="72"/>
      <c r="J744" s="72"/>
      <c r="K744" s="72"/>
      <c r="L744" s="72"/>
      <c r="M744" s="72"/>
      <c r="N744" s="72"/>
      <c r="O744" s="72"/>
      <c r="P744" s="72"/>
      <c r="Q744" s="72"/>
      <c r="R744" s="96"/>
      <c r="S744" s="96"/>
      <c r="T744" s="87"/>
      <c r="U744" s="87"/>
    </row>
    <row r="745" spans="4:21" x14ac:dyDescent="0.25">
      <c r="D745" s="72"/>
      <c r="E745" s="72"/>
      <c r="F745" s="72"/>
      <c r="G745" s="72"/>
      <c r="H745" s="72"/>
      <c r="I745" s="72"/>
      <c r="J745" s="72"/>
      <c r="K745" s="72"/>
      <c r="L745" s="72"/>
      <c r="M745" s="72"/>
      <c r="N745" s="72"/>
      <c r="O745" s="72"/>
      <c r="P745" s="72"/>
      <c r="Q745" s="72"/>
      <c r="R745" s="96"/>
      <c r="S745" s="96"/>
      <c r="T745" s="87"/>
      <c r="U745" s="87"/>
    </row>
    <row r="746" spans="4:21" x14ac:dyDescent="0.25">
      <c r="D746" s="72"/>
      <c r="E746" s="72"/>
      <c r="F746" s="72"/>
      <c r="G746" s="72"/>
      <c r="H746" s="72"/>
      <c r="I746" s="72"/>
      <c r="J746" s="72"/>
      <c r="K746" s="72"/>
      <c r="L746" s="72"/>
      <c r="M746" s="72"/>
      <c r="N746" s="72"/>
      <c r="O746" s="72"/>
      <c r="P746" s="72"/>
      <c r="Q746" s="72"/>
      <c r="R746" s="96"/>
      <c r="S746" s="96"/>
      <c r="T746" s="87"/>
      <c r="U746" s="87"/>
    </row>
    <row r="747" spans="4:21" x14ac:dyDescent="0.25">
      <c r="D747" s="72"/>
      <c r="E747" s="72"/>
      <c r="F747" s="72"/>
      <c r="G747" s="72"/>
      <c r="H747" s="72"/>
      <c r="I747" s="72"/>
      <c r="J747" s="72"/>
      <c r="K747" s="72"/>
      <c r="L747" s="72"/>
      <c r="M747" s="72"/>
      <c r="N747" s="72"/>
      <c r="O747" s="72"/>
      <c r="P747" s="72"/>
      <c r="Q747" s="72"/>
      <c r="R747" s="96"/>
      <c r="S747" s="96"/>
      <c r="T747" s="87"/>
      <c r="U747" s="87"/>
    </row>
    <row r="748" spans="4:21" x14ac:dyDescent="0.25">
      <c r="D748" s="72"/>
      <c r="E748" s="72"/>
      <c r="F748" s="72"/>
      <c r="G748" s="72"/>
      <c r="H748" s="72"/>
      <c r="I748" s="72"/>
      <c r="J748" s="72"/>
      <c r="K748" s="72"/>
      <c r="L748" s="72"/>
      <c r="M748" s="72"/>
      <c r="N748" s="72"/>
      <c r="O748" s="72"/>
      <c r="P748" s="72"/>
      <c r="Q748" s="72"/>
      <c r="R748" s="96"/>
      <c r="S748" s="96"/>
      <c r="T748" s="87"/>
      <c r="U748" s="87"/>
    </row>
    <row r="749" spans="4:21" x14ac:dyDescent="0.25">
      <c r="D749" s="72"/>
      <c r="E749" s="72"/>
      <c r="F749" s="72"/>
      <c r="G749" s="72"/>
      <c r="H749" s="72"/>
      <c r="I749" s="72"/>
      <c r="J749" s="72"/>
      <c r="K749" s="72"/>
      <c r="L749" s="72"/>
      <c r="M749" s="72"/>
      <c r="N749" s="72"/>
      <c r="O749" s="72"/>
      <c r="P749" s="72"/>
      <c r="Q749" s="72"/>
      <c r="R749" s="96"/>
      <c r="S749" s="96"/>
      <c r="T749" s="87"/>
      <c r="U749" s="87"/>
    </row>
    <row r="750" spans="4:21" x14ac:dyDescent="0.25">
      <c r="D750" s="72"/>
      <c r="E750" s="72"/>
      <c r="F750" s="72"/>
      <c r="G750" s="72"/>
      <c r="H750" s="72"/>
      <c r="I750" s="72"/>
      <c r="J750" s="72"/>
      <c r="K750" s="72"/>
      <c r="L750" s="72"/>
      <c r="M750" s="72"/>
      <c r="N750" s="72"/>
      <c r="O750" s="72"/>
      <c r="P750" s="72"/>
      <c r="Q750" s="72"/>
      <c r="R750" s="96"/>
      <c r="S750" s="96"/>
      <c r="T750" s="87"/>
      <c r="U750" s="87"/>
    </row>
    <row r="751" spans="4:21" x14ac:dyDescent="0.25">
      <c r="D751" s="72"/>
      <c r="E751" s="72"/>
      <c r="F751" s="72"/>
      <c r="G751" s="72"/>
      <c r="H751" s="72"/>
      <c r="I751" s="72"/>
      <c r="J751" s="72"/>
      <c r="K751" s="72"/>
      <c r="L751" s="72"/>
      <c r="M751" s="72"/>
      <c r="N751" s="72"/>
      <c r="O751" s="72"/>
      <c r="P751" s="72"/>
      <c r="Q751" s="72"/>
      <c r="R751" s="96"/>
      <c r="S751" s="96"/>
      <c r="T751" s="87"/>
      <c r="U751" s="87"/>
    </row>
    <row r="752" spans="4:21" x14ac:dyDescent="0.25">
      <c r="D752" s="72"/>
      <c r="E752" s="72"/>
      <c r="F752" s="72"/>
      <c r="G752" s="72"/>
      <c r="H752" s="72"/>
      <c r="I752" s="72"/>
      <c r="J752" s="72"/>
      <c r="K752" s="72"/>
      <c r="L752" s="72"/>
      <c r="M752" s="72"/>
      <c r="N752" s="72"/>
      <c r="O752" s="72"/>
      <c r="P752" s="72"/>
      <c r="Q752" s="72"/>
      <c r="R752" s="96"/>
      <c r="S752" s="96"/>
      <c r="T752" s="87"/>
      <c r="U752" s="87"/>
    </row>
    <row r="753" spans="4:21" x14ac:dyDescent="0.25">
      <c r="D753" s="72"/>
      <c r="E753" s="72"/>
      <c r="F753" s="72"/>
      <c r="G753" s="72"/>
      <c r="H753" s="72"/>
      <c r="I753" s="72"/>
      <c r="J753" s="72"/>
      <c r="K753" s="72"/>
      <c r="L753" s="72"/>
      <c r="M753" s="72"/>
      <c r="N753" s="72"/>
      <c r="O753" s="72"/>
      <c r="P753" s="72"/>
      <c r="Q753" s="72"/>
      <c r="R753" s="96"/>
      <c r="S753" s="96"/>
      <c r="T753" s="87"/>
      <c r="U753" s="87"/>
    </row>
    <row r="754" spans="4:21" x14ac:dyDescent="0.25">
      <c r="D754" s="72"/>
      <c r="E754" s="72"/>
      <c r="F754" s="72"/>
      <c r="G754" s="72"/>
      <c r="H754" s="72"/>
      <c r="I754" s="72"/>
      <c r="J754" s="72"/>
      <c r="K754" s="72"/>
      <c r="L754" s="72"/>
      <c r="M754" s="72"/>
      <c r="N754" s="72"/>
      <c r="O754" s="72"/>
      <c r="P754" s="72"/>
      <c r="Q754" s="72"/>
      <c r="R754" s="96"/>
      <c r="S754" s="96"/>
      <c r="T754" s="87"/>
      <c r="U754" s="87"/>
    </row>
    <row r="755" spans="4:21" x14ac:dyDescent="0.25">
      <c r="D755" s="72"/>
      <c r="E755" s="72"/>
      <c r="F755" s="72"/>
      <c r="G755" s="72"/>
      <c r="H755" s="72"/>
      <c r="I755" s="72"/>
      <c r="J755" s="72"/>
      <c r="K755" s="72"/>
      <c r="L755" s="72"/>
      <c r="M755" s="72"/>
      <c r="N755" s="72"/>
      <c r="O755" s="72"/>
      <c r="P755" s="72"/>
      <c r="Q755" s="72"/>
      <c r="R755" s="96"/>
      <c r="S755" s="96"/>
      <c r="T755" s="87"/>
      <c r="U755" s="87"/>
    </row>
    <row r="756" spans="4:21" x14ac:dyDescent="0.25">
      <c r="D756" s="72"/>
      <c r="E756" s="72"/>
      <c r="F756" s="72"/>
      <c r="G756" s="72"/>
      <c r="H756" s="72"/>
      <c r="I756" s="72"/>
      <c r="J756" s="72"/>
      <c r="K756" s="72"/>
      <c r="L756" s="72"/>
      <c r="M756" s="72"/>
      <c r="N756" s="72"/>
      <c r="O756" s="72"/>
      <c r="P756" s="72"/>
      <c r="Q756" s="72"/>
      <c r="R756" s="96"/>
      <c r="S756" s="96"/>
      <c r="T756" s="87"/>
      <c r="U756" s="87"/>
    </row>
    <row r="757" spans="4:21" x14ac:dyDescent="0.25">
      <c r="D757" s="72"/>
      <c r="E757" s="72"/>
      <c r="F757" s="72"/>
      <c r="G757" s="72"/>
      <c r="H757" s="72"/>
      <c r="I757" s="72"/>
      <c r="J757" s="72"/>
      <c r="K757" s="72"/>
      <c r="L757" s="72"/>
      <c r="M757" s="72"/>
      <c r="N757" s="72"/>
      <c r="O757" s="72"/>
      <c r="P757" s="72"/>
      <c r="Q757" s="72"/>
      <c r="R757" s="96"/>
      <c r="S757" s="96"/>
      <c r="T757" s="87"/>
      <c r="U757" s="87"/>
    </row>
    <row r="758" spans="4:21" x14ac:dyDescent="0.25">
      <c r="D758" s="72"/>
      <c r="E758" s="72"/>
      <c r="F758" s="72"/>
      <c r="G758" s="72"/>
      <c r="H758" s="72"/>
      <c r="I758" s="72"/>
      <c r="J758" s="72"/>
      <c r="K758" s="72"/>
      <c r="L758" s="72"/>
      <c r="M758" s="72"/>
      <c r="N758" s="72"/>
      <c r="O758" s="72"/>
      <c r="P758" s="72"/>
      <c r="Q758" s="72"/>
      <c r="R758" s="96"/>
      <c r="S758" s="96"/>
      <c r="T758" s="87"/>
      <c r="U758" s="87"/>
    </row>
    <row r="759" spans="4:21" x14ac:dyDescent="0.25">
      <c r="D759" s="72"/>
      <c r="E759" s="72"/>
      <c r="F759" s="72"/>
      <c r="G759" s="72"/>
      <c r="H759" s="72"/>
      <c r="I759" s="72"/>
      <c r="J759" s="72"/>
      <c r="K759" s="72"/>
      <c r="L759" s="72"/>
      <c r="M759" s="72"/>
      <c r="N759" s="72"/>
      <c r="O759" s="72"/>
      <c r="P759" s="72"/>
      <c r="Q759" s="72"/>
      <c r="R759" s="96"/>
      <c r="S759" s="96"/>
      <c r="T759" s="87"/>
      <c r="U759" s="87"/>
    </row>
    <row r="760" spans="4:21" x14ac:dyDescent="0.25">
      <c r="D760" s="72"/>
      <c r="E760" s="72"/>
      <c r="F760" s="72"/>
      <c r="G760" s="72"/>
      <c r="H760" s="72"/>
      <c r="I760" s="72"/>
      <c r="J760" s="72"/>
      <c r="K760" s="72"/>
      <c r="L760" s="72"/>
      <c r="M760" s="72"/>
      <c r="N760" s="72"/>
      <c r="O760" s="72"/>
      <c r="P760" s="72"/>
      <c r="Q760" s="72"/>
      <c r="R760" s="96"/>
      <c r="S760" s="96"/>
      <c r="T760" s="87"/>
      <c r="U760" s="87"/>
    </row>
    <row r="761" spans="4:21" x14ac:dyDescent="0.25">
      <c r="D761" s="72"/>
      <c r="E761" s="72"/>
      <c r="F761" s="72"/>
      <c r="G761" s="72"/>
      <c r="H761" s="72"/>
      <c r="I761" s="72"/>
      <c r="J761" s="72"/>
      <c r="K761" s="72"/>
      <c r="L761" s="72"/>
      <c r="M761" s="72"/>
      <c r="N761" s="72"/>
      <c r="O761" s="72"/>
      <c r="P761" s="72"/>
      <c r="Q761" s="72"/>
      <c r="R761" s="96"/>
      <c r="S761" s="96"/>
      <c r="T761" s="87"/>
      <c r="U761" s="87"/>
    </row>
    <row r="762" spans="4:21" x14ac:dyDescent="0.25">
      <c r="D762" s="72"/>
      <c r="E762" s="72"/>
      <c r="F762" s="72"/>
      <c r="G762" s="72"/>
      <c r="H762" s="72"/>
      <c r="I762" s="72"/>
      <c r="J762" s="72"/>
      <c r="K762" s="72"/>
      <c r="L762" s="72"/>
      <c r="M762" s="72"/>
      <c r="N762" s="72"/>
      <c r="O762" s="72"/>
      <c r="P762" s="72"/>
      <c r="Q762" s="72"/>
      <c r="R762" s="96"/>
      <c r="S762" s="96"/>
      <c r="T762" s="87"/>
      <c r="U762" s="87"/>
    </row>
    <row r="763" spans="4:21" x14ac:dyDescent="0.25">
      <c r="D763" s="72"/>
      <c r="E763" s="72"/>
      <c r="F763" s="72"/>
      <c r="G763" s="72"/>
      <c r="H763" s="72"/>
      <c r="I763" s="72"/>
      <c r="J763" s="72"/>
      <c r="K763" s="72"/>
      <c r="L763" s="72"/>
      <c r="M763" s="72"/>
      <c r="N763" s="72"/>
      <c r="O763" s="72"/>
      <c r="P763" s="72"/>
      <c r="Q763" s="72"/>
      <c r="R763" s="96"/>
      <c r="S763" s="96"/>
      <c r="T763" s="87"/>
      <c r="U763" s="87"/>
    </row>
    <row r="764" spans="4:21" x14ac:dyDescent="0.25">
      <c r="D764" s="72"/>
      <c r="E764" s="72"/>
      <c r="F764" s="72"/>
      <c r="G764" s="72"/>
      <c r="H764" s="72"/>
      <c r="I764" s="72"/>
      <c r="J764" s="72"/>
      <c r="K764" s="72"/>
      <c r="L764" s="72"/>
      <c r="M764" s="72"/>
      <c r="N764" s="72"/>
      <c r="O764" s="72"/>
      <c r="P764" s="72"/>
      <c r="Q764" s="72"/>
      <c r="R764" s="96"/>
      <c r="S764" s="96"/>
      <c r="T764" s="87"/>
      <c r="U764" s="87"/>
    </row>
    <row r="765" spans="4:21" x14ac:dyDescent="0.25">
      <c r="D765" s="72"/>
      <c r="E765" s="72"/>
      <c r="F765" s="72"/>
      <c r="G765" s="72"/>
      <c r="H765" s="72"/>
      <c r="I765" s="72"/>
      <c r="J765" s="72"/>
      <c r="K765" s="72"/>
      <c r="L765" s="72"/>
      <c r="M765" s="72"/>
      <c r="N765" s="72"/>
      <c r="O765" s="72"/>
      <c r="P765" s="72"/>
      <c r="Q765" s="72"/>
      <c r="R765" s="96"/>
      <c r="S765" s="96"/>
      <c r="T765" s="87"/>
      <c r="U765" s="87"/>
    </row>
    <row r="766" spans="4:21" x14ac:dyDescent="0.25">
      <c r="D766" s="72"/>
      <c r="E766" s="72"/>
      <c r="F766" s="72"/>
      <c r="G766" s="72"/>
      <c r="H766" s="72"/>
      <c r="I766" s="72"/>
      <c r="J766" s="72"/>
      <c r="K766" s="72"/>
      <c r="L766" s="72"/>
      <c r="M766" s="72"/>
      <c r="N766" s="72"/>
      <c r="O766" s="72"/>
      <c r="P766" s="72"/>
      <c r="Q766" s="72"/>
      <c r="R766" s="96"/>
      <c r="S766" s="96"/>
      <c r="T766" s="87"/>
      <c r="U766" s="87"/>
    </row>
    <row r="767" spans="4:21" x14ac:dyDescent="0.25">
      <c r="D767" s="72"/>
      <c r="E767" s="72"/>
      <c r="F767" s="72"/>
      <c r="G767" s="72"/>
      <c r="H767" s="72"/>
      <c r="I767" s="72"/>
      <c r="J767" s="72"/>
      <c r="K767" s="72"/>
      <c r="L767" s="72"/>
      <c r="M767" s="72"/>
      <c r="N767" s="72"/>
      <c r="O767" s="72"/>
      <c r="P767" s="72"/>
      <c r="Q767" s="72"/>
      <c r="R767" s="96"/>
      <c r="S767" s="96"/>
      <c r="T767" s="87"/>
      <c r="U767" s="87"/>
    </row>
    <row r="768" spans="4:21" x14ac:dyDescent="0.25">
      <c r="D768" s="72"/>
      <c r="E768" s="72"/>
      <c r="F768" s="72"/>
      <c r="G768" s="72"/>
      <c r="H768" s="72"/>
      <c r="I768" s="72"/>
      <c r="J768" s="72"/>
      <c r="K768" s="72"/>
      <c r="L768" s="72"/>
      <c r="M768" s="72"/>
      <c r="N768" s="72"/>
      <c r="O768" s="72"/>
      <c r="P768" s="72"/>
      <c r="Q768" s="72"/>
      <c r="R768" s="96"/>
      <c r="S768" s="96"/>
      <c r="T768" s="87"/>
      <c r="U768" s="87"/>
    </row>
    <row r="769" spans="4:21" x14ac:dyDescent="0.25">
      <c r="D769" s="72"/>
      <c r="E769" s="72"/>
      <c r="F769" s="72"/>
      <c r="G769" s="72"/>
      <c r="H769" s="72"/>
      <c r="I769" s="72"/>
      <c r="J769" s="72"/>
      <c r="K769" s="72"/>
      <c r="L769" s="72"/>
      <c r="M769" s="72"/>
      <c r="N769" s="72"/>
      <c r="O769" s="72"/>
      <c r="P769" s="72"/>
      <c r="Q769" s="72"/>
      <c r="R769" s="96"/>
      <c r="S769" s="96"/>
      <c r="T769" s="87"/>
      <c r="U769" s="87"/>
    </row>
    <row r="770" spans="4:21" x14ac:dyDescent="0.25">
      <c r="D770" s="72"/>
      <c r="E770" s="72"/>
      <c r="F770" s="72"/>
      <c r="G770" s="72"/>
      <c r="H770" s="72"/>
      <c r="I770" s="72"/>
      <c r="J770" s="72"/>
      <c r="K770" s="72"/>
      <c r="L770" s="72"/>
      <c r="M770" s="72"/>
      <c r="N770" s="72"/>
      <c r="O770" s="72"/>
      <c r="P770" s="72"/>
      <c r="Q770" s="72"/>
      <c r="R770" s="96"/>
      <c r="S770" s="96"/>
      <c r="T770" s="87"/>
      <c r="U770" s="87"/>
    </row>
    <row r="771" spans="4:21" x14ac:dyDescent="0.25">
      <c r="D771" s="72"/>
      <c r="E771" s="72"/>
      <c r="F771" s="72"/>
      <c r="G771" s="72"/>
      <c r="H771" s="72"/>
      <c r="I771" s="72"/>
      <c r="J771" s="72"/>
      <c r="K771" s="72"/>
      <c r="L771" s="72"/>
      <c r="M771" s="72"/>
      <c r="N771" s="72"/>
      <c r="O771" s="72"/>
      <c r="P771" s="72"/>
      <c r="Q771" s="72"/>
      <c r="R771" s="96"/>
      <c r="S771" s="96"/>
      <c r="T771" s="87"/>
      <c r="U771" s="87"/>
    </row>
    <row r="772" spans="4:21" x14ac:dyDescent="0.25">
      <c r="D772" s="72"/>
      <c r="E772" s="72"/>
      <c r="F772" s="72"/>
      <c r="G772" s="72"/>
      <c r="H772" s="72"/>
      <c r="I772" s="72"/>
      <c r="J772" s="72"/>
      <c r="K772" s="72"/>
      <c r="L772" s="72"/>
      <c r="M772" s="72"/>
      <c r="N772" s="72"/>
      <c r="O772" s="72"/>
      <c r="P772" s="72"/>
      <c r="Q772" s="72"/>
      <c r="R772" s="96"/>
      <c r="S772" s="96"/>
      <c r="T772" s="87"/>
      <c r="U772" s="87"/>
    </row>
    <row r="773" spans="4:21" x14ac:dyDescent="0.25">
      <c r="D773" s="72"/>
      <c r="E773" s="72"/>
      <c r="F773" s="72"/>
      <c r="G773" s="72"/>
      <c r="H773" s="72"/>
      <c r="I773" s="72"/>
      <c r="J773" s="72"/>
      <c r="K773" s="72"/>
      <c r="L773" s="72"/>
      <c r="M773" s="72"/>
      <c r="N773" s="72"/>
      <c r="O773" s="72"/>
      <c r="P773" s="72"/>
      <c r="Q773" s="72"/>
      <c r="R773" s="96"/>
      <c r="S773" s="96"/>
      <c r="T773" s="87"/>
      <c r="U773" s="87"/>
    </row>
    <row r="774" spans="4:21" x14ac:dyDescent="0.25">
      <c r="D774" s="72"/>
      <c r="E774" s="72"/>
      <c r="F774" s="72"/>
      <c r="G774" s="72"/>
      <c r="H774" s="72"/>
      <c r="I774" s="72"/>
      <c r="J774" s="72"/>
      <c r="K774" s="72"/>
      <c r="L774" s="72"/>
      <c r="M774" s="72"/>
      <c r="N774" s="72"/>
      <c r="O774" s="72"/>
      <c r="P774" s="72"/>
      <c r="Q774" s="72"/>
      <c r="R774" s="96"/>
      <c r="S774" s="96"/>
      <c r="T774" s="87"/>
      <c r="U774" s="87"/>
    </row>
    <row r="775" spans="4:21" x14ac:dyDescent="0.25">
      <c r="D775" s="72"/>
      <c r="E775" s="72"/>
      <c r="F775" s="72"/>
      <c r="G775" s="72"/>
      <c r="H775" s="72"/>
      <c r="I775" s="72"/>
      <c r="J775" s="72"/>
      <c r="K775" s="72"/>
      <c r="L775" s="72"/>
      <c r="M775" s="72"/>
      <c r="N775" s="72"/>
      <c r="O775" s="72"/>
      <c r="P775" s="72"/>
      <c r="Q775" s="72"/>
      <c r="R775" s="96"/>
      <c r="S775" s="96"/>
      <c r="T775" s="87"/>
      <c r="U775" s="87"/>
    </row>
    <row r="776" spans="4:21" x14ac:dyDescent="0.25">
      <c r="D776" s="72"/>
      <c r="E776" s="72"/>
      <c r="F776" s="72"/>
      <c r="G776" s="72"/>
      <c r="H776" s="72"/>
      <c r="I776" s="72"/>
      <c r="J776" s="72"/>
      <c r="K776" s="72"/>
      <c r="L776" s="72"/>
      <c r="M776" s="72"/>
      <c r="N776" s="72"/>
      <c r="O776" s="72"/>
      <c r="P776" s="72"/>
      <c r="Q776" s="72"/>
      <c r="R776" s="96"/>
      <c r="S776" s="96"/>
      <c r="T776" s="87"/>
      <c r="U776" s="87"/>
    </row>
    <row r="777" spans="4:21" x14ac:dyDescent="0.25">
      <c r="D777" s="72"/>
      <c r="E777" s="72"/>
      <c r="F777" s="72"/>
      <c r="G777" s="72"/>
      <c r="H777" s="72"/>
      <c r="I777" s="72"/>
      <c r="J777" s="72"/>
      <c r="K777" s="72"/>
      <c r="L777" s="72"/>
      <c r="M777" s="72"/>
      <c r="N777" s="72"/>
      <c r="O777" s="72"/>
      <c r="P777" s="72"/>
      <c r="Q777" s="72"/>
      <c r="R777" s="96"/>
      <c r="S777" s="96"/>
      <c r="T777" s="87"/>
      <c r="U777" s="87"/>
    </row>
    <row r="778" spans="4:21" x14ac:dyDescent="0.25">
      <c r="D778" s="72"/>
      <c r="E778" s="72"/>
      <c r="F778" s="72"/>
      <c r="G778" s="72"/>
      <c r="H778" s="72"/>
      <c r="I778" s="72"/>
      <c r="J778" s="72"/>
      <c r="K778" s="72"/>
      <c r="L778" s="72"/>
      <c r="M778" s="72"/>
      <c r="N778" s="72"/>
      <c r="O778" s="72"/>
      <c r="P778" s="72"/>
      <c r="Q778" s="72"/>
      <c r="R778" s="96"/>
      <c r="S778" s="96"/>
      <c r="T778" s="87"/>
      <c r="U778" s="87"/>
    </row>
    <row r="779" spans="4:21" x14ac:dyDescent="0.25">
      <c r="D779" s="72"/>
      <c r="E779" s="72"/>
      <c r="F779" s="72"/>
      <c r="G779" s="72"/>
      <c r="H779" s="72"/>
      <c r="I779" s="72"/>
      <c r="J779" s="72"/>
      <c r="K779" s="72"/>
      <c r="L779" s="72"/>
      <c r="M779" s="72"/>
      <c r="N779" s="72"/>
      <c r="O779" s="72"/>
      <c r="P779" s="72"/>
      <c r="Q779" s="72"/>
      <c r="R779" s="96"/>
      <c r="S779" s="96"/>
      <c r="T779" s="87"/>
      <c r="U779" s="87"/>
    </row>
    <row r="780" spans="4:21" x14ac:dyDescent="0.25">
      <c r="D780" s="72"/>
      <c r="E780" s="72"/>
      <c r="F780" s="72"/>
      <c r="G780" s="72"/>
      <c r="H780" s="72"/>
      <c r="I780" s="72"/>
      <c r="J780" s="72"/>
      <c r="K780" s="72"/>
      <c r="L780" s="72"/>
      <c r="M780" s="72"/>
      <c r="N780" s="72"/>
      <c r="O780" s="72"/>
      <c r="P780" s="72"/>
      <c r="Q780" s="72"/>
      <c r="R780" s="96"/>
      <c r="S780" s="96"/>
      <c r="T780" s="87"/>
      <c r="U780" s="87"/>
    </row>
    <row r="781" spans="4:21" x14ac:dyDescent="0.25">
      <c r="D781" s="72"/>
      <c r="E781" s="72"/>
      <c r="F781" s="72"/>
      <c r="G781" s="72"/>
      <c r="H781" s="72"/>
      <c r="I781" s="72"/>
      <c r="J781" s="72"/>
      <c r="K781" s="72"/>
      <c r="L781" s="72"/>
      <c r="M781" s="72"/>
      <c r="N781" s="72"/>
      <c r="O781" s="72"/>
      <c r="P781" s="72"/>
      <c r="Q781" s="72"/>
      <c r="R781" s="96"/>
      <c r="S781" s="96"/>
      <c r="T781" s="87"/>
      <c r="U781" s="87"/>
    </row>
    <row r="782" spans="4:21" x14ac:dyDescent="0.25">
      <c r="D782" s="72"/>
      <c r="E782" s="72"/>
      <c r="F782" s="72"/>
      <c r="G782" s="72"/>
      <c r="H782" s="72"/>
      <c r="I782" s="72"/>
      <c r="J782" s="72"/>
      <c r="K782" s="72"/>
      <c r="L782" s="72"/>
      <c r="M782" s="72"/>
      <c r="N782" s="72"/>
      <c r="O782" s="72"/>
      <c r="P782" s="72"/>
      <c r="Q782" s="72"/>
      <c r="R782" s="96"/>
      <c r="S782" s="96"/>
      <c r="T782" s="87"/>
      <c r="U782" s="87"/>
    </row>
    <row r="783" spans="4:21" x14ac:dyDescent="0.25">
      <c r="D783" s="72"/>
      <c r="E783" s="72"/>
      <c r="F783" s="72"/>
      <c r="G783" s="72"/>
      <c r="H783" s="72"/>
      <c r="I783" s="72"/>
      <c r="J783" s="72"/>
      <c r="K783" s="72"/>
      <c r="L783" s="72"/>
      <c r="M783" s="72"/>
      <c r="N783" s="72"/>
      <c r="O783" s="72"/>
      <c r="P783" s="72"/>
      <c r="Q783" s="72"/>
      <c r="R783" s="96"/>
      <c r="S783" s="96"/>
      <c r="T783" s="87"/>
      <c r="U783" s="87"/>
    </row>
    <row r="784" spans="4:21" x14ac:dyDescent="0.25">
      <c r="D784" s="72"/>
      <c r="E784" s="72"/>
      <c r="F784" s="72"/>
      <c r="G784" s="72"/>
      <c r="H784" s="72"/>
      <c r="I784" s="72"/>
      <c r="J784" s="72"/>
      <c r="K784" s="72"/>
      <c r="L784" s="72"/>
      <c r="M784" s="72"/>
      <c r="N784" s="72"/>
      <c r="O784" s="72"/>
      <c r="P784" s="72"/>
      <c r="Q784" s="72"/>
      <c r="R784" s="96"/>
      <c r="S784" s="96"/>
      <c r="T784" s="87"/>
      <c r="U784" s="87"/>
    </row>
    <row r="785" spans="4:21" x14ac:dyDescent="0.25">
      <c r="D785" s="72"/>
      <c r="E785" s="72"/>
      <c r="F785" s="72"/>
      <c r="G785" s="72"/>
      <c r="H785" s="72"/>
      <c r="I785" s="72"/>
      <c r="J785" s="72"/>
      <c r="K785" s="72"/>
      <c r="L785" s="72"/>
      <c r="M785" s="72"/>
      <c r="N785" s="72"/>
      <c r="O785" s="72"/>
      <c r="P785" s="72"/>
      <c r="Q785" s="72"/>
      <c r="R785" s="96"/>
      <c r="S785" s="96"/>
      <c r="T785" s="87"/>
      <c r="U785" s="87"/>
    </row>
    <row r="786" spans="4:21" x14ac:dyDescent="0.25">
      <c r="D786" s="72"/>
      <c r="E786" s="72"/>
      <c r="F786" s="72"/>
      <c r="G786" s="72"/>
      <c r="H786" s="72"/>
      <c r="I786" s="72"/>
      <c r="J786" s="72"/>
      <c r="K786" s="72"/>
      <c r="L786" s="72"/>
      <c r="M786" s="72"/>
      <c r="N786" s="72"/>
      <c r="O786" s="72"/>
      <c r="P786" s="72"/>
      <c r="Q786" s="72"/>
      <c r="R786" s="96"/>
      <c r="S786" s="96"/>
      <c r="T786" s="87"/>
      <c r="U786" s="87"/>
    </row>
    <row r="787" spans="4:21" x14ac:dyDescent="0.25">
      <c r="D787" s="72"/>
      <c r="E787" s="72"/>
      <c r="F787" s="72"/>
      <c r="G787" s="72"/>
      <c r="H787" s="72"/>
      <c r="I787" s="72"/>
      <c r="J787" s="72"/>
      <c r="K787" s="72"/>
      <c r="L787" s="72"/>
      <c r="M787" s="72"/>
      <c r="N787" s="72"/>
      <c r="O787" s="72"/>
      <c r="P787" s="72"/>
      <c r="Q787" s="72"/>
      <c r="R787" s="96"/>
      <c r="S787" s="96"/>
      <c r="T787" s="87"/>
      <c r="U787" s="87"/>
    </row>
    <row r="788" spans="4:21" x14ac:dyDescent="0.25">
      <c r="D788" s="72"/>
      <c r="E788" s="72"/>
      <c r="F788" s="72"/>
      <c r="G788" s="72"/>
      <c r="H788" s="72"/>
      <c r="I788" s="72"/>
      <c r="J788" s="72"/>
      <c r="K788" s="72"/>
      <c r="L788" s="72"/>
      <c r="M788" s="72"/>
      <c r="N788" s="72"/>
      <c r="O788" s="72"/>
      <c r="P788" s="72"/>
      <c r="Q788" s="72"/>
      <c r="R788" s="96"/>
      <c r="S788" s="96"/>
      <c r="T788" s="87"/>
      <c r="U788" s="87"/>
    </row>
    <row r="789" spans="4:21" x14ac:dyDescent="0.25">
      <c r="D789" s="72"/>
      <c r="E789" s="72"/>
      <c r="F789" s="72"/>
      <c r="G789" s="72"/>
      <c r="H789" s="72"/>
      <c r="I789" s="72"/>
      <c r="J789" s="72"/>
      <c r="K789" s="72"/>
      <c r="L789" s="72"/>
      <c r="M789" s="72"/>
      <c r="N789" s="72"/>
      <c r="O789" s="72"/>
      <c r="P789" s="72"/>
      <c r="Q789" s="72"/>
      <c r="R789" s="96"/>
      <c r="S789" s="96"/>
      <c r="T789" s="87"/>
      <c r="U789" s="87"/>
    </row>
    <row r="790" spans="4:21" x14ac:dyDescent="0.25">
      <c r="D790" s="72"/>
      <c r="E790" s="72"/>
      <c r="F790" s="72"/>
      <c r="G790" s="72"/>
      <c r="H790" s="72"/>
      <c r="I790" s="72"/>
      <c r="J790" s="72"/>
      <c r="K790" s="72"/>
      <c r="L790" s="72"/>
      <c r="M790" s="72"/>
      <c r="N790" s="72"/>
      <c r="O790" s="72"/>
      <c r="P790" s="72"/>
      <c r="Q790" s="72"/>
      <c r="R790" s="96"/>
      <c r="S790" s="96"/>
      <c r="T790" s="87"/>
      <c r="U790" s="87"/>
    </row>
    <row r="791" spans="4:21" x14ac:dyDescent="0.25">
      <c r="D791" s="72"/>
      <c r="E791" s="72"/>
      <c r="F791" s="72"/>
      <c r="G791" s="72"/>
      <c r="H791" s="72"/>
      <c r="I791" s="72"/>
      <c r="J791" s="72"/>
      <c r="K791" s="72"/>
      <c r="L791" s="72"/>
      <c r="M791" s="72"/>
      <c r="N791" s="72"/>
      <c r="O791" s="72"/>
      <c r="P791" s="72"/>
      <c r="Q791" s="72"/>
      <c r="R791" s="96"/>
      <c r="S791" s="96"/>
      <c r="T791" s="87"/>
      <c r="U791" s="87"/>
    </row>
    <row r="792" spans="4:21" x14ac:dyDescent="0.25">
      <c r="D792" s="72"/>
      <c r="E792" s="72"/>
      <c r="F792" s="72"/>
      <c r="G792" s="72"/>
      <c r="H792" s="72"/>
      <c r="I792" s="72"/>
      <c r="J792" s="72"/>
      <c r="K792" s="72"/>
      <c r="L792" s="72"/>
      <c r="M792" s="72"/>
      <c r="N792" s="72"/>
      <c r="O792" s="72"/>
      <c r="P792" s="72"/>
      <c r="Q792" s="72"/>
      <c r="R792" s="96"/>
      <c r="S792" s="96"/>
      <c r="T792" s="87"/>
      <c r="U792" s="87"/>
    </row>
    <row r="793" spans="4:21" x14ac:dyDescent="0.25">
      <c r="D793" s="72"/>
      <c r="E793" s="72"/>
      <c r="F793" s="72"/>
      <c r="G793" s="72"/>
      <c r="H793" s="72"/>
      <c r="I793" s="72"/>
      <c r="J793" s="72"/>
      <c r="K793" s="72"/>
      <c r="L793" s="72"/>
      <c r="M793" s="72"/>
      <c r="N793" s="72"/>
      <c r="O793" s="72"/>
      <c r="P793" s="72"/>
      <c r="Q793" s="72"/>
      <c r="R793" s="96"/>
      <c r="S793" s="96"/>
      <c r="T793" s="87"/>
      <c r="U793" s="87"/>
    </row>
    <row r="794" spans="4:21" x14ac:dyDescent="0.25">
      <c r="D794" s="72"/>
      <c r="E794" s="72"/>
      <c r="F794" s="72"/>
      <c r="G794" s="72"/>
      <c r="H794" s="72"/>
      <c r="I794" s="72"/>
      <c r="J794" s="72"/>
      <c r="K794" s="72"/>
      <c r="L794" s="72"/>
      <c r="M794" s="72"/>
      <c r="N794" s="72"/>
      <c r="O794" s="72"/>
      <c r="P794" s="72"/>
      <c r="Q794" s="72"/>
      <c r="R794" s="96"/>
      <c r="S794" s="96"/>
      <c r="T794" s="87"/>
      <c r="U794" s="87"/>
    </row>
    <row r="795" spans="4:21" x14ac:dyDescent="0.25">
      <c r="D795" s="72"/>
      <c r="E795" s="72"/>
      <c r="F795" s="72"/>
      <c r="G795" s="72"/>
      <c r="H795" s="72"/>
      <c r="I795" s="72"/>
      <c r="J795" s="72"/>
      <c r="K795" s="72"/>
      <c r="L795" s="72"/>
      <c r="M795" s="72"/>
      <c r="N795" s="72"/>
      <c r="O795" s="72"/>
      <c r="P795" s="72"/>
      <c r="Q795" s="72"/>
      <c r="R795" s="96"/>
      <c r="S795" s="96"/>
      <c r="T795" s="87"/>
      <c r="U795" s="87"/>
    </row>
    <row r="796" spans="4:21" x14ac:dyDescent="0.25">
      <c r="D796" s="72"/>
      <c r="E796" s="72"/>
      <c r="F796" s="72"/>
      <c r="G796" s="72"/>
      <c r="H796" s="72"/>
      <c r="I796" s="72"/>
      <c r="J796" s="72"/>
      <c r="K796" s="72"/>
      <c r="L796" s="72"/>
      <c r="M796" s="72"/>
      <c r="N796" s="72"/>
      <c r="O796" s="72"/>
      <c r="P796" s="72"/>
      <c r="Q796" s="72"/>
      <c r="R796" s="96"/>
      <c r="S796" s="96"/>
      <c r="T796" s="87"/>
      <c r="U796" s="87"/>
    </row>
    <row r="797" spans="4:21" x14ac:dyDescent="0.25">
      <c r="D797" s="72"/>
      <c r="E797" s="72"/>
      <c r="F797" s="72"/>
      <c r="G797" s="72"/>
      <c r="H797" s="72"/>
      <c r="I797" s="72"/>
      <c r="J797" s="72"/>
      <c r="K797" s="72"/>
      <c r="L797" s="72"/>
      <c r="M797" s="72"/>
      <c r="N797" s="72"/>
      <c r="O797" s="72"/>
      <c r="P797" s="72"/>
      <c r="Q797" s="72"/>
      <c r="R797" s="96"/>
      <c r="S797" s="96"/>
      <c r="T797" s="87"/>
      <c r="U797" s="87"/>
    </row>
    <row r="798" spans="4:21" x14ac:dyDescent="0.25">
      <c r="D798" s="72"/>
      <c r="E798" s="72"/>
      <c r="F798" s="72"/>
      <c r="G798" s="72"/>
      <c r="H798" s="72"/>
      <c r="I798" s="72"/>
      <c r="J798" s="72"/>
      <c r="K798" s="72"/>
      <c r="L798" s="72"/>
      <c r="M798" s="72"/>
      <c r="N798" s="72"/>
      <c r="O798" s="72"/>
      <c r="P798" s="72"/>
      <c r="Q798" s="72"/>
      <c r="R798" s="96"/>
      <c r="S798" s="96"/>
      <c r="T798" s="87"/>
      <c r="U798" s="87"/>
    </row>
    <row r="799" spans="4:21" x14ac:dyDescent="0.25">
      <c r="D799" s="72"/>
      <c r="E799" s="72"/>
      <c r="F799" s="72"/>
      <c r="G799" s="72"/>
      <c r="H799" s="72"/>
      <c r="I799" s="72"/>
      <c r="J799" s="72"/>
      <c r="K799" s="72"/>
      <c r="L799" s="72"/>
      <c r="M799" s="72"/>
      <c r="N799" s="72"/>
      <c r="O799" s="72"/>
      <c r="P799" s="72"/>
      <c r="Q799" s="72"/>
      <c r="R799" s="96"/>
      <c r="S799" s="96"/>
      <c r="T799" s="87"/>
      <c r="U799" s="87"/>
    </row>
    <row r="800" spans="4:21" x14ac:dyDescent="0.25">
      <c r="D800" s="72"/>
      <c r="E800" s="72"/>
      <c r="F800" s="72"/>
      <c r="G800" s="72"/>
      <c r="H800" s="72"/>
      <c r="I800" s="72"/>
      <c r="J800" s="72"/>
      <c r="K800" s="72"/>
      <c r="L800" s="72"/>
      <c r="M800" s="72"/>
      <c r="N800" s="72"/>
      <c r="O800" s="72"/>
      <c r="P800" s="72"/>
      <c r="Q800" s="72"/>
      <c r="R800" s="96"/>
      <c r="S800" s="96"/>
      <c r="T800" s="87"/>
      <c r="U800" s="87"/>
    </row>
    <row r="801" spans="4:21" x14ac:dyDescent="0.25">
      <c r="D801" s="72"/>
      <c r="E801" s="72"/>
      <c r="F801" s="72"/>
      <c r="G801" s="72"/>
      <c r="H801" s="72"/>
      <c r="I801" s="72"/>
      <c r="J801" s="72"/>
      <c r="K801" s="72"/>
      <c r="L801" s="72"/>
      <c r="M801" s="72"/>
      <c r="N801" s="72"/>
      <c r="O801" s="72"/>
      <c r="P801" s="72"/>
      <c r="Q801" s="72"/>
      <c r="R801" s="96"/>
      <c r="S801" s="96"/>
      <c r="T801" s="87"/>
      <c r="U801" s="87"/>
    </row>
    <row r="802" spans="4:21" x14ac:dyDescent="0.25">
      <c r="D802" s="72"/>
      <c r="E802" s="72"/>
      <c r="F802" s="72"/>
      <c r="G802" s="72"/>
      <c r="H802" s="72"/>
      <c r="I802" s="72"/>
      <c r="J802" s="72"/>
      <c r="K802" s="72"/>
      <c r="L802" s="72"/>
      <c r="M802" s="72"/>
      <c r="N802" s="72"/>
      <c r="O802" s="72"/>
      <c r="P802" s="72"/>
      <c r="Q802" s="72"/>
      <c r="R802" s="96"/>
      <c r="S802" s="96"/>
      <c r="T802" s="87"/>
      <c r="U802" s="87"/>
    </row>
    <row r="803" spans="4:21" x14ac:dyDescent="0.25">
      <c r="D803" s="72"/>
      <c r="E803" s="72"/>
      <c r="F803" s="72"/>
      <c r="G803" s="72"/>
      <c r="H803" s="72"/>
      <c r="I803" s="72"/>
      <c r="J803" s="72"/>
      <c r="K803" s="72"/>
      <c r="L803" s="72"/>
      <c r="M803" s="72"/>
      <c r="N803" s="72"/>
      <c r="O803" s="72"/>
      <c r="P803" s="72"/>
      <c r="Q803" s="72"/>
      <c r="R803" s="96"/>
      <c r="S803" s="96"/>
      <c r="T803" s="87"/>
      <c r="U803" s="87"/>
    </row>
    <row r="804" spans="4:21" x14ac:dyDescent="0.25">
      <c r="D804" s="72"/>
      <c r="E804" s="72"/>
      <c r="F804" s="72"/>
      <c r="G804" s="72"/>
      <c r="H804" s="72"/>
      <c r="I804" s="72"/>
      <c r="J804" s="72"/>
      <c r="K804" s="72"/>
      <c r="L804" s="72"/>
      <c r="M804" s="72"/>
      <c r="N804" s="72"/>
      <c r="O804" s="72"/>
      <c r="P804" s="72"/>
      <c r="Q804" s="72"/>
      <c r="R804" s="96"/>
      <c r="S804" s="96"/>
      <c r="T804" s="87"/>
      <c r="U804" s="87"/>
    </row>
    <row r="805" spans="4:21" x14ac:dyDescent="0.25">
      <c r="D805" s="72"/>
      <c r="E805" s="72"/>
      <c r="F805" s="72"/>
      <c r="G805" s="72"/>
      <c r="H805" s="72"/>
      <c r="I805" s="72"/>
      <c r="J805" s="72"/>
      <c r="K805" s="72"/>
      <c r="L805" s="72"/>
      <c r="M805" s="72"/>
      <c r="N805" s="72"/>
      <c r="O805" s="72"/>
      <c r="P805" s="72"/>
      <c r="Q805" s="72"/>
      <c r="R805" s="96"/>
      <c r="S805" s="96"/>
      <c r="T805" s="87"/>
      <c r="U805" s="87"/>
    </row>
    <row r="806" spans="4:21" x14ac:dyDescent="0.25">
      <c r="D806" s="72"/>
      <c r="E806" s="72"/>
      <c r="F806" s="72"/>
      <c r="G806" s="72"/>
      <c r="H806" s="72"/>
      <c r="I806" s="72"/>
      <c r="J806" s="72"/>
      <c r="K806" s="72"/>
      <c r="L806" s="72"/>
      <c r="M806" s="72"/>
      <c r="N806" s="72"/>
      <c r="O806" s="72"/>
      <c r="P806" s="72"/>
      <c r="Q806" s="72"/>
      <c r="R806" s="96"/>
      <c r="S806" s="96"/>
      <c r="T806" s="87"/>
      <c r="U806" s="87"/>
    </row>
    <row r="807" spans="4:21" x14ac:dyDescent="0.25">
      <c r="D807" s="72"/>
      <c r="E807" s="72"/>
      <c r="F807" s="72"/>
      <c r="G807" s="72"/>
      <c r="H807" s="72"/>
      <c r="I807" s="72"/>
      <c r="J807" s="72"/>
      <c r="K807" s="72"/>
      <c r="L807" s="72"/>
      <c r="M807" s="72"/>
      <c r="N807" s="72"/>
      <c r="O807" s="72"/>
      <c r="P807" s="72"/>
      <c r="Q807" s="72"/>
      <c r="R807" s="96"/>
      <c r="S807" s="96"/>
      <c r="T807" s="87"/>
      <c r="U807" s="87"/>
    </row>
    <row r="808" spans="4:21" x14ac:dyDescent="0.25">
      <c r="D808" s="72"/>
      <c r="E808" s="72"/>
      <c r="F808" s="72"/>
      <c r="G808" s="72"/>
      <c r="H808" s="72"/>
      <c r="I808" s="72"/>
      <c r="J808" s="72"/>
      <c r="K808" s="72"/>
      <c r="L808" s="72"/>
      <c r="M808" s="72"/>
      <c r="N808" s="72"/>
      <c r="O808" s="72"/>
      <c r="P808" s="72"/>
      <c r="Q808" s="72"/>
      <c r="R808" s="96"/>
      <c r="S808" s="96"/>
      <c r="T808" s="87"/>
      <c r="U808" s="87"/>
    </row>
    <row r="809" spans="4:21" x14ac:dyDescent="0.25">
      <c r="D809" s="72"/>
      <c r="E809" s="72"/>
      <c r="F809" s="72"/>
      <c r="G809" s="72"/>
      <c r="H809" s="72"/>
      <c r="I809" s="72"/>
      <c r="J809" s="72"/>
      <c r="K809" s="72"/>
      <c r="L809" s="72"/>
      <c r="M809" s="72"/>
      <c r="N809" s="72"/>
      <c r="O809" s="72"/>
      <c r="P809" s="72"/>
      <c r="Q809" s="72"/>
      <c r="R809" s="96"/>
      <c r="S809" s="96"/>
      <c r="T809" s="87"/>
      <c r="U809" s="87"/>
    </row>
    <row r="810" spans="4:21" x14ac:dyDescent="0.25">
      <c r="D810" s="72"/>
      <c r="E810" s="72"/>
      <c r="F810" s="72"/>
      <c r="G810" s="72"/>
      <c r="H810" s="72"/>
      <c r="I810" s="72"/>
      <c r="J810" s="72"/>
      <c r="K810" s="72"/>
      <c r="L810" s="72"/>
      <c r="M810" s="72"/>
      <c r="N810" s="72"/>
      <c r="O810" s="72"/>
      <c r="P810" s="72"/>
      <c r="Q810" s="72"/>
      <c r="R810" s="96"/>
      <c r="S810" s="96"/>
      <c r="T810" s="87"/>
      <c r="U810" s="87"/>
    </row>
    <row r="811" spans="4:21" x14ac:dyDescent="0.25">
      <c r="D811" s="72"/>
      <c r="E811" s="72"/>
      <c r="F811" s="72"/>
      <c r="G811" s="72"/>
      <c r="H811" s="72"/>
      <c r="I811" s="72"/>
      <c r="J811" s="72"/>
      <c r="K811" s="72"/>
      <c r="L811" s="72"/>
      <c r="M811" s="72"/>
      <c r="N811" s="72"/>
      <c r="O811" s="72"/>
      <c r="P811" s="72"/>
      <c r="Q811" s="72"/>
      <c r="R811" s="96"/>
      <c r="S811" s="96"/>
      <c r="T811" s="87"/>
      <c r="U811" s="87"/>
    </row>
    <row r="812" spans="4:21" x14ac:dyDescent="0.25">
      <c r="D812" s="72"/>
      <c r="E812" s="72"/>
      <c r="F812" s="72"/>
      <c r="G812" s="72"/>
      <c r="H812" s="72"/>
      <c r="I812" s="72"/>
      <c r="J812" s="72"/>
      <c r="K812" s="72"/>
      <c r="L812" s="72"/>
      <c r="M812" s="72"/>
      <c r="N812" s="72"/>
      <c r="O812" s="72"/>
      <c r="P812" s="72"/>
      <c r="Q812" s="72"/>
      <c r="R812" s="96"/>
      <c r="S812" s="96"/>
      <c r="T812" s="87"/>
      <c r="U812" s="87"/>
    </row>
    <row r="813" spans="4:21" x14ac:dyDescent="0.25">
      <c r="D813" s="72"/>
      <c r="E813" s="72"/>
      <c r="F813" s="72"/>
      <c r="G813" s="72"/>
      <c r="H813" s="72"/>
      <c r="I813" s="72"/>
      <c r="J813" s="72"/>
      <c r="K813" s="72"/>
      <c r="L813" s="72"/>
      <c r="M813" s="72"/>
      <c r="N813" s="72"/>
      <c r="O813" s="72"/>
      <c r="P813" s="72"/>
      <c r="Q813" s="72"/>
      <c r="R813" s="96"/>
      <c r="S813" s="96"/>
      <c r="T813" s="87"/>
      <c r="U813" s="87"/>
    </row>
    <row r="814" spans="4:21" x14ac:dyDescent="0.25">
      <c r="D814" s="72"/>
      <c r="E814" s="72"/>
      <c r="F814" s="72"/>
      <c r="G814" s="72"/>
      <c r="H814" s="72"/>
      <c r="I814" s="72"/>
      <c r="J814" s="72"/>
      <c r="K814" s="72"/>
      <c r="L814" s="72"/>
      <c r="M814" s="72"/>
      <c r="N814" s="72"/>
      <c r="O814" s="72"/>
      <c r="P814" s="72"/>
      <c r="Q814" s="72"/>
      <c r="R814" s="96"/>
      <c r="S814" s="96"/>
      <c r="T814" s="87"/>
      <c r="U814" s="87"/>
    </row>
    <row r="815" spans="4:21" x14ac:dyDescent="0.25">
      <c r="D815" s="72"/>
      <c r="E815" s="72"/>
      <c r="F815" s="72"/>
      <c r="G815" s="72"/>
      <c r="H815" s="72"/>
      <c r="I815" s="72"/>
      <c r="J815" s="72"/>
      <c r="K815" s="72"/>
      <c r="L815" s="72"/>
      <c r="M815" s="72"/>
      <c r="N815" s="72"/>
      <c r="O815" s="72"/>
      <c r="P815" s="72"/>
      <c r="Q815" s="72"/>
      <c r="R815" s="96"/>
      <c r="S815" s="96"/>
      <c r="T815" s="87"/>
      <c r="U815" s="87"/>
    </row>
    <row r="816" spans="4:21" x14ac:dyDescent="0.25">
      <c r="D816" s="72"/>
      <c r="E816" s="72"/>
      <c r="F816" s="72"/>
      <c r="G816" s="72"/>
      <c r="H816" s="72"/>
      <c r="I816" s="72"/>
      <c r="J816" s="72"/>
      <c r="K816" s="72"/>
      <c r="L816" s="72"/>
      <c r="M816" s="72"/>
      <c r="N816" s="72"/>
      <c r="O816" s="72"/>
      <c r="P816" s="72"/>
      <c r="Q816" s="72"/>
      <c r="R816" s="96"/>
      <c r="S816" s="96"/>
      <c r="T816" s="87"/>
      <c r="U816" s="87"/>
    </row>
    <row r="817" spans="4:21" x14ac:dyDescent="0.25">
      <c r="D817" s="72"/>
      <c r="E817" s="72"/>
      <c r="F817" s="72"/>
      <c r="G817" s="72"/>
      <c r="H817" s="72"/>
      <c r="I817" s="72"/>
      <c r="J817" s="72"/>
      <c r="K817" s="72"/>
      <c r="L817" s="72"/>
      <c r="M817" s="72"/>
      <c r="N817" s="72"/>
      <c r="O817" s="72"/>
      <c r="P817" s="72"/>
      <c r="Q817" s="72"/>
      <c r="R817" s="96"/>
      <c r="S817" s="96"/>
      <c r="T817" s="87"/>
      <c r="U817" s="87"/>
    </row>
    <row r="818" spans="4:21" x14ac:dyDescent="0.25">
      <c r="D818" s="72"/>
      <c r="E818" s="72"/>
      <c r="F818" s="72"/>
      <c r="G818" s="72"/>
      <c r="H818" s="72"/>
      <c r="I818" s="72"/>
      <c r="J818" s="72"/>
      <c r="K818" s="72"/>
      <c r="L818" s="72"/>
      <c r="M818" s="72"/>
      <c r="N818" s="72"/>
      <c r="O818" s="72"/>
      <c r="P818" s="72"/>
      <c r="Q818" s="72"/>
      <c r="R818" s="96"/>
      <c r="S818" s="96"/>
      <c r="T818" s="87"/>
      <c r="U818" s="87"/>
    </row>
    <row r="819" spans="4:21" x14ac:dyDescent="0.25">
      <c r="D819" s="72"/>
      <c r="E819" s="72"/>
      <c r="F819" s="72"/>
      <c r="G819" s="72"/>
      <c r="H819" s="72"/>
      <c r="I819" s="72"/>
      <c r="J819" s="72"/>
      <c r="K819" s="72"/>
      <c r="L819" s="72"/>
      <c r="M819" s="72"/>
      <c r="N819" s="72"/>
      <c r="O819" s="72"/>
      <c r="P819" s="72"/>
      <c r="Q819" s="72"/>
      <c r="R819" s="96"/>
      <c r="S819" s="96"/>
      <c r="T819" s="87"/>
      <c r="U819" s="87"/>
    </row>
    <row r="820" spans="4:21" x14ac:dyDescent="0.25">
      <c r="D820" s="72"/>
      <c r="E820" s="72"/>
      <c r="F820" s="72"/>
      <c r="G820" s="72"/>
      <c r="H820" s="72"/>
      <c r="I820" s="72"/>
      <c r="J820" s="72"/>
      <c r="K820" s="72"/>
      <c r="L820" s="72"/>
      <c r="M820" s="72"/>
      <c r="N820" s="72"/>
      <c r="O820" s="72"/>
      <c r="P820" s="72"/>
      <c r="Q820" s="72"/>
      <c r="R820" s="96"/>
      <c r="S820" s="96"/>
      <c r="T820" s="87"/>
      <c r="U820" s="87"/>
    </row>
    <row r="821" spans="4:21" x14ac:dyDescent="0.25">
      <c r="D821" s="72"/>
      <c r="E821" s="72"/>
      <c r="F821" s="72"/>
      <c r="G821" s="72"/>
      <c r="H821" s="72"/>
      <c r="I821" s="72"/>
      <c r="J821" s="72"/>
      <c r="K821" s="72"/>
      <c r="L821" s="72"/>
      <c r="M821" s="72"/>
      <c r="N821" s="72"/>
      <c r="O821" s="72"/>
      <c r="P821" s="72"/>
      <c r="Q821" s="72"/>
      <c r="R821" s="96"/>
      <c r="S821" s="96"/>
      <c r="T821" s="87"/>
      <c r="U821" s="87"/>
    </row>
    <row r="822" spans="4:21" x14ac:dyDescent="0.25">
      <c r="D822" s="72"/>
      <c r="E822" s="72"/>
      <c r="F822" s="72"/>
      <c r="G822" s="72"/>
      <c r="H822" s="72"/>
      <c r="I822" s="72"/>
      <c r="J822" s="72"/>
      <c r="K822" s="72"/>
      <c r="L822" s="72"/>
      <c r="M822" s="72"/>
      <c r="N822" s="72"/>
      <c r="O822" s="72"/>
      <c r="P822" s="72"/>
      <c r="Q822" s="72"/>
      <c r="R822" s="96"/>
      <c r="S822" s="96"/>
      <c r="T822" s="87"/>
      <c r="U822" s="87"/>
    </row>
    <row r="823" spans="4:21" x14ac:dyDescent="0.25">
      <c r="D823" s="72"/>
      <c r="E823" s="72"/>
      <c r="F823" s="72"/>
      <c r="G823" s="72"/>
      <c r="H823" s="72"/>
      <c r="I823" s="72"/>
      <c r="J823" s="72"/>
      <c r="K823" s="72"/>
      <c r="L823" s="72"/>
      <c r="M823" s="72"/>
      <c r="N823" s="72"/>
      <c r="O823" s="72"/>
      <c r="P823" s="72"/>
      <c r="Q823" s="72"/>
      <c r="R823" s="96"/>
      <c r="S823" s="96"/>
      <c r="T823" s="87"/>
      <c r="U823" s="87"/>
    </row>
    <row r="824" spans="4:21" x14ac:dyDescent="0.25">
      <c r="D824" s="72"/>
      <c r="E824" s="72"/>
      <c r="F824" s="72"/>
      <c r="G824" s="72"/>
      <c r="H824" s="72"/>
      <c r="I824" s="72"/>
      <c r="J824" s="72"/>
      <c r="K824" s="72"/>
      <c r="L824" s="72"/>
      <c r="M824" s="72"/>
      <c r="N824" s="72"/>
      <c r="O824" s="72"/>
      <c r="P824" s="72"/>
      <c r="Q824" s="72"/>
      <c r="R824" s="96"/>
      <c r="S824" s="96"/>
      <c r="T824" s="87"/>
      <c r="U824" s="87"/>
    </row>
    <row r="825" spans="4:21" x14ac:dyDescent="0.25">
      <c r="D825" s="72"/>
      <c r="E825" s="72"/>
      <c r="F825" s="72"/>
      <c r="G825" s="72"/>
      <c r="H825" s="72"/>
      <c r="I825" s="72"/>
      <c r="J825" s="72"/>
      <c r="K825" s="72"/>
      <c r="L825" s="72"/>
      <c r="M825" s="72"/>
      <c r="N825" s="72"/>
      <c r="O825" s="72"/>
      <c r="P825" s="72"/>
      <c r="Q825" s="72"/>
      <c r="R825" s="96"/>
      <c r="S825" s="96"/>
      <c r="T825" s="87"/>
      <c r="U825" s="87"/>
    </row>
    <row r="826" spans="4:21" x14ac:dyDescent="0.25">
      <c r="D826" s="72"/>
      <c r="E826" s="72"/>
      <c r="F826" s="72"/>
      <c r="G826" s="72"/>
      <c r="H826" s="72"/>
      <c r="I826" s="72"/>
      <c r="J826" s="72"/>
      <c r="K826" s="72"/>
      <c r="L826" s="72"/>
      <c r="M826" s="72"/>
      <c r="N826" s="72"/>
      <c r="O826" s="72"/>
      <c r="P826" s="72"/>
      <c r="Q826" s="72"/>
      <c r="R826" s="96"/>
      <c r="S826" s="96"/>
      <c r="T826" s="87"/>
      <c r="U826" s="87"/>
    </row>
    <row r="827" spans="4:21" x14ac:dyDescent="0.25">
      <c r="D827" s="72"/>
      <c r="E827" s="72"/>
      <c r="F827" s="72"/>
      <c r="G827" s="72"/>
      <c r="H827" s="72"/>
      <c r="I827" s="72"/>
      <c r="J827" s="72"/>
      <c r="K827" s="72"/>
      <c r="L827" s="72"/>
      <c r="M827" s="72"/>
      <c r="N827" s="72"/>
      <c r="O827" s="72"/>
      <c r="P827" s="72"/>
      <c r="Q827" s="72"/>
      <c r="R827" s="96"/>
      <c r="S827" s="96"/>
      <c r="T827" s="87"/>
      <c r="U827" s="87"/>
    </row>
    <row r="828" spans="4:21" x14ac:dyDescent="0.25">
      <c r="D828" s="72"/>
      <c r="E828" s="72"/>
      <c r="F828" s="72"/>
      <c r="G828" s="72"/>
      <c r="H828" s="72"/>
      <c r="I828" s="72"/>
      <c r="J828" s="72"/>
      <c r="K828" s="72"/>
      <c r="L828" s="72"/>
      <c r="M828" s="72"/>
      <c r="N828" s="72"/>
      <c r="O828" s="72"/>
      <c r="P828" s="72"/>
      <c r="Q828" s="72"/>
      <c r="R828" s="96"/>
      <c r="S828" s="96"/>
      <c r="T828" s="87"/>
      <c r="U828" s="87"/>
    </row>
    <row r="829" spans="4:21" x14ac:dyDescent="0.25">
      <c r="D829" s="72"/>
      <c r="E829" s="72"/>
      <c r="F829" s="72"/>
      <c r="G829" s="72"/>
      <c r="H829" s="72"/>
      <c r="I829" s="72"/>
      <c r="J829" s="72"/>
      <c r="K829" s="72"/>
      <c r="L829" s="72"/>
      <c r="M829" s="72"/>
      <c r="N829" s="72"/>
      <c r="O829" s="72"/>
      <c r="P829" s="72"/>
      <c r="Q829" s="72"/>
      <c r="R829" s="96"/>
      <c r="S829" s="96"/>
      <c r="T829" s="87"/>
      <c r="U829" s="87"/>
    </row>
    <row r="830" spans="4:21" x14ac:dyDescent="0.25">
      <c r="D830" s="72"/>
      <c r="E830" s="72"/>
      <c r="F830" s="72"/>
      <c r="G830" s="72"/>
      <c r="H830" s="72"/>
      <c r="I830" s="72"/>
      <c r="J830" s="72"/>
      <c r="K830" s="72"/>
      <c r="L830" s="72"/>
      <c r="M830" s="72"/>
      <c r="N830" s="72"/>
      <c r="O830" s="72"/>
      <c r="P830" s="72"/>
      <c r="Q830" s="72"/>
      <c r="R830" s="96"/>
      <c r="S830" s="96"/>
      <c r="T830" s="87"/>
      <c r="U830" s="87"/>
    </row>
    <row r="831" spans="4:21" x14ac:dyDescent="0.25">
      <c r="D831" s="72"/>
      <c r="E831" s="72"/>
      <c r="F831" s="72"/>
      <c r="G831" s="72"/>
      <c r="H831" s="72"/>
      <c r="I831" s="72"/>
      <c r="J831" s="72"/>
      <c r="K831" s="72"/>
      <c r="L831" s="72"/>
      <c r="M831" s="72"/>
      <c r="N831" s="72"/>
      <c r="O831" s="72"/>
      <c r="P831" s="72"/>
      <c r="Q831" s="72"/>
      <c r="R831" s="96"/>
      <c r="S831" s="96"/>
      <c r="T831" s="87"/>
      <c r="U831" s="87"/>
    </row>
    <row r="832" spans="4:21" x14ac:dyDescent="0.25">
      <c r="D832" s="72"/>
      <c r="E832" s="72"/>
      <c r="F832" s="72"/>
      <c r="G832" s="72"/>
      <c r="H832" s="72"/>
      <c r="I832" s="72"/>
      <c r="J832" s="72"/>
      <c r="K832" s="72"/>
      <c r="L832" s="72"/>
      <c r="M832" s="72"/>
      <c r="N832" s="72"/>
      <c r="O832" s="72"/>
      <c r="P832" s="72"/>
      <c r="Q832" s="72"/>
      <c r="R832" s="96"/>
      <c r="S832" s="96"/>
      <c r="T832" s="87"/>
      <c r="U832" s="87"/>
    </row>
    <row r="833" spans="4:21" x14ac:dyDescent="0.25">
      <c r="D833" s="72"/>
      <c r="E833" s="72"/>
      <c r="F833" s="72"/>
      <c r="G833" s="72"/>
      <c r="H833" s="72"/>
      <c r="I833" s="72"/>
      <c r="J833" s="72"/>
      <c r="K833" s="72"/>
      <c r="L833" s="72"/>
      <c r="M833" s="72"/>
      <c r="N833" s="72"/>
      <c r="O833" s="72"/>
      <c r="P833" s="72"/>
      <c r="Q833" s="72"/>
      <c r="R833" s="96"/>
      <c r="S833" s="96"/>
      <c r="T833" s="87"/>
      <c r="U833" s="87"/>
    </row>
    <row r="834" spans="4:21" x14ac:dyDescent="0.25">
      <c r="D834" s="72"/>
      <c r="E834" s="72"/>
      <c r="F834" s="72"/>
      <c r="G834" s="72"/>
      <c r="H834" s="72"/>
      <c r="I834" s="72"/>
      <c r="J834" s="72"/>
      <c r="K834" s="72"/>
      <c r="L834" s="72"/>
      <c r="M834" s="72"/>
      <c r="N834" s="72"/>
      <c r="O834" s="72"/>
      <c r="P834" s="72"/>
      <c r="Q834" s="72"/>
      <c r="R834" s="96"/>
      <c r="S834" s="96"/>
      <c r="T834" s="87"/>
      <c r="U834" s="87"/>
    </row>
    <row r="835" spans="4:21" x14ac:dyDescent="0.25">
      <c r="D835" s="72"/>
      <c r="E835" s="72"/>
      <c r="F835" s="72"/>
      <c r="G835" s="72"/>
      <c r="H835" s="72"/>
      <c r="I835" s="72"/>
      <c r="J835" s="72"/>
      <c r="K835" s="72"/>
      <c r="L835" s="72"/>
      <c r="M835" s="72"/>
      <c r="N835" s="72"/>
      <c r="O835" s="72"/>
      <c r="P835" s="72"/>
      <c r="Q835" s="72"/>
      <c r="R835" s="96"/>
      <c r="S835" s="96"/>
      <c r="T835" s="87"/>
      <c r="U835" s="87"/>
    </row>
    <row r="836" spans="4:21" x14ac:dyDescent="0.25">
      <c r="D836" s="72"/>
      <c r="E836" s="72"/>
      <c r="F836" s="72"/>
      <c r="G836" s="72"/>
      <c r="H836" s="72"/>
      <c r="I836" s="72"/>
      <c r="J836" s="72"/>
      <c r="K836" s="72"/>
      <c r="L836" s="72"/>
      <c r="M836" s="72"/>
      <c r="N836" s="72"/>
      <c r="O836" s="72"/>
      <c r="P836" s="72"/>
      <c r="Q836" s="72"/>
      <c r="R836" s="96"/>
      <c r="S836" s="96"/>
      <c r="T836" s="87"/>
      <c r="U836" s="87"/>
    </row>
    <row r="837" spans="4:21" x14ac:dyDescent="0.25">
      <c r="D837" s="72"/>
      <c r="E837" s="72"/>
      <c r="F837" s="72"/>
      <c r="G837" s="72"/>
      <c r="H837" s="72"/>
      <c r="I837" s="72"/>
      <c r="J837" s="72"/>
      <c r="K837" s="72"/>
      <c r="L837" s="72"/>
      <c r="M837" s="72"/>
      <c r="N837" s="72"/>
      <c r="O837" s="72"/>
      <c r="P837" s="72"/>
      <c r="Q837" s="72"/>
      <c r="R837" s="96"/>
      <c r="S837" s="96"/>
      <c r="T837" s="87"/>
      <c r="U837" s="87"/>
    </row>
    <row r="838" spans="4:21" x14ac:dyDescent="0.25">
      <c r="D838" s="72"/>
      <c r="E838" s="72"/>
      <c r="F838" s="72"/>
      <c r="G838" s="72"/>
      <c r="H838" s="72"/>
      <c r="I838" s="72"/>
      <c r="J838" s="72"/>
      <c r="K838" s="72"/>
      <c r="L838" s="72"/>
      <c r="M838" s="72"/>
      <c r="N838" s="72"/>
      <c r="O838" s="72"/>
      <c r="P838" s="72"/>
      <c r="Q838" s="72"/>
      <c r="R838" s="96"/>
      <c r="S838" s="96"/>
      <c r="T838" s="87"/>
      <c r="U838" s="87"/>
    </row>
    <row r="839" spans="4:21" x14ac:dyDescent="0.25">
      <c r="D839" s="72"/>
      <c r="E839" s="72"/>
      <c r="F839" s="72"/>
      <c r="G839" s="72"/>
      <c r="H839" s="72"/>
      <c r="I839" s="72"/>
      <c r="J839" s="72"/>
      <c r="K839" s="72"/>
      <c r="L839" s="72"/>
      <c r="M839" s="72"/>
      <c r="N839" s="72"/>
      <c r="O839" s="72"/>
      <c r="P839" s="72"/>
      <c r="Q839" s="72"/>
      <c r="R839" s="96"/>
      <c r="S839" s="96"/>
      <c r="T839" s="87"/>
      <c r="U839" s="87"/>
    </row>
    <row r="840" spans="4:21" x14ac:dyDescent="0.25">
      <c r="D840" s="72"/>
      <c r="E840" s="72"/>
      <c r="F840" s="72"/>
      <c r="G840" s="72"/>
      <c r="H840" s="72"/>
      <c r="I840" s="72"/>
      <c r="J840" s="72"/>
      <c r="K840" s="72"/>
      <c r="L840" s="72"/>
      <c r="M840" s="72"/>
      <c r="N840" s="72"/>
      <c r="O840" s="72"/>
      <c r="P840" s="72"/>
      <c r="Q840" s="72"/>
      <c r="R840" s="96"/>
      <c r="S840" s="96"/>
      <c r="T840" s="87"/>
      <c r="U840" s="87"/>
    </row>
    <row r="841" spans="4:21" x14ac:dyDescent="0.25">
      <c r="D841" s="72"/>
      <c r="E841" s="72"/>
      <c r="F841" s="72"/>
      <c r="G841" s="72"/>
      <c r="H841" s="72"/>
      <c r="I841" s="72"/>
      <c r="J841" s="72"/>
      <c r="K841" s="72"/>
      <c r="L841" s="72"/>
      <c r="M841" s="72"/>
      <c r="N841" s="72"/>
      <c r="O841" s="72"/>
      <c r="P841" s="72"/>
      <c r="Q841" s="72"/>
      <c r="R841" s="96"/>
      <c r="S841" s="96"/>
      <c r="T841" s="87"/>
      <c r="U841" s="87"/>
    </row>
    <row r="842" spans="4:21" x14ac:dyDescent="0.25">
      <c r="D842" s="72"/>
      <c r="E842" s="72"/>
      <c r="F842" s="72"/>
      <c r="G842" s="72"/>
      <c r="H842" s="72"/>
      <c r="I842" s="72"/>
      <c r="J842" s="72"/>
      <c r="K842" s="72"/>
      <c r="L842" s="72"/>
      <c r="M842" s="72"/>
      <c r="N842" s="72"/>
      <c r="O842" s="72"/>
      <c r="P842" s="72"/>
      <c r="Q842" s="72"/>
      <c r="R842" s="96"/>
      <c r="S842" s="96"/>
      <c r="T842" s="87"/>
      <c r="U842" s="87"/>
    </row>
    <row r="843" spans="4:21" x14ac:dyDescent="0.25">
      <c r="D843" s="72"/>
      <c r="E843" s="72"/>
      <c r="F843" s="72"/>
      <c r="G843" s="72"/>
      <c r="H843" s="72"/>
      <c r="I843" s="72"/>
      <c r="J843" s="72"/>
      <c r="K843" s="72"/>
      <c r="L843" s="72"/>
      <c r="M843" s="72"/>
      <c r="N843" s="72"/>
      <c r="O843" s="72"/>
      <c r="P843" s="72"/>
      <c r="Q843" s="72"/>
      <c r="R843" s="96"/>
      <c r="S843" s="96"/>
      <c r="T843" s="87"/>
      <c r="U843" s="87"/>
    </row>
    <row r="844" spans="4:21" x14ac:dyDescent="0.25">
      <c r="D844" s="72"/>
      <c r="E844" s="72"/>
      <c r="F844" s="72"/>
      <c r="G844" s="72"/>
      <c r="H844" s="72"/>
      <c r="I844" s="72"/>
      <c r="J844" s="72"/>
      <c r="K844" s="72"/>
      <c r="L844" s="72"/>
      <c r="M844" s="72"/>
      <c r="N844" s="72"/>
      <c r="O844" s="72"/>
      <c r="P844" s="72"/>
      <c r="Q844" s="72"/>
      <c r="R844" s="96"/>
      <c r="S844" s="96"/>
      <c r="T844" s="87"/>
      <c r="U844" s="87"/>
    </row>
    <row r="845" spans="4:21" x14ac:dyDescent="0.25">
      <c r="D845" s="72"/>
      <c r="E845" s="72"/>
      <c r="F845" s="72"/>
      <c r="G845" s="72"/>
      <c r="H845" s="72"/>
      <c r="I845" s="72"/>
      <c r="J845" s="72"/>
      <c r="K845" s="72"/>
      <c r="L845" s="72"/>
      <c r="M845" s="72"/>
      <c r="N845" s="72"/>
      <c r="O845" s="72"/>
      <c r="P845" s="72"/>
      <c r="Q845" s="72"/>
      <c r="R845" s="96"/>
      <c r="S845" s="96"/>
      <c r="T845" s="87"/>
      <c r="U845" s="87"/>
    </row>
    <row r="846" spans="4:21" x14ac:dyDescent="0.25">
      <c r="D846" s="72"/>
      <c r="E846" s="72"/>
      <c r="F846" s="72"/>
      <c r="G846" s="72"/>
      <c r="H846" s="72"/>
      <c r="I846" s="72"/>
      <c r="J846" s="72"/>
      <c r="K846" s="72"/>
      <c r="L846" s="72"/>
      <c r="M846" s="72"/>
      <c r="N846" s="72"/>
      <c r="O846" s="72"/>
      <c r="P846" s="72"/>
      <c r="Q846" s="72"/>
      <c r="R846" s="96"/>
      <c r="S846" s="96"/>
      <c r="T846" s="87"/>
      <c r="U846" s="87"/>
    </row>
    <row r="847" spans="4:21" x14ac:dyDescent="0.25">
      <c r="D847" s="72"/>
      <c r="E847" s="72"/>
      <c r="F847" s="72"/>
      <c r="G847" s="72"/>
      <c r="H847" s="72"/>
      <c r="I847" s="72"/>
      <c r="J847" s="72"/>
      <c r="K847" s="72"/>
      <c r="L847" s="72"/>
      <c r="M847" s="72"/>
      <c r="N847" s="72"/>
      <c r="O847" s="72"/>
      <c r="P847" s="72"/>
      <c r="Q847" s="72"/>
      <c r="R847" s="96"/>
      <c r="S847" s="96"/>
      <c r="T847" s="87"/>
      <c r="U847" s="87"/>
    </row>
    <row r="848" spans="4:21" x14ac:dyDescent="0.25">
      <c r="D848" s="72"/>
      <c r="E848" s="72"/>
      <c r="F848" s="72"/>
      <c r="G848" s="72"/>
      <c r="H848" s="72"/>
      <c r="I848" s="72"/>
      <c r="J848" s="72"/>
      <c r="K848" s="72"/>
      <c r="L848" s="72"/>
      <c r="M848" s="72"/>
      <c r="N848" s="72"/>
      <c r="O848" s="72"/>
      <c r="P848" s="72"/>
      <c r="Q848" s="72"/>
      <c r="R848" s="96"/>
      <c r="S848" s="96"/>
      <c r="T848" s="87"/>
      <c r="U848" s="87"/>
    </row>
    <row r="849" spans="4:21" x14ac:dyDescent="0.25">
      <c r="D849" s="72"/>
      <c r="E849" s="72"/>
      <c r="F849" s="72"/>
      <c r="G849" s="72"/>
      <c r="H849" s="72"/>
      <c r="I849" s="72"/>
      <c r="J849" s="72"/>
      <c r="K849" s="72"/>
      <c r="L849" s="72"/>
      <c r="M849" s="72"/>
      <c r="N849" s="72"/>
      <c r="O849" s="72"/>
      <c r="P849" s="72"/>
      <c r="Q849" s="72"/>
      <c r="R849" s="96"/>
      <c r="S849" s="96"/>
      <c r="T849" s="87"/>
      <c r="U849" s="87"/>
    </row>
    <row r="850" spans="4:21" x14ac:dyDescent="0.25">
      <c r="D850" s="72"/>
      <c r="E850" s="72"/>
      <c r="F850" s="72"/>
      <c r="G850" s="72"/>
      <c r="H850" s="72"/>
      <c r="I850" s="72"/>
      <c r="J850" s="72"/>
      <c r="K850" s="72"/>
      <c r="L850" s="72"/>
      <c r="M850" s="72"/>
      <c r="N850" s="72"/>
      <c r="O850" s="72"/>
      <c r="P850" s="72"/>
      <c r="Q850" s="72"/>
      <c r="R850" s="96"/>
      <c r="S850" s="96"/>
      <c r="T850" s="87"/>
      <c r="U850" s="87"/>
    </row>
    <row r="851" spans="4:21" x14ac:dyDescent="0.25">
      <c r="D851" s="72"/>
      <c r="E851" s="72"/>
      <c r="F851" s="72"/>
      <c r="G851" s="72"/>
      <c r="H851" s="72"/>
      <c r="I851" s="72"/>
      <c r="J851" s="72"/>
      <c r="K851" s="72"/>
      <c r="L851" s="72"/>
      <c r="M851" s="72"/>
      <c r="N851" s="72"/>
      <c r="O851" s="72"/>
      <c r="P851" s="72"/>
      <c r="Q851" s="72"/>
      <c r="R851" s="96"/>
      <c r="S851" s="96"/>
      <c r="T851" s="87"/>
      <c r="U851" s="87"/>
    </row>
    <row r="852" spans="4:21" x14ac:dyDescent="0.25">
      <c r="D852" s="72"/>
      <c r="E852" s="72"/>
      <c r="F852" s="72"/>
      <c r="G852" s="72"/>
      <c r="H852" s="72"/>
      <c r="I852" s="72"/>
      <c r="J852" s="72"/>
      <c r="K852" s="72"/>
      <c r="L852" s="72"/>
      <c r="M852" s="72"/>
      <c r="N852" s="72"/>
      <c r="O852" s="72"/>
      <c r="P852" s="72"/>
      <c r="Q852" s="72"/>
      <c r="R852" s="96"/>
      <c r="S852" s="96"/>
      <c r="T852" s="87"/>
      <c r="U852" s="87"/>
    </row>
    <row r="853" spans="4:21" x14ac:dyDescent="0.25">
      <c r="D853" s="72"/>
      <c r="E853" s="72"/>
      <c r="F853" s="72"/>
      <c r="G853" s="72"/>
      <c r="H853" s="72"/>
      <c r="I853" s="72"/>
      <c r="J853" s="72"/>
      <c r="K853" s="72"/>
      <c r="L853" s="72"/>
      <c r="M853" s="72"/>
      <c r="N853" s="72"/>
      <c r="O853" s="72"/>
      <c r="P853" s="72"/>
      <c r="Q853" s="72"/>
      <c r="R853" s="96"/>
      <c r="S853" s="96"/>
      <c r="T853" s="87"/>
      <c r="U853" s="87"/>
    </row>
    <row r="854" spans="4:21" x14ac:dyDescent="0.25">
      <c r="D854" s="72"/>
      <c r="E854" s="72"/>
      <c r="F854" s="72"/>
      <c r="G854" s="72"/>
      <c r="H854" s="72"/>
      <c r="I854" s="72"/>
      <c r="J854" s="72"/>
      <c r="K854" s="72"/>
      <c r="L854" s="72"/>
      <c r="M854" s="72"/>
      <c r="N854" s="72"/>
      <c r="O854" s="72"/>
      <c r="P854" s="72"/>
      <c r="Q854" s="72"/>
      <c r="R854" s="96"/>
      <c r="S854" s="96"/>
      <c r="T854" s="87"/>
      <c r="U854" s="87"/>
    </row>
    <row r="855" spans="4:21" x14ac:dyDescent="0.25">
      <c r="D855" s="72"/>
      <c r="E855" s="72"/>
      <c r="F855" s="72"/>
      <c r="G855" s="72"/>
      <c r="H855" s="72"/>
      <c r="I855" s="72"/>
      <c r="J855" s="72"/>
      <c r="K855" s="72"/>
      <c r="L855" s="72"/>
      <c r="M855" s="72"/>
      <c r="N855" s="72"/>
      <c r="O855" s="72"/>
      <c r="P855" s="72"/>
      <c r="Q855" s="72"/>
      <c r="R855" s="96"/>
      <c r="S855" s="96"/>
      <c r="T855" s="87"/>
      <c r="U855" s="87"/>
    </row>
    <row r="856" spans="4:21" x14ac:dyDescent="0.25">
      <c r="D856" s="72"/>
      <c r="E856" s="72"/>
      <c r="F856" s="72"/>
      <c r="G856" s="72"/>
      <c r="H856" s="72"/>
      <c r="I856" s="72"/>
      <c r="J856" s="72"/>
      <c r="K856" s="72"/>
      <c r="L856" s="72"/>
      <c r="M856" s="72"/>
      <c r="N856" s="72"/>
      <c r="O856" s="72"/>
      <c r="P856" s="72"/>
      <c r="Q856" s="72"/>
      <c r="R856" s="96"/>
      <c r="S856" s="96"/>
      <c r="T856" s="87"/>
      <c r="U856" s="87"/>
    </row>
    <row r="857" spans="4:21" x14ac:dyDescent="0.25">
      <c r="D857" s="72"/>
      <c r="E857" s="72"/>
      <c r="F857" s="72"/>
      <c r="G857" s="72"/>
      <c r="H857" s="72"/>
      <c r="I857" s="72"/>
      <c r="J857" s="72"/>
      <c r="K857" s="72"/>
      <c r="L857" s="72"/>
      <c r="M857" s="72"/>
      <c r="N857" s="72"/>
      <c r="O857" s="72"/>
      <c r="P857" s="72"/>
      <c r="Q857" s="72"/>
      <c r="R857" s="96"/>
      <c r="S857" s="96"/>
      <c r="T857" s="87"/>
      <c r="U857" s="87"/>
    </row>
    <row r="858" spans="4:21" x14ac:dyDescent="0.25">
      <c r="D858" s="72"/>
      <c r="E858" s="72"/>
      <c r="F858" s="72"/>
      <c r="G858" s="72"/>
      <c r="H858" s="72"/>
      <c r="I858" s="72"/>
      <c r="J858" s="72"/>
      <c r="K858" s="72"/>
      <c r="L858" s="72"/>
      <c r="M858" s="72"/>
      <c r="N858" s="72"/>
      <c r="O858" s="72"/>
      <c r="P858" s="72"/>
      <c r="Q858" s="72"/>
      <c r="R858" s="96"/>
      <c r="S858" s="96"/>
      <c r="T858" s="87"/>
      <c r="U858" s="87"/>
    </row>
    <row r="859" spans="4:21" x14ac:dyDescent="0.25">
      <c r="D859" s="72"/>
      <c r="E859" s="72"/>
      <c r="F859" s="72"/>
      <c r="G859" s="72"/>
      <c r="H859" s="72"/>
      <c r="I859" s="72"/>
      <c r="J859" s="72"/>
      <c r="K859" s="72"/>
      <c r="L859" s="72"/>
      <c r="M859" s="72"/>
      <c r="N859" s="72"/>
      <c r="O859" s="72"/>
      <c r="P859" s="72"/>
      <c r="Q859" s="72"/>
      <c r="R859" s="96"/>
      <c r="S859" s="96"/>
      <c r="T859" s="87"/>
      <c r="U859" s="87"/>
    </row>
    <row r="860" spans="4:21" x14ac:dyDescent="0.25">
      <c r="D860" s="72"/>
      <c r="E860" s="72"/>
      <c r="F860" s="72"/>
      <c r="G860" s="72"/>
      <c r="H860" s="72"/>
      <c r="I860" s="72"/>
      <c r="J860" s="72"/>
      <c r="K860" s="72"/>
      <c r="L860" s="72"/>
      <c r="M860" s="72"/>
      <c r="N860" s="72"/>
      <c r="O860" s="72"/>
      <c r="P860" s="72"/>
      <c r="Q860" s="72"/>
      <c r="R860" s="96"/>
      <c r="S860" s="96"/>
      <c r="T860" s="87"/>
      <c r="U860" s="87"/>
    </row>
    <row r="861" spans="4:21" x14ac:dyDescent="0.25">
      <c r="D861" s="72"/>
      <c r="E861" s="72"/>
      <c r="F861" s="72"/>
      <c r="G861" s="72"/>
      <c r="H861" s="72"/>
      <c r="I861" s="72"/>
      <c r="J861" s="72"/>
      <c r="K861" s="72"/>
      <c r="L861" s="72"/>
      <c r="M861" s="72"/>
      <c r="N861" s="72"/>
      <c r="O861" s="72"/>
      <c r="P861" s="72"/>
      <c r="Q861" s="72"/>
      <c r="R861" s="96"/>
      <c r="S861" s="96"/>
      <c r="T861" s="87"/>
      <c r="U861" s="87"/>
    </row>
    <row r="862" spans="4:21" x14ac:dyDescent="0.25">
      <c r="D862" s="72"/>
      <c r="E862" s="72"/>
      <c r="F862" s="72"/>
      <c r="G862" s="72"/>
      <c r="H862" s="72"/>
      <c r="I862" s="72"/>
      <c r="J862" s="72"/>
      <c r="K862" s="72"/>
      <c r="L862" s="72"/>
      <c r="M862" s="72"/>
      <c r="N862" s="72"/>
      <c r="O862" s="72"/>
      <c r="P862" s="72"/>
      <c r="Q862" s="72"/>
      <c r="R862" s="96"/>
      <c r="S862" s="96"/>
      <c r="T862" s="87"/>
      <c r="U862" s="87"/>
    </row>
    <row r="863" spans="4:21" x14ac:dyDescent="0.25">
      <c r="D863" s="72"/>
      <c r="E863" s="72"/>
      <c r="F863" s="72"/>
      <c r="G863" s="72"/>
      <c r="H863" s="72"/>
      <c r="I863" s="72"/>
      <c r="J863" s="72"/>
      <c r="K863" s="72"/>
      <c r="L863" s="72"/>
      <c r="M863" s="72"/>
      <c r="N863" s="72"/>
      <c r="O863" s="72"/>
      <c r="P863" s="72"/>
      <c r="Q863" s="72"/>
      <c r="R863" s="96"/>
      <c r="S863" s="96"/>
      <c r="T863" s="87"/>
      <c r="U863" s="87"/>
    </row>
    <row r="864" spans="4:21" x14ac:dyDescent="0.25">
      <c r="D864" s="72"/>
      <c r="E864" s="72"/>
      <c r="F864" s="72"/>
      <c r="G864" s="72"/>
      <c r="H864" s="72"/>
      <c r="I864" s="72"/>
      <c r="J864" s="72"/>
      <c r="K864" s="72"/>
      <c r="L864" s="72"/>
      <c r="M864" s="72"/>
      <c r="N864" s="72"/>
      <c r="O864" s="72"/>
      <c r="P864" s="72"/>
      <c r="Q864" s="72"/>
      <c r="R864" s="96"/>
      <c r="S864" s="96"/>
      <c r="T864" s="87"/>
      <c r="U864" s="87"/>
    </row>
    <row r="865" spans="4:21" x14ac:dyDescent="0.25">
      <c r="D865" s="72"/>
      <c r="E865" s="72"/>
      <c r="F865" s="72"/>
      <c r="G865" s="72"/>
      <c r="H865" s="72"/>
      <c r="I865" s="72"/>
      <c r="J865" s="72"/>
      <c r="K865" s="72"/>
      <c r="L865" s="72"/>
      <c r="M865" s="72"/>
      <c r="N865" s="72"/>
      <c r="O865" s="72"/>
      <c r="P865" s="72"/>
      <c r="Q865" s="72"/>
      <c r="R865" s="96"/>
      <c r="S865" s="96"/>
      <c r="T865" s="87"/>
      <c r="U865" s="87"/>
    </row>
    <row r="866" spans="4:21" x14ac:dyDescent="0.25">
      <c r="D866" s="72"/>
      <c r="E866" s="72"/>
      <c r="F866" s="72"/>
      <c r="G866" s="72"/>
      <c r="H866" s="72"/>
      <c r="I866" s="72"/>
      <c r="J866" s="72"/>
      <c r="K866" s="72"/>
      <c r="L866" s="72"/>
      <c r="M866" s="72"/>
      <c r="N866" s="72"/>
      <c r="O866" s="72"/>
      <c r="P866" s="72"/>
      <c r="Q866" s="72"/>
      <c r="R866" s="96"/>
      <c r="S866" s="96"/>
      <c r="T866" s="87"/>
      <c r="U866" s="87"/>
    </row>
    <row r="867" spans="4:21" x14ac:dyDescent="0.25">
      <c r="D867" s="72"/>
      <c r="E867" s="72"/>
      <c r="F867" s="72"/>
      <c r="G867" s="72"/>
      <c r="H867" s="72"/>
      <c r="I867" s="72"/>
      <c r="J867" s="72"/>
      <c r="K867" s="72"/>
      <c r="L867" s="72"/>
      <c r="M867" s="72"/>
      <c r="N867" s="72"/>
      <c r="O867" s="72"/>
      <c r="P867" s="72"/>
      <c r="Q867" s="72"/>
      <c r="R867" s="96"/>
      <c r="S867" s="96"/>
      <c r="T867" s="87"/>
      <c r="U867" s="87"/>
    </row>
    <row r="868" spans="4:21" x14ac:dyDescent="0.25">
      <c r="D868" s="72"/>
      <c r="E868" s="72"/>
      <c r="F868" s="72"/>
      <c r="G868" s="72"/>
      <c r="H868" s="72"/>
      <c r="I868" s="72"/>
      <c r="J868" s="72"/>
      <c r="K868" s="72"/>
      <c r="L868" s="72"/>
      <c r="M868" s="72"/>
      <c r="N868" s="72"/>
      <c r="O868" s="72"/>
      <c r="P868" s="72"/>
      <c r="Q868" s="72"/>
      <c r="R868" s="96"/>
      <c r="S868" s="96"/>
      <c r="T868" s="87"/>
      <c r="U868" s="87"/>
    </row>
    <row r="869" spans="4:21" x14ac:dyDescent="0.25">
      <c r="D869" s="72"/>
      <c r="E869" s="72"/>
      <c r="F869" s="72"/>
      <c r="G869" s="72"/>
      <c r="H869" s="72"/>
      <c r="I869" s="72"/>
      <c r="J869" s="72"/>
      <c r="K869" s="72"/>
      <c r="L869" s="72"/>
      <c r="M869" s="72"/>
      <c r="N869" s="72"/>
      <c r="O869" s="72"/>
      <c r="P869" s="72"/>
      <c r="Q869" s="72"/>
      <c r="R869" s="96"/>
      <c r="S869" s="96"/>
      <c r="T869" s="87"/>
      <c r="U869" s="87"/>
    </row>
    <row r="870" spans="4:21" x14ac:dyDescent="0.25">
      <c r="D870" s="72"/>
      <c r="E870" s="72"/>
      <c r="F870" s="72"/>
      <c r="G870" s="72"/>
      <c r="H870" s="72"/>
      <c r="I870" s="72"/>
      <c r="J870" s="72"/>
      <c r="K870" s="72"/>
      <c r="L870" s="72"/>
      <c r="M870" s="72"/>
      <c r="N870" s="72"/>
      <c r="O870" s="72"/>
      <c r="P870" s="72"/>
      <c r="Q870" s="72"/>
      <c r="R870" s="96"/>
      <c r="S870" s="96"/>
      <c r="T870" s="87"/>
      <c r="U870" s="87"/>
    </row>
    <row r="871" spans="4:21" x14ac:dyDescent="0.25">
      <c r="D871" s="72"/>
      <c r="E871" s="72"/>
      <c r="F871" s="72"/>
      <c r="G871" s="72"/>
      <c r="H871" s="72"/>
      <c r="I871" s="72"/>
      <c r="J871" s="72"/>
      <c r="K871" s="72"/>
      <c r="L871" s="72"/>
      <c r="M871" s="72"/>
      <c r="N871" s="72"/>
      <c r="O871" s="72"/>
      <c r="P871" s="72"/>
      <c r="Q871" s="72"/>
      <c r="R871" s="96"/>
      <c r="S871" s="96"/>
      <c r="T871" s="87"/>
      <c r="U871" s="87"/>
    </row>
    <row r="872" spans="4:21" x14ac:dyDescent="0.25">
      <c r="D872" s="72"/>
      <c r="E872" s="72"/>
      <c r="F872" s="72"/>
      <c r="G872" s="72"/>
      <c r="H872" s="72"/>
      <c r="I872" s="72"/>
      <c r="J872" s="72"/>
      <c r="K872" s="72"/>
      <c r="L872" s="72"/>
      <c r="M872" s="72"/>
      <c r="N872" s="72"/>
      <c r="O872" s="72"/>
      <c r="P872" s="72"/>
      <c r="Q872" s="72"/>
      <c r="R872" s="96"/>
      <c r="S872" s="96"/>
      <c r="T872" s="87"/>
      <c r="U872" s="87"/>
    </row>
    <row r="873" spans="4:21" x14ac:dyDescent="0.25">
      <c r="D873" s="72"/>
      <c r="E873" s="72"/>
      <c r="F873" s="72"/>
      <c r="G873" s="72"/>
      <c r="H873" s="72"/>
      <c r="I873" s="72"/>
      <c r="J873" s="72"/>
      <c r="K873" s="72"/>
      <c r="L873" s="72"/>
      <c r="M873" s="72"/>
      <c r="N873" s="72"/>
      <c r="O873" s="72"/>
      <c r="P873" s="72"/>
      <c r="Q873" s="72"/>
      <c r="R873" s="96"/>
      <c r="S873" s="96"/>
      <c r="T873" s="87"/>
      <c r="U873" s="87"/>
    </row>
    <row r="874" spans="4:21" x14ac:dyDescent="0.25">
      <c r="D874" s="72"/>
      <c r="E874" s="72"/>
      <c r="F874" s="72"/>
      <c r="G874" s="72"/>
      <c r="H874" s="72"/>
      <c r="I874" s="72"/>
      <c r="J874" s="72"/>
      <c r="K874" s="72"/>
      <c r="L874" s="72"/>
      <c r="M874" s="72"/>
      <c r="N874" s="72"/>
      <c r="O874" s="72"/>
      <c r="P874" s="72"/>
      <c r="Q874" s="72"/>
      <c r="R874" s="96"/>
      <c r="S874" s="96"/>
      <c r="T874" s="87"/>
      <c r="U874" s="87"/>
    </row>
    <row r="875" spans="4:21" x14ac:dyDescent="0.25">
      <c r="D875" s="72"/>
      <c r="E875" s="72"/>
      <c r="F875" s="72"/>
      <c r="G875" s="72"/>
      <c r="H875" s="72"/>
      <c r="I875" s="72"/>
      <c r="J875" s="72"/>
      <c r="K875" s="72"/>
      <c r="L875" s="72"/>
      <c r="M875" s="72"/>
      <c r="N875" s="72"/>
      <c r="O875" s="72"/>
      <c r="P875" s="72"/>
      <c r="Q875" s="72"/>
      <c r="R875" s="96"/>
      <c r="S875" s="96"/>
      <c r="T875" s="87"/>
      <c r="U875" s="87"/>
    </row>
    <row r="876" spans="4:21" x14ac:dyDescent="0.25">
      <c r="D876" s="72"/>
      <c r="E876" s="72"/>
      <c r="F876" s="72"/>
      <c r="G876" s="72"/>
      <c r="H876" s="72"/>
      <c r="I876" s="72"/>
      <c r="J876" s="72"/>
      <c r="K876" s="72"/>
      <c r="L876" s="72"/>
      <c r="M876" s="72"/>
      <c r="N876" s="72"/>
      <c r="O876" s="72"/>
      <c r="P876" s="72"/>
      <c r="Q876" s="72"/>
      <c r="R876" s="96"/>
      <c r="S876" s="96"/>
      <c r="T876" s="87"/>
      <c r="U876" s="87"/>
    </row>
    <row r="877" spans="4:21" x14ac:dyDescent="0.25">
      <c r="D877" s="72"/>
      <c r="E877" s="72"/>
      <c r="F877" s="72"/>
      <c r="G877" s="72"/>
      <c r="H877" s="72"/>
      <c r="I877" s="72"/>
      <c r="J877" s="72"/>
      <c r="K877" s="72"/>
      <c r="L877" s="72"/>
      <c r="M877" s="72"/>
      <c r="N877" s="72"/>
      <c r="O877" s="72"/>
      <c r="P877" s="72"/>
      <c r="Q877" s="72"/>
      <c r="R877" s="96"/>
      <c r="S877" s="96"/>
      <c r="T877" s="87"/>
      <c r="U877" s="87"/>
    </row>
    <row r="878" spans="4:21" x14ac:dyDescent="0.25">
      <c r="D878" s="72"/>
      <c r="E878" s="72"/>
      <c r="F878" s="72"/>
      <c r="G878" s="72"/>
      <c r="H878" s="72"/>
      <c r="I878" s="72"/>
      <c r="J878" s="72"/>
      <c r="K878" s="72"/>
      <c r="L878" s="72"/>
      <c r="M878" s="72"/>
      <c r="N878" s="72"/>
      <c r="O878" s="72"/>
      <c r="P878" s="72"/>
      <c r="Q878" s="72"/>
      <c r="R878" s="96"/>
      <c r="S878" s="96"/>
      <c r="T878" s="87"/>
      <c r="U878" s="87"/>
    </row>
    <row r="879" spans="4:21" x14ac:dyDescent="0.25">
      <c r="D879" s="72"/>
      <c r="E879" s="72"/>
      <c r="F879" s="72"/>
      <c r="G879" s="72"/>
      <c r="H879" s="72"/>
      <c r="I879" s="72"/>
      <c r="J879" s="72"/>
      <c r="K879" s="72"/>
      <c r="L879" s="72"/>
      <c r="M879" s="72"/>
      <c r="N879" s="72"/>
      <c r="O879" s="72"/>
      <c r="P879" s="72"/>
      <c r="Q879" s="72"/>
      <c r="R879" s="96"/>
      <c r="S879" s="96"/>
      <c r="T879" s="87"/>
      <c r="U879" s="87"/>
    </row>
    <row r="880" spans="4:21" x14ac:dyDescent="0.25">
      <c r="D880" s="72"/>
      <c r="E880" s="72"/>
      <c r="F880" s="72"/>
      <c r="G880" s="72"/>
      <c r="H880" s="72"/>
      <c r="I880" s="72"/>
      <c r="J880" s="72"/>
      <c r="K880" s="72"/>
      <c r="L880" s="72"/>
      <c r="M880" s="72"/>
      <c r="N880" s="72"/>
      <c r="O880" s="72"/>
      <c r="P880" s="72"/>
      <c r="Q880" s="72"/>
      <c r="R880" s="96"/>
      <c r="S880" s="96"/>
      <c r="T880" s="87"/>
      <c r="U880" s="87"/>
    </row>
    <row r="881" spans="4:21" x14ac:dyDescent="0.25">
      <c r="D881" s="72"/>
      <c r="E881" s="72"/>
      <c r="F881" s="72"/>
      <c r="G881" s="72"/>
      <c r="H881" s="72"/>
      <c r="I881" s="72"/>
      <c r="J881" s="72"/>
      <c r="K881" s="72"/>
      <c r="L881" s="72"/>
      <c r="M881" s="72"/>
      <c r="N881" s="72"/>
      <c r="O881" s="72"/>
      <c r="P881" s="72"/>
      <c r="Q881" s="72"/>
      <c r="R881" s="96"/>
      <c r="S881" s="96"/>
      <c r="T881" s="87"/>
      <c r="U881" s="87"/>
    </row>
    <row r="882" spans="4:21" x14ac:dyDescent="0.25">
      <c r="D882" s="72"/>
      <c r="E882" s="72"/>
      <c r="F882" s="72"/>
      <c r="G882" s="72"/>
      <c r="H882" s="72"/>
      <c r="I882" s="72"/>
      <c r="J882" s="72"/>
      <c r="K882" s="72"/>
      <c r="L882" s="72"/>
      <c r="M882" s="72"/>
      <c r="N882" s="72"/>
      <c r="O882" s="72"/>
      <c r="P882" s="72"/>
      <c r="Q882" s="72"/>
      <c r="R882" s="96"/>
      <c r="S882" s="96"/>
      <c r="T882" s="87"/>
      <c r="U882" s="87"/>
    </row>
    <row r="883" spans="4:21" x14ac:dyDescent="0.25">
      <c r="D883" s="72"/>
      <c r="E883" s="72"/>
      <c r="F883" s="72"/>
      <c r="G883" s="72"/>
      <c r="H883" s="72"/>
      <c r="I883" s="72"/>
      <c r="J883" s="72"/>
      <c r="K883" s="72"/>
      <c r="L883" s="72"/>
      <c r="M883" s="72"/>
      <c r="N883" s="72"/>
      <c r="O883" s="72"/>
      <c r="P883" s="72"/>
      <c r="Q883" s="72"/>
      <c r="R883" s="96"/>
      <c r="S883" s="96"/>
      <c r="T883" s="87"/>
      <c r="U883" s="87"/>
    </row>
    <row r="884" spans="4:21" x14ac:dyDescent="0.25">
      <c r="D884" s="72"/>
      <c r="E884" s="72"/>
      <c r="F884" s="72"/>
      <c r="G884" s="72"/>
      <c r="H884" s="72"/>
      <c r="I884" s="72"/>
      <c r="J884" s="72"/>
      <c r="K884" s="72"/>
      <c r="L884" s="72"/>
      <c r="M884" s="72"/>
      <c r="N884" s="72"/>
      <c r="O884" s="72"/>
      <c r="P884" s="72"/>
      <c r="Q884" s="72"/>
      <c r="R884" s="96"/>
      <c r="S884" s="96"/>
      <c r="T884" s="87"/>
      <c r="U884" s="87"/>
    </row>
    <row r="885" spans="4:21" x14ac:dyDescent="0.25">
      <c r="D885" s="72"/>
      <c r="E885" s="72"/>
      <c r="F885" s="72"/>
      <c r="G885" s="72"/>
      <c r="H885" s="72"/>
      <c r="I885" s="72"/>
      <c r="J885" s="72"/>
      <c r="K885" s="72"/>
      <c r="L885" s="72"/>
      <c r="M885" s="72"/>
      <c r="N885" s="72"/>
      <c r="O885" s="72"/>
      <c r="P885" s="72"/>
      <c r="Q885" s="72"/>
      <c r="R885" s="96"/>
      <c r="S885" s="96"/>
      <c r="T885" s="87"/>
      <c r="U885" s="87"/>
    </row>
    <row r="886" spans="4:21" x14ac:dyDescent="0.25">
      <c r="D886" s="72"/>
      <c r="E886" s="72"/>
      <c r="F886" s="72"/>
      <c r="G886" s="72"/>
      <c r="H886" s="72"/>
      <c r="I886" s="72"/>
      <c r="J886" s="72"/>
      <c r="K886" s="72"/>
      <c r="L886" s="72"/>
      <c r="M886" s="72"/>
      <c r="N886" s="72"/>
      <c r="O886" s="72"/>
      <c r="P886" s="72"/>
      <c r="Q886" s="72"/>
      <c r="R886" s="96"/>
      <c r="S886" s="96"/>
      <c r="T886" s="87"/>
      <c r="U886" s="87"/>
    </row>
    <row r="887" spans="4:21" x14ac:dyDescent="0.25">
      <c r="D887" s="72"/>
      <c r="E887" s="72"/>
      <c r="F887" s="72"/>
      <c r="G887" s="72"/>
      <c r="H887" s="72"/>
      <c r="I887" s="72"/>
      <c r="J887" s="72"/>
      <c r="K887" s="72"/>
      <c r="L887" s="72"/>
      <c r="M887" s="72"/>
      <c r="N887" s="72"/>
      <c r="O887" s="72"/>
      <c r="P887" s="72"/>
      <c r="Q887" s="72"/>
      <c r="R887" s="96"/>
      <c r="S887" s="96"/>
      <c r="T887" s="87"/>
      <c r="U887" s="87"/>
    </row>
    <row r="888" spans="4:21" x14ac:dyDescent="0.25">
      <c r="D888" s="72"/>
      <c r="E888" s="72"/>
      <c r="F888" s="72"/>
      <c r="G888" s="72"/>
      <c r="H888" s="72"/>
      <c r="I888" s="72"/>
      <c r="J888" s="72"/>
      <c r="K888" s="72"/>
      <c r="L888" s="72"/>
      <c r="M888" s="72"/>
      <c r="N888" s="72"/>
      <c r="O888" s="72"/>
      <c r="P888" s="72"/>
      <c r="Q888" s="72"/>
      <c r="R888" s="96"/>
      <c r="S888" s="96"/>
      <c r="T888" s="87"/>
      <c r="U888" s="87"/>
    </row>
    <row r="889" spans="4:21" x14ac:dyDescent="0.25">
      <c r="D889" s="72"/>
      <c r="E889" s="72"/>
      <c r="F889" s="72"/>
      <c r="G889" s="72"/>
      <c r="H889" s="72"/>
      <c r="I889" s="72"/>
      <c r="J889" s="72"/>
      <c r="K889" s="72"/>
      <c r="L889" s="72"/>
      <c r="M889" s="72"/>
      <c r="N889" s="72"/>
      <c r="O889" s="72"/>
      <c r="P889" s="72"/>
      <c r="Q889" s="72"/>
      <c r="R889" s="96"/>
      <c r="S889" s="96"/>
      <c r="T889" s="87"/>
      <c r="U889" s="87"/>
    </row>
    <row r="890" spans="4:21" x14ac:dyDescent="0.25">
      <c r="D890" s="72"/>
      <c r="E890" s="72"/>
      <c r="F890" s="72"/>
      <c r="G890" s="72"/>
      <c r="H890" s="72"/>
      <c r="I890" s="72"/>
      <c r="J890" s="72"/>
      <c r="K890" s="72"/>
      <c r="L890" s="72"/>
      <c r="M890" s="72"/>
      <c r="N890" s="72"/>
      <c r="O890" s="72"/>
      <c r="P890" s="72"/>
      <c r="Q890" s="72"/>
      <c r="R890" s="96"/>
      <c r="S890" s="96"/>
      <c r="T890" s="87"/>
      <c r="U890" s="87"/>
    </row>
    <row r="891" spans="4:21" x14ac:dyDescent="0.25">
      <c r="D891" s="72"/>
      <c r="E891" s="72"/>
      <c r="F891" s="72"/>
      <c r="G891" s="72"/>
      <c r="H891" s="72"/>
      <c r="I891" s="72"/>
      <c r="J891" s="72"/>
      <c r="K891" s="72"/>
      <c r="L891" s="72"/>
      <c r="M891" s="72"/>
      <c r="N891" s="72"/>
      <c r="O891" s="72"/>
      <c r="P891" s="72"/>
      <c r="Q891" s="72"/>
      <c r="R891" s="96"/>
      <c r="S891" s="96"/>
      <c r="T891" s="87"/>
      <c r="U891" s="87"/>
    </row>
    <row r="892" spans="4:21" x14ac:dyDescent="0.25">
      <c r="D892" s="72"/>
      <c r="E892" s="72"/>
      <c r="F892" s="72"/>
      <c r="G892" s="72"/>
      <c r="H892" s="72"/>
      <c r="I892" s="72"/>
      <c r="J892" s="72"/>
      <c r="K892" s="72"/>
      <c r="L892" s="72"/>
      <c r="M892" s="72"/>
      <c r="N892" s="72"/>
      <c r="O892" s="72"/>
      <c r="P892" s="72"/>
      <c r="Q892" s="72"/>
      <c r="R892" s="96"/>
      <c r="S892" s="96"/>
      <c r="T892" s="87"/>
      <c r="U892" s="87"/>
    </row>
    <row r="893" spans="4:21" x14ac:dyDescent="0.25">
      <c r="D893" s="72"/>
      <c r="E893" s="72"/>
      <c r="F893" s="72"/>
      <c r="G893" s="72"/>
      <c r="H893" s="72"/>
      <c r="I893" s="72"/>
      <c r="J893" s="72"/>
      <c r="K893" s="72"/>
      <c r="L893" s="72"/>
      <c r="M893" s="72"/>
      <c r="N893" s="72"/>
      <c r="O893" s="72"/>
      <c r="P893" s="72"/>
      <c r="Q893" s="72"/>
      <c r="R893" s="96"/>
      <c r="S893" s="96"/>
      <c r="T893" s="87"/>
      <c r="U893" s="87"/>
    </row>
    <row r="894" spans="4:21" x14ac:dyDescent="0.25">
      <c r="D894" s="72"/>
      <c r="E894" s="72"/>
      <c r="F894" s="72"/>
      <c r="G894" s="72"/>
      <c r="H894" s="72"/>
      <c r="I894" s="72"/>
      <c r="J894" s="72"/>
      <c r="K894" s="72"/>
      <c r="L894" s="72"/>
      <c r="M894" s="72"/>
      <c r="N894" s="72"/>
      <c r="O894" s="72"/>
      <c r="P894" s="72"/>
      <c r="Q894" s="72"/>
      <c r="R894" s="96"/>
      <c r="S894" s="96"/>
      <c r="T894" s="87"/>
      <c r="U894" s="87"/>
    </row>
    <row r="895" spans="4:21" x14ac:dyDescent="0.25">
      <c r="D895" s="72"/>
      <c r="E895" s="72"/>
      <c r="F895" s="72"/>
      <c r="G895" s="72"/>
      <c r="H895" s="72"/>
      <c r="I895" s="72"/>
      <c r="J895" s="72"/>
      <c r="K895" s="72"/>
      <c r="L895" s="72"/>
      <c r="M895" s="72"/>
      <c r="N895" s="72"/>
      <c r="O895" s="72"/>
      <c r="P895" s="72"/>
      <c r="Q895" s="72"/>
      <c r="R895" s="96"/>
      <c r="S895" s="96"/>
      <c r="T895" s="87"/>
      <c r="U895" s="87"/>
    </row>
    <row r="896" spans="4:21" x14ac:dyDescent="0.25">
      <c r="D896" s="72"/>
      <c r="E896" s="72"/>
      <c r="F896" s="72"/>
      <c r="G896" s="72"/>
      <c r="H896" s="72"/>
      <c r="I896" s="72"/>
      <c r="J896" s="72"/>
      <c r="K896" s="72"/>
      <c r="L896" s="72"/>
      <c r="M896" s="72"/>
      <c r="N896" s="72"/>
      <c r="O896" s="72"/>
      <c r="P896" s="72"/>
      <c r="Q896" s="72"/>
      <c r="R896" s="96"/>
      <c r="S896" s="96"/>
      <c r="T896" s="87"/>
      <c r="U896" s="87"/>
    </row>
    <row r="897" spans="4:21" x14ac:dyDescent="0.25">
      <c r="D897" s="72"/>
      <c r="E897" s="72"/>
      <c r="F897" s="72"/>
      <c r="G897" s="72"/>
      <c r="H897" s="72"/>
      <c r="I897" s="72"/>
      <c r="J897" s="72"/>
      <c r="K897" s="72"/>
      <c r="L897" s="72"/>
      <c r="M897" s="72"/>
      <c r="N897" s="72"/>
      <c r="O897" s="72"/>
      <c r="P897" s="72"/>
      <c r="Q897" s="72"/>
      <c r="R897" s="96"/>
      <c r="S897" s="96"/>
      <c r="T897" s="87"/>
      <c r="U897" s="87"/>
    </row>
    <row r="898" spans="4:21" x14ac:dyDescent="0.25">
      <c r="D898" s="72"/>
      <c r="E898" s="72"/>
      <c r="F898" s="72"/>
      <c r="G898" s="72"/>
      <c r="H898" s="72"/>
      <c r="I898" s="72"/>
      <c r="J898" s="72"/>
      <c r="K898" s="72"/>
      <c r="L898" s="72"/>
      <c r="M898" s="72"/>
      <c r="N898" s="72"/>
      <c r="O898" s="72"/>
      <c r="P898" s="72"/>
      <c r="Q898" s="72"/>
      <c r="R898" s="96"/>
      <c r="S898" s="96"/>
      <c r="T898" s="87"/>
      <c r="U898" s="87"/>
    </row>
    <row r="899" spans="4:21" x14ac:dyDescent="0.25">
      <c r="D899" s="72"/>
      <c r="E899" s="72"/>
      <c r="F899" s="72"/>
      <c r="G899" s="72"/>
      <c r="H899" s="72"/>
      <c r="I899" s="72"/>
      <c r="J899" s="72"/>
      <c r="K899" s="72"/>
      <c r="L899" s="72"/>
      <c r="M899" s="72"/>
      <c r="N899" s="72"/>
      <c r="O899" s="72"/>
      <c r="P899" s="72"/>
      <c r="Q899" s="72"/>
      <c r="R899" s="96"/>
      <c r="S899" s="96"/>
      <c r="T899" s="87"/>
      <c r="U899" s="87"/>
    </row>
    <row r="900" spans="4:21" x14ac:dyDescent="0.25">
      <c r="D900" s="72"/>
      <c r="E900" s="72"/>
      <c r="F900" s="72"/>
      <c r="G900" s="72"/>
      <c r="H900" s="72"/>
      <c r="I900" s="72"/>
      <c r="J900" s="72"/>
      <c r="K900" s="72"/>
      <c r="L900" s="72"/>
      <c r="M900" s="72"/>
      <c r="N900" s="72"/>
      <c r="O900" s="72"/>
      <c r="P900" s="72"/>
      <c r="Q900" s="72"/>
      <c r="R900" s="96"/>
      <c r="S900" s="96"/>
      <c r="T900" s="87"/>
      <c r="U900" s="87"/>
    </row>
    <row r="901" spans="4:21" x14ac:dyDescent="0.25">
      <c r="D901" s="72"/>
      <c r="E901" s="72"/>
      <c r="F901" s="72"/>
      <c r="G901" s="72"/>
      <c r="H901" s="72"/>
      <c r="I901" s="72"/>
      <c r="J901" s="72"/>
      <c r="K901" s="72"/>
      <c r="L901" s="72"/>
      <c r="M901" s="72"/>
      <c r="N901" s="72"/>
      <c r="O901" s="72"/>
      <c r="P901" s="72"/>
      <c r="Q901" s="72"/>
      <c r="R901" s="96"/>
      <c r="S901" s="96"/>
      <c r="T901" s="87"/>
      <c r="U901" s="87"/>
    </row>
    <row r="902" spans="4:21" x14ac:dyDescent="0.25">
      <c r="D902" s="72"/>
      <c r="E902" s="72"/>
      <c r="F902" s="72"/>
      <c r="G902" s="72"/>
      <c r="H902" s="72"/>
      <c r="I902" s="72"/>
      <c r="J902" s="72"/>
      <c r="K902" s="72"/>
      <c r="L902" s="72"/>
      <c r="M902" s="72"/>
      <c r="N902" s="72"/>
      <c r="O902" s="72"/>
      <c r="P902" s="72"/>
      <c r="Q902" s="72"/>
      <c r="R902" s="96"/>
      <c r="S902" s="96"/>
      <c r="T902" s="87"/>
      <c r="U902" s="87"/>
    </row>
    <row r="903" spans="4:21" x14ac:dyDescent="0.25">
      <c r="D903" s="72"/>
      <c r="E903" s="72"/>
      <c r="F903" s="72"/>
      <c r="G903" s="72"/>
      <c r="H903" s="72"/>
      <c r="I903" s="72"/>
      <c r="J903" s="72"/>
      <c r="K903" s="72"/>
      <c r="L903" s="72"/>
      <c r="M903" s="72"/>
      <c r="N903" s="72"/>
      <c r="O903" s="72"/>
      <c r="P903" s="72"/>
      <c r="Q903" s="72"/>
      <c r="R903" s="96"/>
      <c r="S903" s="96"/>
      <c r="T903" s="87"/>
      <c r="U903" s="87"/>
    </row>
    <row r="904" spans="4:21" x14ac:dyDescent="0.25">
      <c r="D904" s="72"/>
      <c r="E904" s="72"/>
      <c r="F904" s="72"/>
      <c r="G904" s="72"/>
      <c r="H904" s="72"/>
      <c r="I904" s="72"/>
      <c r="J904" s="72"/>
      <c r="K904" s="72"/>
      <c r="L904" s="72"/>
      <c r="M904" s="72"/>
      <c r="N904" s="72"/>
      <c r="O904" s="72"/>
      <c r="P904" s="72"/>
      <c r="Q904" s="72"/>
      <c r="R904" s="96"/>
      <c r="S904" s="96"/>
      <c r="T904" s="87"/>
      <c r="U904" s="87"/>
    </row>
    <row r="905" spans="4:21" x14ac:dyDescent="0.25">
      <c r="D905" s="72"/>
      <c r="E905" s="72"/>
      <c r="F905" s="72"/>
      <c r="G905" s="72"/>
      <c r="H905" s="72"/>
      <c r="I905" s="72"/>
      <c r="J905" s="72"/>
      <c r="K905" s="72"/>
      <c r="L905" s="72"/>
      <c r="M905" s="72"/>
      <c r="N905" s="72"/>
      <c r="O905" s="72"/>
      <c r="P905" s="72"/>
      <c r="Q905" s="72"/>
      <c r="R905" s="96"/>
      <c r="S905" s="96"/>
      <c r="T905" s="87"/>
      <c r="U905" s="87"/>
    </row>
    <row r="906" spans="4:21" x14ac:dyDescent="0.25">
      <c r="D906" s="72"/>
      <c r="E906" s="72"/>
      <c r="F906" s="72"/>
      <c r="G906" s="72"/>
      <c r="H906" s="72"/>
      <c r="I906" s="72"/>
      <c r="J906" s="72"/>
      <c r="K906" s="72"/>
      <c r="L906" s="72"/>
      <c r="M906" s="72"/>
      <c r="N906" s="72"/>
      <c r="O906" s="72"/>
      <c r="P906" s="72"/>
      <c r="Q906" s="72"/>
      <c r="R906" s="96"/>
      <c r="S906" s="96"/>
      <c r="T906" s="87"/>
      <c r="U906" s="87"/>
    </row>
    <row r="907" spans="4:21" x14ac:dyDescent="0.25">
      <c r="D907" s="72"/>
      <c r="E907" s="72"/>
      <c r="F907" s="72"/>
      <c r="G907" s="72"/>
      <c r="H907" s="72"/>
      <c r="I907" s="72"/>
      <c r="J907" s="72"/>
      <c r="K907" s="72"/>
      <c r="L907" s="72"/>
      <c r="M907" s="72"/>
      <c r="N907" s="72"/>
      <c r="O907" s="72"/>
      <c r="P907" s="72"/>
      <c r="Q907" s="72"/>
      <c r="R907" s="96"/>
      <c r="S907" s="96"/>
      <c r="T907" s="87"/>
      <c r="U907" s="87"/>
    </row>
    <row r="908" spans="4:21" x14ac:dyDescent="0.25">
      <c r="D908" s="72"/>
      <c r="E908" s="72"/>
      <c r="F908" s="72"/>
      <c r="G908" s="72"/>
      <c r="H908" s="72"/>
      <c r="I908" s="72"/>
      <c r="J908" s="72"/>
      <c r="K908" s="72"/>
      <c r="L908" s="72"/>
      <c r="M908" s="72"/>
      <c r="N908" s="72"/>
      <c r="O908" s="72"/>
      <c r="P908" s="72"/>
      <c r="Q908" s="72"/>
      <c r="R908" s="96"/>
      <c r="S908" s="96"/>
      <c r="T908" s="87"/>
      <c r="U908" s="87"/>
    </row>
    <row r="909" spans="4:21" x14ac:dyDescent="0.25">
      <c r="D909" s="72"/>
      <c r="E909" s="72"/>
      <c r="F909" s="72"/>
      <c r="G909" s="72"/>
      <c r="H909" s="72"/>
      <c r="I909" s="72"/>
      <c r="J909" s="72"/>
      <c r="K909" s="72"/>
      <c r="L909" s="72"/>
      <c r="M909" s="72"/>
      <c r="N909" s="72"/>
      <c r="O909" s="72"/>
      <c r="P909" s="72"/>
      <c r="Q909" s="72"/>
      <c r="R909" s="96"/>
      <c r="S909" s="96"/>
      <c r="T909" s="87"/>
      <c r="U909" s="87"/>
    </row>
    <row r="910" spans="4:21" x14ac:dyDescent="0.25">
      <c r="D910" s="72"/>
      <c r="E910" s="72"/>
      <c r="F910" s="72"/>
      <c r="G910" s="72"/>
      <c r="H910" s="72"/>
      <c r="I910" s="72"/>
      <c r="J910" s="72"/>
      <c r="K910" s="72"/>
      <c r="L910" s="72"/>
      <c r="M910" s="72"/>
      <c r="N910" s="72"/>
      <c r="O910" s="72"/>
      <c r="P910" s="72"/>
      <c r="Q910" s="72"/>
      <c r="R910" s="96"/>
      <c r="S910" s="96"/>
      <c r="T910" s="87"/>
      <c r="U910" s="87"/>
    </row>
    <row r="911" spans="4:21" x14ac:dyDescent="0.25">
      <c r="D911" s="72"/>
      <c r="E911" s="72"/>
      <c r="F911" s="72"/>
      <c r="G911" s="72"/>
      <c r="H911" s="72"/>
      <c r="I911" s="72"/>
      <c r="J911" s="72"/>
      <c r="K911" s="72"/>
      <c r="L911" s="72"/>
      <c r="M911" s="72"/>
      <c r="N911" s="72"/>
      <c r="O911" s="72"/>
      <c r="P911" s="72"/>
      <c r="Q911" s="72"/>
      <c r="R911" s="96"/>
      <c r="S911" s="96"/>
      <c r="T911" s="87"/>
      <c r="U911" s="87"/>
    </row>
    <row r="912" spans="4:21" x14ac:dyDescent="0.25">
      <c r="D912" s="72"/>
      <c r="E912" s="72"/>
      <c r="F912" s="72"/>
      <c r="G912" s="72"/>
      <c r="H912" s="72"/>
      <c r="I912" s="72"/>
      <c r="J912" s="72"/>
      <c r="K912" s="72"/>
      <c r="L912" s="72"/>
      <c r="M912" s="72"/>
      <c r="N912" s="72"/>
      <c r="O912" s="72"/>
      <c r="P912" s="72"/>
      <c r="Q912" s="72"/>
      <c r="R912" s="96"/>
      <c r="S912" s="96"/>
      <c r="T912" s="87"/>
      <c r="U912" s="87"/>
    </row>
    <row r="913" spans="4:21" x14ac:dyDescent="0.25">
      <c r="D913" s="72"/>
      <c r="E913" s="72"/>
      <c r="F913" s="72"/>
      <c r="G913" s="72"/>
      <c r="H913" s="72"/>
      <c r="I913" s="72"/>
      <c r="J913" s="72"/>
      <c r="K913" s="72"/>
      <c r="L913" s="72"/>
      <c r="M913" s="72"/>
      <c r="N913" s="72"/>
      <c r="O913" s="72"/>
      <c r="P913" s="72"/>
      <c r="Q913" s="72"/>
      <c r="R913" s="96"/>
      <c r="S913" s="96"/>
      <c r="T913" s="87"/>
      <c r="U913" s="87"/>
    </row>
    <row r="914" spans="4:21" x14ac:dyDescent="0.25">
      <c r="D914" s="72"/>
      <c r="E914" s="72"/>
      <c r="F914" s="72"/>
      <c r="G914" s="72"/>
      <c r="H914" s="72"/>
      <c r="I914" s="72"/>
      <c r="J914" s="72"/>
      <c r="K914" s="72"/>
      <c r="L914" s="72"/>
      <c r="M914" s="72"/>
      <c r="N914" s="72"/>
      <c r="O914" s="72"/>
      <c r="P914" s="72"/>
      <c r="Q914" s="72"/>
      <c r="R914" s="96"/>
      <c r="S914" s="96"/>
      <c r="T914" s="87"/>
      <c r="U914" s="87"/>
    </row>
    <row r="915" spans="4:21" x14ac:dyDescent="0.25">
      <c r="D915" s="72"/>
      <c r="E915" s="72"/>
      <c r="F915" s="72"/>
      <c r="G915" s="72"/>
      <c r="H915" s="72"/>
      <c r="I915" s="72"/>
      <c r="J915" s="72"/>
      <c r="K915" s="72"/>
      <c r="L915" s="72"/>
      <c r="M915" s="72"/>
      <c r="N915" s="72"/>
      <c r="O915" s="72"/>
      <c r="P915" s="72"/>
      <c r="Q915" s="72"/>
      <c r="R915" s="96"/>
      <c r="S915" s="96"/>
      <c r="T915" s="87"/>
      <c r="U915" s="87"/>
    </row>
    <row r="916" spans="4:21" x14ac:dyDescent="0.25">
      <c r="D916" s="72"/>
      <c r="E916" s="72"/>
      <c r="F916" s="72"/>
      <c r="G916" s="72"/>
      <c r="H916" s="72"/>
      <c r="I916" s="72"/>
      <c r="J916" s="72"/>
      <c r="K916" s="72"/>
      <c r="L916" s="72"/>
      <c r="M916" s="72"/>
      <c r="N916" s="72"/>
      <c r="O916" s="72"/>
      <c r="P916" s="72"/>
      <c r="Q916" s="72"/>
      <c r="R916" s="96"/>
      <c r="S916" s="96"/>
      <c r="T916" s="87"/>
      <c r="U916" s="87"/>
    </row>
    <row r="917" spans="4:21" x14ac:dyDescent="0.25">
      <c r="D917" s="72"/>
      <c r="E917" s="72"/>
      <c r="F917" s="72"/>
      <c r="G917" s="72"/>
      <c r="H917" s="72"/>
      <c r="I917" s="72"/>
      <c r="J917" s="72"/>
      <c r="K917" s="72"/>
      <c r="L917" s="72"/>
      <c r="M917" s="72"/>
      <c r="N917" s="72"/>
      <c r="O917" s="72"/>
      <c r="P917" s="72"/>
      <c r="Q917" s="72"/>
      <c r="R917" s="96"/>
      <c r="S917" s="96"/>
      <c r="T917" s="87"/>
      <c r="U917" s="87"/>
    </row>
    <row r="918" spans="4:21" x14ac:dyDescent="0.25">
      <c r="D918" s="72"/>
      <c r="E918" s="72"/>
      <c r="F918" s="72"/>
      <c r="G918" s="72"/>
      <c r="H918" s="72"/>
      <c r="I918" s="72"/>
      <c r="J918" s="72"/>
      <c r="K918" s="72"/>
      <c r="L918" s="72"/>
      <c r="M918" s="72"/>
      <c r="N918" s="72"/>
      <c r="O918" s="72"/>
      <c r="P918" s="72"/>
      <c r="Q918" s="72"/>
      <c r="R918" s="96"/>
      <c r="S918" s="96"/>
      <c r="T918" s="87"/>
      <c r="U918" s="87"/>
    </row>
    <row r="919" spans="4:21" x14ac:dyDescent="0.25">
      <c r="D919" s="72"/>
      <c r="E919" s="72"/>
      <c r="F919" s="72"/>
      <c r="G919" s="72"/>
      <c r="H919" s="72"/>
      <c r="I919" s="72"/>
      <c r="J919" s="72"/>
      <c r="K919" s="72"/>
      <c r="L919" s="72"/>
      <c r="M919" s="72"/>
      <c r="N919" s="72"/>
      <c r="O919" s="72"/>
      <c r="P919" s="72"/>
      <c r="Q919" s="72"/>
      <c r="R919" s="96"/>
      <c r="S919" s="96"/>
      <c r="T919" s="87"/>
      <c r="U919" s="87"/>
    </row>
    <row r="920" spans="4:21" x14ac:dyDescent="0.25">
      <c r="D920" s="72"/>
      <c r="E920" s="72"/>
      <c r="F920" s="72"/>
      <c r="G920" s="72"/>
      <c r="H920" s="72"/>
      <c r="I920" s="72"/>
      <c r="J920" s="72"/>
      <c r="K920" s="72"/>
      <c r="L920" s="72"/>
      <c r="M920" s="72"/>
      <c r="N920" s="72"/>
      <c r="O920" s="72"/>
      <c r="P920" s="72"/>
      <c r="Q920" s="72"/>
      <c r="R920" s="96"/>
      <c r="S920" s="96"/>
      <c r="T920" s="87"/>
      <c r="U920" s="87"/>
    </row>
    <row r="921" spans="4:21" x14ac:dyDescent="0.25">
      <c r="D921" s="72"/>
      <c r="E921" s="72"/>
      <c r="F921" s="72"/>
      <c r="G921" s="72"/>
      <c r="H921" s="72"/>
      <c r="I921" s="72"/>
      <c r="J921" s="72"/>
      <c r="K921" s="72"/>
      <c r="L921" s="72"/>
      <c r="M921" s="72"/>
      <c r="N921" s="72"/>
      <c r="O921" s="72"/>
      <c r="P921" s="72"/>
      <c r="Q921" s="72"/>
      <c r="R921" s="96"/>
      <c r="S921" s="96"/>
      <c r="T921" s="87"/>
      <c r="U921" s="87"/>
    </row>
    <row r="922" spans="4:21" x14ac:dyDescent="0.25">
      <c r="D922" s="72"/>
      <c r="E922" s="72"/>
      <c r="F922" s="72"/>
      <c r="G922" s="72"/>
      <c r="H922" s="72"/>
      <c r="I922" s="72"/>
      <c r="J922" s="72"/>
      <c r="K922" s="72"/>
      <c r="L922" s="72"/>
      <c r="M922" s="72"/>
      <c r="N922" s="72"/>
      <c r="O922" s="72"/>
      <c r="P922" s="72"/>
      <c r="Q922" s="72"/>
      <c r="R922" s="96"/>
      <c r="S922" s="96"/>
      <c r="T922" s="87"/>
      <c r="U922" s="87"/>
    </row>
    <row r="923" spans="4:21" x14ac:dyDescent="0.25">
      <c r="D923" s="72"/>
      <c r="E923" s="72"/>
      <c r="F923" s="72"/>
      <c r="G923" s="72"/>
      <c r="H923" s="72"/>
      <c r="I923" s="72"/>
      <c r="J923" s="72"/>
      <c r="K923" s="72"/>
      <c r="L923" s="72"/>
      <c r="M923" s="72"/>
      <c r="N923" s="72"/>
      <c r="O923" s="72"/>
      <c r="P923" s="72"/>
      <c r="Q923" s="72"/>
      <c r="R923" s="96"/>
      <c r="S923" s="96"/>
      <c r="T923" s="87"/>
      <c r="U923" s="87"/>
    </row>
    <row r="924" spans="4:21" x14ac:dyDescent="0.25">
      <c r="D924" s="72"/>
      <c r="E924" s="72"/>
      <c r="F924" s="72"/>
      <c r="G924" s="72"/>
      <c r="H924" s="72"/>
      <c r="I924" s="72"/>
      <c r="J924" s="72"/>
      <c r="K924" s="72"/>
      <c r="L924" s="72"/>
      <c r="M924" s="72"/>
      <c r="N924" s="72"/>
      <c r="O924" s="72"/>
      <c r="P924" s="72"/>
      <c r="Q924" s="72"/>
      <c r="R924" s="96"/>
      <c r="S924" s="96"/>
      <c r="T924" s="87"/>
      <c r="U924" s="87"/>
    </row>
    <row r="925" spans="4:21" x14ac:dyDescent="0.25">
      <c r="D925" s="72"/>
      <c r="E925" s="72"/>
      <c r="F925" s="72"/>
      <c r="G925" s="72"/>
      <c r="H925" s="72"/>
      <c r="I925" s="72"/>
      <c r="J925" s="72"/>
      <c r="K925" s="72"/>
      <c r="L925" s="72"/>
      <c r="M925" s="72"/>
      <c r="N925" s="72"/>
      <c r="O925" s="72"/>
      <c r="P925" s="72"/>
      <c r="Q925" s="72"/>
      <c r="R925" s="96"/>
      <c r="S925" s="96"/>
      <c r="T925" s="87"/>
      <c r="U925" s="87"/>
    </row>
    <row r="926" spans="4:21" x14ac:dyDescent="0.25">
      <c r="D926" s="72"/>
      <c r="E926" s="72"/>
      <c r="F926" s="72"/>
      <c r="G926" s="72"/>
      <c r="H926" s="72"/>
      <c r="I926" s="72"/>
      <c r="J926" s="72"/>
      <c r="K926" s="72"/>
      <c r="L926" s="72"/>
      <c r="M926" s="72"/>
      <c r="N926" s="72"/>
      <c r="O926" s="72"/>
      <c r="P926" s="72"/>
      <c r="Q926" s="72"/>
      <c r="R926" s="96"/>
      <c r="S926" s="96"/>
      <c r="T926" s="87"/>
      <c r="U926" s="87"/>
    </row>
    <row r="927" spans="4:21" x14ac:dyDescent="0.25">
      <c r="D927" s="72"/>
      <c r="E927" s="72"/>
      <c r="F927" s="72"/>
      <c r="G927" s="72"/>
      <c r="H927" s="72"/>
      <c r="I927" s="72"/>
      <c r="J927" s="72"/>
      <c r="K927" s="72"/>
      <c r="L927" s="72"/>
      <c r="M927" s="72"/>
      <c r="N927" s="72"/>
      <c r="O927" s="72"/>
      <c r="P927" s="72"/>
      <c r="Q927" s="72"/>
      <c r="R927" s="96"/>
      <c r="S927" s="96"/>
      <c r="T927" s="87"/>
      <c r="U927" s="87"/>
    </row>
    <row r="928" spans="4:21" x14ac:dyDescent="0.25">
      <c r="D928" s="72"/>
      <c r="E928" s="72"/>
      <c r="F928" s="72"/>
      <c r="G928" s="72"/>
      <c r="H928" s="72"/>
      <c r="I928" s="72"/>
      <c r="J928" s="72"/>
      <c r="K928" s="72"/>
      <c r="L928" s="72"/>
      <c r="M928" s="72"/>
      <c r="N928" s="72"/>
      <c r="O928" s="72"/>
      <c r="P928" s="72"/>
      <c r="Q928" s="72"/>
      <c r="R928" s="96"/>
      <c r="S928" s="96"/>
      <c r="T928" s="87"/>
      <c r="U928" s="87"/>
    </row>
    <row r="929" spans="4:21" x14ac:dyDescent="0.25">
      <c r="D929" s="72"/>
      <c r="E929" s="72"/>
      <c r="F929" s="72"/>
      <c r="G929" s="72"/>
      <c r="H929" s="72"/>
      <c r="I929" s="72"/>
      <c r="J929" s="72"/>
      <c r="K929" s="72"/>
      <c r="L929" s="72"/>
      <c r="M929" s="72"/>
      <c r="N929" s="72"/>
      <c r="O929" s="72"/>
      <c r="P929" s="72"/>
      <c r="Q929" s="72"/>
      <c r="R929" s="96"/>
      <c r="S929" s="96"/>
      <c r="T929" s="87"/>
      <c r="U929" s="87"/>
    </row>
    <row r="930" spans="4:21" x14ac:dyDescent="0.25">
      <c r="D930" s="72"/>
      <c r="E930" s="72"/>
      <c r="F930" s="72"/>
      <c r="G930" s="72"/>
      <c r="H930" s="72"/>
      <c r="I930" s="72"/>
      <c r="J930" s="72"/>
      <c r="K930" s="72"/>
      <c r="L930" s="72"/>
      <c r="M930" s="72"/>
      <c r="N930" s="72"/>
      <c r="O930" s="72"/>
      <c r="P930" s="72"/>
      <c r="Q930" s="72"/>
      <c r="R930" s="96"/>
      <c r="S930" s="96"/>
      <c r="T930" s="87"/>
      <c r="U930" s="87"/>
    </row>
    <row r="931" spans="4:21" x14ac:dyDescent="0.25">
      <c r="D931" s="72"/>
      <c r="E931" s="72"/>
      <c r="F931" s="72"/>
      <c r="G931" s="72"/>
      <c r="H931" s="72"/>
      <c r="I931" s="72"/>
      <c r="J931" s="72"/>
      <c r="K931" s="72"/>
      <c r="L931" s="72"/>
      <c r="M931" s="72"/>
      <c r="N931" s="72"/>
      <c r="O931" s="72"/>
      <c r="P931" s="72"/>
      <c r="Q931" s="72"/>
      <c r="R931" s="96"/>
      <c r="S931" s="96"/>
      <c r="T931" s="87"/>
      <c r="U931" s="87"/>
    </row>
    <row r="932" spans="4:21" x14ac:dyDescent="0.25">
      <c r="D932" s="72"/>
      <c r="E932" s="72"/>
      <c r="F932" s="72"/>
      <c r="G932" s="72"/>
      <c r="H932" s="72"/>
      <c r="I932" s="72"/>
      <c r="J932" s="72"/>
      <c r="K932" s="72"/>
      <c r="L932" s="72"/>
      <c r="M932" s="72"/>
      <c r="N932" s="72"/>
      <c r="O932" s="72"/>
      <c r="P932" s="72"/>
      <c r="Q932" s="72"/>
      <c r="R932" s="96"/>
      <c r="S932" s="96"/>
      <c r="T932" s="87"/>
      <c r="U932" s="87"/>
    </row>
    <row r="933" spans="4:21" x14ac:dyDescent="0.25">
      <c r="D933" s="72"/>
      <c r="E933" s="72"/>
      <c r="F933" s="72"/>
      <c r="G933" s="72"/>
      <c r="H933" s="72"/>
      <c r="I933" s="72"/>
      <c r="J933" s="72"/>
      <c r="K933" s="72"/>
      <c r="L933" s="72"/>
      <c r="M933" s="72"/>
      <c r="N933" s="72"/>
      <c r="O933" s="72"/>
      <c r="P933" s="72"/>
      <c r="Q933" s="72"/>
      <c r="R933" s="96"/>
      <c r="S933" s="96"/>
      <c r="T933" s="87"/>
      <c r="U933" s="87"/>
    </row>
    <row r="934" spans="4:21" x14ac:dyDescent="0.25">
      <c r="D934" s="72"/>
      <c r="E934" s="72"/>
      <c r="F934" s="72"/>
      <c r="G934" s="72"/>
      <c r="H934" s="72"/>
      <c r="I934" s="72"/>
      <c r="J934" s="72"/>
      <c r="K934" s="72"/>
      <c r="L934" s="72"/>
      <c r="M934" s="72"/>
      <c r="N934" s="72"/>
      <c r="O934" s="72"/>
      <c r="P934" s="72"/>
      <c r="Q934" s="72"/>
      <c r="R934" s="96"/>
      <c r="S934" s="96"/>
      <c r="T934" s="87"/>
      <c r="U934" s="87"/>
    </row>
    <row r="935" spans="4:21" x14ac:dyDescent="0.25">
      <c r="D935" s="72"/>
      <c r="E935" s="72"/>
      <c r="F935" s="72"/>
      <c r="G935" s="72"/>
      <c r="H935" s="72"/>
      <c r="I935" s="72"/>
      <c r="J935" s="72"/>
      <c r="K935" s="72"/>
      <c r="L935" s="72"/>
      <c r="M935" s="72"/>
      <c r="N935" s="72"/>
      <c r="O935" s="72"/>
      <c r="P935" s="72"/>
      <c r="Q935" s="72"/>
      <c r="R935" s="96"/>
      <c r="S935" s="96"/>
      <c r="T935" s="87"/>
      <c r="U935" s="87"/>
    </row>
    <row r="936" spans="4:21" x14ac:dyDescent="0.25">
      <c r="D936" s="72"/>
      <c r="E936" s="72"/>
      <c r="F936" s="72"/>
      <c r="G936" s="72"/>
      <c r="H936" s="72"/>
      <c r="I936" s="72"/>
      <c r="J936" s="72"/>
      <c r="K936" s="72"/>
      <c r="L936" s="72"/>
      <c r="M936" s="72"/>
      <c r="N936" s="72"/>
      <c r="O936" s="72"/>
      <c r="P936" s="72"/>
      <c r="Q936" s="72"/>
      <c r="R936" s="96"/>
      <c r="S936" s="96"/>
      <c r="T936" s="87"/>
      <c r="U936" s="87"/>
    </row>
    <row r="937" spans="4:21" x14ac:dyDescent="0.25">
      <c r="D937" s="72"/>
      <c r="E937" s="72"/>
      <c r="F937" s="72"/>
      <c r="G937" s="72"/>
      <c r="H937" s="72"/>
      <c r="I937" s="72"/>
      <c r="J937" s="72"/>
      <c r="K937" s="72"/>
      <c r="L937" s="72"/>
      <c r="M937" s="72"/>
      <c r="N937" s="72"/>
      <c r="O937" s="72"/>
      <c r="P937" s="72"/>
      <c r="Q937" s="72"/>
      <c r="R937" s="96"/>
      <c r="S937" s="96"/>
      <c r="T937" s="87"/>
      <c r="U937" s="87"/>
    </row>
    <row r="938" spans="4:21" x14ac:dyDescent="0.25">
      <c r="D938" s="72"/>
      <c r="E938" s="72"/>
      <c r="F938" s="72"/>
      <c r="G938" s="72"/>
      <c r="H938" s="72"/>
      <c r="I938" s="72"/>
      <c r="J938" s="72"/>
      <c r="K938" s="72"/>
      <c r="L938" s="72"/>
      <c r="M938" s="72"/>
      <c r="N938" s="72"/>
      <c r="O938" s="72"/>
      <c r="P938" s="72"/>
      <c r="Q938" s="72"/>
      <c r="R938" s="96"/>
      <c r="S938" s="96"/>
      <c r="T938" s="87"/>
      <c r="U938" s="87"/>
    </row>
    <row r="939" spans="4:21" x14ac:dyDescent="0.25">
      <c r="D939" s="72"/>
      <c r="E939" s="72"/>
      <c r="F939" s="72"/>
      <c r="G939" s="72"/>
      <c r="H939" s="72"/>
      <c r="I939" s="72"/>
      <c r="J939" s="72"/>
      <c r="K939" s="72"/>
      <c r="L939" s="72"/>
      <c r="M939" s="72"/>
      <c r="N939" s="72"/>
      <c r="O939" s="72"/>
      <c r="P939" s="72"/>
      <c r="Q939" s="72"/>
      <c r="R939" s="96"/>
      <c r="S939" s="96"/>
      <c r="T939" s="87"/>
      <c r="U939" s="87"/>
    </row>
    <row r="940" spans="4:21" x14ac:dyDescent="0.25">
      <c r="D940" s="72"/>
      <c r="E940" s="72"/>
      <c r="F940" s="72"/>
      <c r="G940" s="72"/>
      <c r="H940" s="72"/>
      <c r="I940" s="72"/>
      <c r="J940" s="72"/>
      <c r="K940" s="72"/>
      <c r="L940" s="72"/>
      <c r="M940" s="72"/>
      <c r="N940" s="72"/>
      <c r="O940" s="72"/>
      <c r="P940" s="72"/>
      <c r="Q940" s="72"/>
      <c r="R940" s="96"/>
      <c r="S940" s="96"/>
      <c r="T940" s="87"/>
      <c r="U940" s="87"/>
    </row>
    <row r="941" spans="4:21" x14ac:dyDescent="0.25">
      <c r="D941" s="72"/>
      <c r="E941" s="72"/>
      <c r="F941" s="72"/>
      <c r="G941" s="72"/>
      <c r="H941" s="72"/>
      <c r="I941" s="72"/>
      <c r="J941" s="72"/>
      <c r="K941" s="72"/>
      <c r="L941" s="72"/>
      <c r="M941" s="72"/>
      <c r="N941" s="72"/>
      <c r="O941" s="72"/>
      <c r="P941" s="72"/>
      <c r="Q941" s="72"/>
      <c r="R941" s="96"/>
      <c r="S941" s="96"/>
      <c r="T941" s="87"/>
      <c r="U941" s="87"/>
    </row>
    <row r="942" spans="4:21" x14ac:dyDescent="0.25">
      <c r="D942" s="72"/>
      <c r="E942" s="72"/>
      <c r="F942" s="72"/>
      <c r="G942" s="72"/>
      <c r="H942" s="72"/>
      <c r="I942" s="72"/>
      <c r="J942" s="72"/>
      <c r="K942" s="72"/>
      <c r="L942" s="72"/>
      <c r="M942" s="72"/>
      <c r="N942" s="72"/>
      <c r="O942" s="72"/>
      <c r="P942" s="72"/>
      <c r="Q942" s="72"/>
      <c r="R942" s="96"/>
      <c r="S942" s="96"/>
      <c r="T942" s="87"/>
      <c r="U942" s="87"/>
    </row>
    <row r="943" spans="4:21" x14ac:dyDescent="0.25">
      <c r="D943" s="72"/>
      <c r="E943" s="72"/>
      <c r="F943" s="72"/>
      <c r="G943" s="72"/>
      <c r="H943" s="72"/>
      <c r="I943" s="72"/>
      <c r="J943" s="72"/>
      <c r="K943" s="72"/>
      <c r="L943" s="72"/>
      <c r="M943" s="72"/>
      <c r="N943" s="72"/>
      <c r="O943" s="72"/>
      <c r="P943" s="72"/>
      <c r="Q943" s="72"/>
      <c r="R943" s="96"/>
      <c r="S943" s="96"/>
      <c r="T943" s="87"/>
      <c r="U943" s="87"/>
    </row>
    <row r="944" spans="4:21" x14ac:dyDescent="0.25">
      <c r="D944" s="72"/>
      <c r="E944" s="72"/>
      <c r="F944" s="72"/>
      <c r="G944" s="72"/>
      <c r="H944" s="72"/>
      <c r="I944" s="72"/>
      <c r="J944" s="72"/>
      <c r="K944" s="72"/>
      <c r="L944" s="72"/>
      <c r="M944" s="72"/>
      <c r="N944" s="72"/>
      <c r="O944" s="72"/>
      <c r="P944" s="72"/>
      <c r="Q944" s="72"/>
      <c r="R944" s="96"/>
      <c r="S944" s="96"/>
      <c r="T944" s="87"/>
      <c r="U944" s="87"/>
    </row>
    <row r="945" spans="4:21" x14ac:dyDescent="0.25">
      <c r="D945" s="72"/>
      <c r="E945" s="72"/>
      <c r="F945" s="72"/>
      <c r="G945" s="72"/>
      <c r="H945" s="72"/>
      <c r="I945" s="72"/>
      <c r="J945" s="72"/>
      <c r="K945" s="72"/>
      <c r="L945" s="72"/>
      <c r="M945" s="72"/>
      <c r="N945" s="72"/>
      <c r="O945" s="72"/>
      <c r="P945" s="72"/>
      <c r="Q945" s="72"/>
      <c r="R945" s="96"/>
      <c r="S945" s="96"/>
      <c r="T945" s="87"/>
      <c r="U945" s="87"/>
    </row>
    <row r="946" spans="4:21" x14ac:dyDescent="0.25">
      <c r="D946" s="72"/>
      <c r="E946" s="72"/>
      <c r="F946" s="72"/>
      <c r="G946" s="72"/>
      <c r="H946" s="72"/>
      <c r="I946" s="72"/>
      <c r="J946" s="72"/>
      <c r="K946" s="72"/>
      <c r="L946" s="72"/>
      <c r="M946" s="72"/>
      <c r="N946" s="72"/>
      <c r="O946" s="72"/>
      <c r="P946" s="72"/>
      <c r="Q946" s="72"/>
      <c r="R946" s="96"/>
      <c r="S946" s="96"/>
      <c r="T946" s="87"/>
      <c r="U946" s="87"/>
    </row>
    <row r="947" spans="4:21" x14ac:dyDescent="0.25">
      <c r="D947" s="72"/>
      <c r="E947" s="72"/>
      <c r="F947" s="72"/>
      <c r="G947" s="72"/>
      <c r="H947" s="72"/>
      <c r="I947" s="72"/>
      <c r="J947" s="72"/>
      <c r="K947" s="72"/>
      <c r="L947" s="72"/>
      <c r="M947" s="72"/>
      <c r="N947" s="72"/>
      <c r="O947" s="72"/>
      <c r="P947" s="72"/>
      <c r="Q947" s="72"/>
      <c r="R947" s="96"/>
      <c r="S947" s="96"/>
      <c r="T947" s="87"/>
      <c r="U947" s="87"/>
    </row>
    <row r="948" spans="4:21" x14ac:dyDescent="0.25">
      <c r="D948" s="72"/>
      <c r="E948" s="72"/>
      <c r="F948" s="72"/>
      <c r="G948" s="72"/>
      <c r="H948" s="72"/>
      <c r="I948" s="72"/>
      <c r="J948" s="72"/>
      <c r="K948" s="72"/>
      <c r="L948" s="72"/>
      <c r="M948" s="72"/>
      <c r="N948" s="72"/>
      <c r="O948" s="72"/>
      <c r="P948" s="72"/>
      <c r="Q948" s="72"/>
      <c r="R948" s="96"/>
      <c r="S948" s="96"/>
      <c r="T948" s="87"/>
      <c r="U948" s="87"/>
    </row>
    <row r="949" spans="4:21" x14ac:dyDescent="0.25">
      <c r="D949" s="72"/>
      <c r="E949" s="72"/>
      <c r="F949" s="72"/>
      <c r="G949" s="72"/>
      <c r="H949" s="72"/>
      <c r="I949" s="72"/>
      <c r="J949" s="72"/>
      <c r="K949" s="72"/>
      <c r="L949" s="72"/>
      <c r="M949" s="72"/>
      <c r="N949" s="72"/>
      <c r="O949" s="72"/>
      <c r="P949" s="72"/>
      <c r="Q949" s="72"/>
      <c r="R949" s="96"/>
      <c r="S949" s="96"/>
      <c r="T949" s="87"/>
      <c r="U949" s="87"/>
    </row>
    <row r="950" spans="4:21" x14ac:dyDescent="0.25">
      <c r="D950" s="72"/>
      <c r="E950" s="72"/>
      <c r="F950" s="72"/>
      <c r="G950" s="72"/>
      <c r="H950" s="72"/>
      <c r="I950" s="72"/>
      <c r="J950" s="72"/>
      <c r="K950" s="72"/>
      <c r="L950" s="72"/>
      <c r="M950" s="72"/>
      <c r="N950" s="72"/>
      <c r="O950" s="72"/>
      <c r="P950" s="72"/>
      <c r="Q950" s="72"/>
      <c r="R950" s="96"/>
      <c r="S950" s="96"/>
      <c r="T950" s="87"/>
      <c r="U950" s="87"/>
    </row>
    <row r="951" spans="4:21" x14ac:dyDescent="0.25">
      <c r="D951" s="72"/>
      <c r="E951" s="72"/>
      <c r="F951" s="72"/>
      <c r="G951" s="72"/>
      <c r="H951" s="72"/>
      <c r="I951" s="72"/>
      <c r="J951" s="72"/>
      <c r="K951" s="72"/>
      <c r="L951" s="72"/>
      <c r="M951" s="72"/>
      <c r="N951" s="72"/>
      <c r="O951" s="72"/>
      <c r="P951" s="72"/>
      <c r="Q951" s="72"/>
      <c r="R951" s="96"/>
      <c r="S951" s="96"/>
      <c r="T951" s="87"/>
      <c r="U951" s="87"/>
    </row>
    <row r="952" spans="4:21" x14ac:dyDescent="0.25">
      <c r="D952" s="72"/>
      <c r="E952" s="72"/>
      <c r="F952" s="72"/>
      <c r="G952" s="72"/>
      <c r="H952" s="72"/>
      <c r="I952" s="72"/>
      <c r="J952" s="72"/>
      <c r="K952" s="72"/>
      <c r="L952" s="72"/>
      <c r="M952" s="72"/>
      <c r="N952" s="72"/>
      <c r="O952" s="72"/>
      <c r="P952" s="72"/>
      <c r="Q952" s="72"/>
      <c r="R952" s="96"/>
      <c r="S952" s="96"/>
      <c r="T952" s="87"/>
      <c r="U952" s="87"/>
    </row>
    <row r="953" spans="4:21" x14ac:dyDescent="0.25">
      <c r="D953" s="72"/>
      <c r="E953" s="72"/>
      <c r="F953" s="72"/>
      <c r="G953" s="72"/>
      <c r="H953" s="72"/>
      <c r="I953" s="72"/>
      <c r="J953" s="72"/>
      <c r="K953" s="72"/>
      <c r="L953" s="72"/>
      <c r="M953" s="72"/>
      <c r="N953" s="72"/>
      <c r="O953" s="72"/>
      <c r="P953" s="72"/>
      <c r="Q953" s="72"/>
      <c r="R953" s="96"/>
      <c r="S953" s="96"/>
      <c r="T953" s="87"/>
      <c r="U953" s="87"/>
    </row>
    <row r="954" spans="4:21" x14ac:dyDescent="0.25">
      <c r="D954" s="72"/>
      <c r="E954" s="72"/>
      <c r="F954" s="72"/>
      <c r="G954" s="72"/>
      <c r="H954" s="72"/>
      <c r="I954" s="72"/>
      <c r="J954" s="72"/>
      <c r="K954" s="72"/>
      <c r="L954" s="72"/>
      <c r="M954" s="72"/>
      <c r="N954" s="72"/>
      <c r="O954" s="72"/>
      <c r="P954" s="72"/>
      <c r="Q954" s="72"/>
      <c r="R954" s="96"/>
      <c r="S954" s="96"/>
      <c r="T954" s="87"/>
      <c r="U954" s="87"/>
    </row>
    <row r="955" spans="4:21" x14ac:dyDescent="0.25">
      <c r="D955" s="72"/>
      <c r="E955" s="72"/>
      <c r="F955" s="72"/>
      <c r="G955" s="72"/>
      <c r="H955" s="72"/>
      <c r="I955" s="72"/>
      <c r="J955" s="72"/>
      <c r="K955" s="72"/>
      <c r="L955" s="72"/>
      <c r="M955" s="72"/>
      <c r="N955" s="72"/>
      <c r="O955" s="72"/>
      <c r="P955" s="72"/>
      <c r="Q955" s="72"/>
      <c r="R955" s="96"/>
      <c r="S955" s="96"/>
      <c r="T955" s="87"/>
      <c r="U955" s="87"/>
    </row>
    <row r="956" spans="4:21" x14ac:dyDescent="0.25">
      <c r="D956" s="72"/>
      <c r="E956" s="72"/>
      <c r="F956" s="72"/>
      <c r="G956" s="72"/>
      <c r="H956" s="72"/>
      <c r="I956" s="72"/>
      <c r="J956" s="72"/>
      <c r="K956" s="72"/>
      <c r="L956" s="72"/>
      <c r="M956" s="72"/>
      <c r="N956" s="72"/>
      <c r="O956" s="72"/>
      <c r="P956" s="72"/>
      <c r="Q956" s="72"/>
      <c r="R956" s="96"/>
      <c r="S956" s="96"/>
      <c r="T956" s="87"/>
      <c r="U956" s="87"/>
    </row>
    <row r="957" spans="4:21" x14ac:dyDescent="0.25">
      <c r="D957" s="72"/>
      <c r="E957" s="72"/>
      <c r="F957" s="72"/>
      <c r="G957" s="72"/>
      <c r="H957" s="72"/>
      <c r="I957" s="72"/>
      <c r="J957" s="72"/>
      <c r="K957" s="72"/>
      <c r="L957" s="72"/>
      <c r="M957" s="72"/>
      <c r="N957" s="72"/>
      <c r="O957" s="72"/>
      <c r="P957" s="72"/>
      <c r="Q957" s="72"/>
      <c r="R957" s="96"/>
      <c r="S957" s="96"/>
      <c r="T957" s="87"/>
      <c r="U957" s="87"/>
    </row>
    <row r="958" spans="4:21" x14ac:dyDescent="0.25">
      <c r="D958" s="72"/>
      <c r="E958" s="72"/>
      <c r="F958" s="72"/>
      <c r="G958" s="72"/>
      <c r="H958" s="72"/>
      <c r="I958" s="72"/>
      <c r="J958" s="72"/>
      <c r="K958" s="72"/>
      <c r="L958" s="72"/>
      <c r="M958" s="72"/>
      <c r="N958" s="72"/>
      <c r="O958" s="72"/>
      <c r="P958" s="72"/>
      <c r="Q958" s="72"/>
      <c r="R958" s="96"/>
      <c r="S958" s="96"/>
      <c r="T958" s="87"/>
      <c r="U958" s="87"/>
    </row>
    <row r="959" spans="4:21" x14ac:dyDescent="0.25">
      <c r="D959" s="72"/>
      <c r="E959" s="72"/>
      <c r="F959" s="72"/>
      <c r="G959" s="72"/>
      <c r="H959" s="72"/>
      <c r="I959" s="72"/>
      <c r="J959" s="72"/>
      <c r="K959" s="72"/>
      <c r="L959" s="72"/>
      <c r="M959" s="72"/>
      <c r="N959" s="72"/>
      <c r="O959" s="72"/>
      <c r="P959" s="72"/>
      <c r="Q959" s="72"/>
      <c r="R959" s="96"/>
      <c r="S959" s="96"/>
      <c r="T959" s="87"/>
      <c r="U959" s="87"/>
    </row>
  </sheetData>
  <sortState ref="A69:AB144">
    <sortCondition ref="G69:G144"/>
  </sortState>
  <mergeCells count="105">
    <mergeCell ref="A6:A8"/>
    <mergeCell ref="E6:E8"/>
    <mergeCell ref="B6:B8"/>
    <mergeCell ref="C6:C8"/>
    <mergeCell ref="W6:AB6"/>
    <mergeCell ref="Y7:AB7"/>
    <mergeCell ref="W7:W8"/>
    <mergeCell ref="X7:X8"/>
    <mergeCell ref="P6:P8"/>
    <mergeCell ref="S6:S8"/>
    <mergeCell ref="Y8:Z8"/>
    <mergeCell ref="D6:D8"/>
    <mergeCell ref="T6:U8"/>
    <mergeCell ref="F6:F8"/>
    <mergeCell ref="J6:K8"/>
    <mergeCell ref="Q6:R8"/>
    <mergeCell ref="H6:H8"/>
    <mergeCell ref="I6:I8"/>
    <mergeCell ref="N6:O8"/>
    <mergeCell ref="G6:G8"/>
    <mergeCell ref="Z52:Z54"/>
    <mergeCell ref="Z55:Z57"/>
    <mergeCell ref="Z119:Z120"/>
    <mergeCell ref="Z105:Z106"/>
    <mergeCell ref="Z109:Z110"/>
    <mergeCell ref="Z115:Z116"/>
    <mergeCell ref="Z117:Z118"/>
    <mergeCell ref="Z76:Z78"/>
    <mergeCell ref="Z83:Z84"/>
    <mergeCell ref="Z86:Z88"/>
    <mergeCell ref="Z89:Z90"/>
    <mergeCell ref="Z92:Z94"/>
    <mergeCell ref="Z95:Z96"/>
    <mergeCell ref="Z98:Z100"/>
    <mergeCell ref="AO6:AT6"/>
    <mergeCell ref="AO7:AQ7"/>
    <mergeCell ref="AF7:AG7"/>
    <mergeCell ref="AI7:AJ7"/>
    <mergeCell ref="AK7:AL7"/>
    <mergeCell ref="AM7:AM8"/>
    <mergeCell ref="AI6:AM6"/>
    <mergeCell ref="AF6:AG6"/>
    <mergeCell ref="AR7:AS7"/>
    <mergeCell ref="AT7:AT8"/>
    <mergeCell ref="Z70:Z72"/>
    <mergeCell ref="Z73:Z75"/>
    <mergeCell ref="Z58:Z60"/>
    <mergeCell ref="Z61:Z63"/>
    <mergeCell ref="Z64:Z66"/>
    <mergeCell ref="Z37:Z39"/>
    <mergeCell ref="Z40:Z42"/>
    <mergeCell ref="Z67:Z69"/>
    <mergeCell ref="Z49:Z51"/>
    <mergeCell ref="AD6:AD8"/>
    <mergeCell ref="L6:L8"/>
    <mergeCell ref="M6:M8"/>
    <mergeCell ref="Z17:Z19"/>
    <mergeCell ref="Z20:Z22"/>
    <mergeCell ref="Z24:Z26"/>
    <mergeCell ref="Z27:Z29"/>
    <mergeCell ref="Z31:Z33"/>
    <mergeCell ref="Z186:Z187"/>
    <mergeCell ref="Z162:Z163"/>
    <mergeCell ref="Z111:Z112"/>
    <mergeCell ref="Z121:Z122"/>
    <mergeCell ref="Z127:Z128"/>
    <mergeCell ref="Z131:Z132"/>
    <mergeCell ref="Z137:Z138"/>
    <mergeCell ref="Z147:Z148"/>
    <mergeCell ref="Z154:Z155"/>
    <mergeCell ref="Z156:Z157"/>
    <mergeCell ref="Z141:Z142"/>
    <mergeCell ref="Z143:Z144"/>
    <mergeCell ref="Z123:Z124"/>
    <mergeCell ref="Z129:Z130"/>
    <mergeCell ref="Z10:Z12"/>
    <mergeCell ref="Z13:Z15"/>
    <mergeCell ref="Z188:Z189"/>
    <mergeCell ref="Z190:Z191"/>
    <mergeCell ref="Z192:Z193"/>
    <mergeCell ref="Z194:Z195"/>
    <mergeCell ref="Z164:Z165"/>
    <mergeCell ref="Z166:Z167"/>
    <mergeCell ref="Z170:Z171"/>
    <mergeCell ref="Z178:Z179"/>
    <mergeCell ref="Z180:Z181"/>
    <mergeCell ref="Z182:Z183"/>
    <mergeCell ref="Z184:Z185"/>
    <mergeCell ref="Z168:Z169"/>
    <mergeCell ref="Z172:Z173"/>
    <mergeCell ref="Z174:Z175"/>
    <mergeCell ref="Z176:Z177"/>
    <mergeCell ref="Z216:Z217"/>
    <mergeCell ref="Z218:Z219"/>
    <mergeCell ref="Z220:Z221"/>
    <mergeCell ref="Z206:Z207"/>
    <mergeCell ref="Z208:Z209"/>
    <mergeCell ref="Z210:Z211"/>
    <mergeCell ref="Z212:Z213"/>
    <mergeCell ref="Z214:Z215"/>
    <mergeCell ref="Z196:Z197"/>
    <mergeCell ref="Z198:Z199"/>
    <mergeCell ref="Z200:Z201"/>
    <mergeCell ref="Z202:Z203"/>
    <mergeCell ref="Z204:Z205"/>
  </mergeCells>
  <phoneticPr fontId="40" type="noConversion"/>
  <conditionalFormatting sqref="AF10:AG221 AI10:AM221 AP10:AT221">
    <cfRule type="cellIs" dxfId="5" priority="3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89"/>
  <sheetViews>
    <sheetView showGridLines="0" zoomScale="86" zoomScaleNormal="86" workbookViewId="0">
      <pane ySplit="8" topLeftCell="A9" activePane="bottomLeft" state="frozen"/>
      <selection pane="bottomLeft" activeCell="S40" sqref="S40"/>
    </sheetView>
  </sheetViews>
  <sheetFormatPr baseColWidth="10" defaultColWidth="9.109375" defaultRowHeight="13.2" x14ac:dyDescent="0.25"/>
  <cols>
    <col min="1" max="1" width="10.109375" style="55" customWidth="1"/>
    <col min="2" max="2" width="11.109375" style="55" bestFit="1" customWidth="1"/>
    <col min="3" max="3" width="6.44140625" style="55" customWidth="1"/>
    <col min="4" max="4" width="11.44140625" style="59" bestFit="1" customWidth="1"/>
    <col min="5" max="5" width="9.44140625" style="57" customWidth="1"/>
    <col min="6" max="6" width="9.5546875" style="57" customWidth="1"/>
    <col min="7" max="7" width="9.33203125" style="57" customWidth="1"/>
    <col min="8" max="8" width="8.44140625" style="55" customWidth="1"/>
    <col min="9" max="9" width="10.33203125" style="55" customWidth="1"/>
    <col min="10" max="10" width="4.33203125" style="55" bestFit="1" customWidth="1"/>
    <col min="11" max="11" width="14.6640625" style="56" bestFit="1" customWidth="1"/>
    <col min="12" max="12" width="8.88671875" style="55" customWidth="1"/>
    <col min="13" max="13" width="10.88671875" style="55" customWidth="1"/>
    <col min="14" max="14" width="4.33203125" style="55" bestFit="1" customWidth="1"/>
    <col min="15" max="15" width="15.44140625" style="56" bestFit="1" customWidth="1"/>
    <col min="16" max="16" width="15.44140625" style="56" customWidth="1"/>
    <col min="17" max="17" width="7.5546875" style="55" bestFit="1" customWidth="1"/>
    <col min="18" max="18" width="14.6640625" style="60" bestFit="1" customWidth="1"/>
    <col min="19" max="19" width="10.33203125" style="61" customWidth="1"/>
    <col min="20" max="20" width="10.33203125" style="61" hidden="1" customWidth="1"/>
    <col min="21" max="21" width="10.33203125" style="46" hidden="1" customWidth="1"/>
    <col min="22" max="22" width="2.6640625" style="55" customWidth="1"/>
    <col min="23" max="23" width="10" style="58" bestFit="1" customWidth="1"/>
    <col min="24" max="24" width="12.88671875" style="58" bestFit="1" customWidth="1"/>
    <col min="25" max="25" width="13.109375" style="56" bestFit="1" customWidth="1"/>
    <col min="26" max="26" width="13" style="56" customWidth="1"/>
    <col min="27" max="27" width="13.44140625" style="56" bestFit="1" customWidth="1"/>
    <col min="28" max="28" width="12.33203125" style="56" bestFit="1" customWidth="1"/>
    <col min="29" max="29" width="2.33203125" style="56"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2" customFormat="1" ht="30" x14ac:dyDescent="0.5">
      <c r="A1" s="73" t="s">
        <v>19</v>
      </c>
      <c r="B1" s="74"/>
      <c r="C1" s="74"/>
      <c r="D1" s="76"/>
      <c r="E1" s="83"/>
      <c r="F1" s="83"/>
      <c r="G1" s="83"/>
      <c r="H1" s="74"/>
      <c r="I1" s="74"/>
      <c r="J1" s="74"/>
      <c r="K1" s="85"/>
      <c r="L1" s="74"/>
      <c r="M1" s="74"/>
      <c r="N1" s="74"/>
      <c r="O1" s="85"/>
      <c r="P1" s="85"/>
      <c r="Q1" s="74"/>
      <c r="R1" s="97"/>
      <c r="S1" s="97"/>
      <c r="T1" s="99"/>
      <c r="U1" s="99"/>
      <c r="V1" s="77"/>
      <c r="W1" s="93"/>
      <c r="X1" s="93"/>
      <c r="Y1" s="88"/>
      <c r="Z1" s="88"/>
      <c r="AA1" s="88"/>
      <c r="AB1" s="88"/>
      <c r="AC1" s="75"/>
      <c r="AD1" s="75"/>
    </row>
    <row r="2" spans="1:60" s="3" customFormat="1" ht="15.6" x14ac:dyDescent="0.3">
      <c r="A2" s="78" t="s">
        <v>135</v>
      </c>
      <c r="B2" s="78"/>
      <c r="C2" s="78"/>
      <c r="D2" s="80"/>
      <c r="E2" s="84"/>
      <c r="F2" s="84"/>
      <c r="G2" s="84"/>
      <c r="H2" s="81"/>
      <c r="I2" s="81"/>
      <c r="J2" s="81"/>
      <c r="K2" s="86"/>
      <c r="L2" s="81"/>
      <c r="M2" s="81"/>
      <c r="N2" s="81"/>
      <c r="O2" s="86"/>
      <c r="P2" s="86"/>
      <c r="Q2" s="81"/>
      <c r="R2" s="98"/>
      <c r="S2" s="98"/>
      <c r="T2" s="100"/>
      <c r="U2" s="100"/>
      <c r="V2" s="82"/>
      <c r="W2" s="94"/>
      <c r="X2" s="94"/>
      <c r="Y2" s="89"/>
      <c r="Z2" s="89"/>
      <c r="AA2" s="89"/>
      <c r="AB2" s="89"/>
      <c r="AC2" s="79"/>
      <c r="AD2" s="79"/>
      <c r="AI2" s="35" t="s">
        <v>34</v>
      </c>
      <c r="AJ2" s="44">
        <f>-AJ3</f>
        <v>-0.3</v>
      </c>
    </row>
    <row r="3" spans="1:60" s="3" customFormat="1" ht="15.6" x14ac:dyDescent="0.3">
      <c r="A3" s="67" t="s">
        <v>136</v>
      </c>
      <c r="B3" s="110"/>
      <c r="C3" s="110"/>
      <c r="D3" s="19"/>
      <c r="E3" s="111"/>
      <c r="F3" s="111"/>
      <c r="G3" s="111"/>
      <c r="H3" s="112"/>
      <c r="I3" s="112"/>
      <c r="J3" s="112"/>
      <c r="K3" s="113"/>
      <c r="L3" s="112"/>
      <c r="M3" s="112"/>
      <c r="N3" s="112"/>
      <c r="O3" s="113"/>
      <c r="P3" s="113"/>
      <c r="Q3" s="112"/>
      <c r="R3" s="114"/>
      <c r="S3" s="114"/>
      <c r="T3" s="115"/>
      <c r="U3" s="115"/>
      <c r="V3" s="116"/>
      <c r="W3" s="117"/>
      <c r="X3" s="117"/>
      <c r="Y3" s="118"/>
      <c r="Z3" s="118"/>
      <c r="AA3" s="118"/>
      <c r="AB3" s="118"/>
      <c r="AD3" s="110"/>
      <c r="AI3" s="35" t="s">
        <v>35</v>
      </c>
      <c r="AJ3" s="45">
        <v>0.3</v>
      </c>
    </row>
    <row r="4" spans="1:60" s="3" customFormat="1" ht="7.5" customHeight="1" x14ac:dyDescent="0.3">
      <c r="B4" s="68"/>
      <c r="C4" s="68"/>
      <c r="D4" s="19"/>
      <c r="E4" s="111"/>
      <c r="F4" s="111"/>
      <c r="G4" s="111"/>
      <c r="H4" s="112"/>
      <c r="I4" s="112"/>
      <c r="J4" s="112"/>
      <c r="K4" s="113"/>
      <c r="L4" s="112"/>
      <c r="M4" s="112"/>
      <c r="N4" s="112"/>
      <c r="O4" s="113"/>
      <c r="P4" s="113"/>
      <c r="Q4" s="112"/>
      <c r="R4" s="114"/>
      <c r="S4" s="114"/>
      <c r="T4" s="115"/>
      <c r="U4" s="115"/>
      <c r="V4" s="116"/>
      <c r="W4" s="117"/>
      <c r="X4" s="117"/>
      <c r="Y4" s="118"/>
      <c r="Z4" s="118"/>
      <c r="AA4" s="118"/>
      <c r="AB4" s="118"/>
      <c r="AD4" s="68"/>
    </row>
    <row r="5" spans="1:60" s="3" customFormat="1" ht="6" customHeight="1" x14ac:dyDescent="0.3">
      <c r="B5" s="68"/>
      <c r="C5" s="68"/>
      <c r="D5" s="19"/>
      <c r="E5" s="111"/>
      <c r="F5" s="111"/>
      <c r="G5" s="111"/>
      <c r="H5" s="112"/>
      <c r="I5" s="112"/>
      <c r="J5" s="112"/>
      <c r="K5" s="113"/>
      <c r="L5" s="112"/>
      <c r="M5" s="112"/>
      <c r="N5" s="112"/>
      <c r="O5" s="113"/>
      <c r="P5" s="113"/>
      <c r="Q5" s="112"/>
      <c r="R5" s="114"/>
      <c r="S5" s="114"/>
      <c r="T5" s="115"/>
      <c r="U5" s="115"/>
      <c r="V5" s="116"/>
      <c r="W5" s="117"/>
      <c r="X5" s="117"/>
      <c r="Y5" s="119"/>
      <c r="Z5" s="119"/>
      <c r="AA5" s="118"/>
      <c r="AB5" s="118"/>
      <c r="AD5" s="68"/>
    </row>
    <row r="6" spans="1:60" s="36" customFormat="1" ht="15.75" customHeight="1" x14ac:dyDescent="0.3">
      <c r="A6" s="161" t="s">
        <v>0</v>
      </c>
      <c r="B6" s="142" t="s">
        <v>1</v>
      </c>
      <c r="C6" s="142" t="s">
        <v>2</v>
      </c>
      <c r="D6" s="142" t="s">
        <v>3</v>
      </c>
      <c r="E6" s="164" t="s">
        <v>4</v>
      </c>
      <c r="F6" s="164" t="s">
        <v>5</v>
      </c>
      <c r="G6" s="164" t="s">
        <v>6</v>
      </c>
      <c r="H6" s="143" t="s">
        <v>7</v>
      </c>
      <c r="I6" s="146" t="s">
        <v>8</v>
      </c>
      <c r="J6" s="143" t="s">
        <v>9</v>
      </c>
      <c r="K6" s="174"/>
      <c r="L6" s="143" t="s">
        <v>7</v>
      </c>
      <c r="M6" s="146" t="s">
        <v>8</v>
      </c>
      <c r="N6" s="143" t="s">
        <v>10</v>
      </c>
      <c r="O6" s="174"/>
      <c r="P6" s="146" t="s">
        <v>64</v>
      </c>
      <c r="Q6" s="143" t="s">
        <v>11</v>
      </c>
      <c r="R6" s="174"/>
      <c r="S6" s="146" t="s">
        <v>57</v>
      </c>
      <c r="T6" s="143" t="s">
        <v>56</v>
      </c>
      <c r="U6" s="174"/>
      <c r="V6" s="120"/>
      <c r="W6" s="167" t="s">
        <v>12</v>
      </c>
      <c r="X6" s="168"/>
      <c r="Y6" s="168"/>
      <c r="Z6" s="168"/>
      <c r="AA6" s="168"/>
      <c r="AB6" s="169"/>
      <c r="AC6" s="4"/>
      <c r="AD6" s="142" t="s">
        <v>18</v>
      </c>
      <c r="AF6" s="160">
        <f>EURUSD!B2</f>
        <v>0</v>
      </c>
      <c r="AG6" s="152"/>
      <c r="AH6" s="3"/>
      <c r="AI6" s="150" t="s">
        <v>30</v>
      </c>
      <c r="AJ6" s="151"/>
      <c r="AK6" s="151"/>
      <c r="AL6" s="151"/>
      <c r="AM6" s="152"/>
      <c r="AN6" s="3"/>
      <c r="AO6" s="150" t="s">
        <v>38</v>
      </c>
      <c r="AP6" s="151"/>
      <c r="AQ6" s="151"/>
      <c r="AR6" s="151"/>
      <c r="AS6" s="151"/>
      <c r="AT6" s="152"/>
    </row>
    <row r="7" spans="1:60" s="36" customFormat="1" ht="15.6" x14ac:dyDescent="0.3">
      <c r="A7" s="162"/>
      <c r="B7" s="142"/>
      <c r="C7" s="142"/>
      <c r="D7" s="142"/>
      <c r="E7" s="165"/>
      <c r="F7" s="165"/>
      <c r="G7" s="165"/>
      <c r="H7" s="144"/>
      <c r="I7" s="147"/>
      <c r="J7" s="144"/>
      <c r="K7" s="175"/>
      <c r="L7" s="144"/>
      <c r="M7" s="147"/>
      <c r="N7" s="144"/>
      <c r="O7" s="175"/>
      <c r="P7" s="147"/>
      <c r="Q7" s="144"/>
      <c r="R7" s="175"/>
      <c r="S7" s="147"/>
      <c r="T7" s="144"/>
      <c r="U7" s="175"/>
      <c r="V7" s="120"/>
      <c r="W7" s="170" t="s">
        <v>13</v>
      </c>
      <c r="X7" s="170" t="s">
        <v>14</v>
      </c>
      <c r="Y7" s="167" t="s">
        <v>24</v>
      </c>
      <c r="Z7" s="168"/>
      <c r="AA7" s="168"/>
      <c r="AB7" s="169"/>
      <c r="AC7" s="4"/>
      <c r="AD7" s="142"/>
      <c r="AF7" s="156" t="s">
        <v>39</v>
      </c>
      <c r="AG7" s="156"/>
      <c r="AH7" s="3"/>
      <c r="AI7" s="156" t="s">
        <v>33</v>
      </c>
      <c r="AJ7" s="156"/>
      <c r="AK7" s="156" t="s">
        <v>31</v>
      </c>
      <c r="AL7" s="157"/>
      <c r="AM7" s="158" t="s">
        <v>32</v>
      </c>
      <c r="AN7" s="3"/>
      <c r="AO7" s="153" t="s">
        <v>40</v>
      </c>
      <c r="AP7" s="154"/>
      <c r="AQ7" s="155"/>
      <c r="AR7" s="156" t="s">
        <v>31</v>
      </c>
      <c r="AS7" s="157"/>
      <c r="AT7" s="158" t="s">
        <v>32</v>
      </c>
    </row>
    <row r="8" spans="1:60" s="36" customFormat="1" ht="20.399999999999999" x14ac:dyDescent="0.3">
      <c r="A8" s="163"/>
      <c r="B8" s="142"/>
      <c r="C8" s="142"/>
      <c r="D8" s="142"/>
      <c r="E8" s="166"/>
      <c r="F8" s="166"/>
      <c r="G8" s="166"/>
      <c r="H8" s="145"/>
      <c r="I8" s="148"/>
      <c r="J8" s="145"/>
      <c r="K8" s="176"/>
      <c r="L8" s="145"/>
      <c r="M8" s="148"/>
      <c r="N8" s="145"/>
      <c r="O8" s="176"/>
      <c r="P8" s="148"/>
      <c r="Q8" s="145"/>
      <c r="R8" s="176"/>
      <c r="S8" s="148"/>
      <c r="T8" s="145"/>
      <c r="U8" s="176"/>
      <c r="V8" s="120"/>
      <c r="W8" s="171"/>
      <c r="X8" s="171"/>
      <c r="Y8" s="172" t="s">
        <v>15</v>
      </c>
      <c r="Z8" s="173"/>
      <c r="AA8" s="121" t="s">
        <v>16</v>
      </c>
      <c r="AB8" s="121" t="s">
        <v>17</v>
      </c>
      <c r="AC8" s="4"/>
      <c r="AD8" s="142"/>
      <c r="AF8" s="34" t="s">
        <v>36</v>
      </c>
      <c r="AG8" s="34" t="s">
        <v>37</v>
      </c>
      <c r="AH8" s="3"/>
      <c r="AI8" s="34" t="s">
        <v>36</v>
      </c>
      <c r="AJ8" s="34" t="s">
        <v>37</v>
      </c>
      <c r="AK8" s="34" t="s">
        <v>36</v>
      </c>
      <c r="AL8" s="34" t="s">
        <v>37</v>
      </c>
      <c r="AM8" s="159"/>
      <c r="AN8" s="3"/>
      <c r="AO8" s="34" t="s">
        <v>44</v>
      </c>
      <c r="AP8" s="34" t="s">
        <v>36</v>
      </c>
      <c r="AQ8" s="34" t="s">
        <v>37</v>
      </c>
      <c r="AR8" s="34" t="s">
        <v>36</v>
      </c>
      <c r="AS8" s="34" t="s">
        <v>37</v>
      </c>
      <c r="AT8" s="159"/>
    </row>
    <row r="9" spans="1:60" ht="15.6" x14ac:dyDescent="0.3">
      <c r="A9" s="122"/>
      <c r="B9" s="122"/>
      <c r="C9" s="122"/>
      <c r="D9" s="122"/>
      <c r="E9" s="123"/>
      <c r="F9" s="123"/>
      <c r="G9" s="123"/>
      <c r="H9" s="122"/>
      <c r="I9" s="122"/>
      <c r="J9" s="122"/>
      <c r="K9" s="124"/>
      <c r="L9" s="122"/>
      <c r="M9" s="122"/>
      <c r="N9" s="122"/>
      <c r="O9" s="124"/>
      <c r="P9" s="122"/>
      <c r="Q9" s="122"/>
      <c r="R9" s="125"/>
      <c r="S9" s="125"/>
      <c r="T9" s="124"/>
      <c r="U9" s="124"/>
      <c r="V9" s="122"/>
      <c r="W9" s="125"/>
      <c r="X9" s="125"/>
      <c r="Y9" s="124"/>
      <c r="Z9" s="124"/>
      <c r="AA9" s="124"/>
      <c r="AB9" s="124"/>
      <c r="AC9"/>
      <c r="AD9" s="122"/>
      <c r="AH9" s="3"/>
      <c r="AN9" s="3"/>
    </row>
    <row r="10" spans="1:60" s="27" customFormat="1" ht="15.6" x14ac:dyDescent="0.3">
      <c r="A10" s="28">
        <v>2018</v>
      </c>
      <c r="B10" s="28" t="s">
        <v>84</v>
      </c>
      <c r="C10" s="28">
        <v>905</v>
      </c>
      <c r="D10" s="28" t="s">
        <v>21</v>
      </c>
      <c r="E10" s="51">
        <v>42825</v>
      </c>
      <c r="F10" s="51"/>
      <c r="G10" s="51">
        <v>43312</v>
      </c>
      <c r="H10" s="28" t="s">
        <v>26</v>
      </c>
      <c r="I10" s="28" t="s">
        <v>29</v>
      </c>
      <c r="J10" s="28" t="s">
        <v>24</v>
      </c>
      <c r="K10" s="126">
        <v>-2000000</v>
      </c>
      <c r="L10" s="28" t="s">
        <v>22</v>
      </c>
      <c r="M10" s="28" t="s">
        <v>29</v>
      </c>
      <c r="N10" s="28" t="s">
        <v>45</v>
      </c>
      <c r="O10" s="127">
        <v>53020000</v>
      </c>
      <c r="P10" s="28"/>
      <c r="Q10" s="28" t="s">
        <v>42</v>
      </c>
      <c r="R10" s="128">
        <v>26.51</v>
      </c>
      <c r="S10" s="128"/>
      <c r="T10" s="127"/>
      <c r="U10" s="127">
        <v>0</v>
      </c>
      <c r="V10" s="28"/>
      <c r="W10" s="128">
        <v>25.900000000000002</v>
      </c>
      <c r="X10" s="128">
        <v>25.840032667721118</v>
      </c>
      <c r="Y10" s="127">
        <v>51671.908628025798</v>
      </c>
      <c r="Z10" s="127">
        <v>51671.908628025798</v>
      </c>
      <c r="AA10" s="127">
        <v>51671.908628025798</v>
      </c>
      <c r="AB10" s="127">
        <v>0</v>
      </c>
      <c r="AD10" s="28" t="s">
        <v>59</v>
      </c>
      <c r="AF10" s="39">
        <f t="shared" ref="AF10" si="0">IF(S10="",ABS(O10/X10),"")</f>
        <v>2051854.9911212607</v>
      </c>
      <c r="AG10" s="39">
        <f t="shared" ref="AG10" si="1">IF(S10="",
IF(H10="BUY",
IF(I10="CALL",MAX(-ABS(O10)/X10+ABS(O10)/R10,0),IF(I10="PUT",MAX(-ABS(O10)/R10+ABS(O10)/X10,0),IF(I10="FORWARD",-ABS(O10)/X10+ABS(O10)/R10,"TRADE NOT VALID"))),
-IF(I10="CALL",MAX(-ABS(O10)/X10+ABS(O10)/R10,0),IF(I10="PUT",MAX(-ABS(O10)/R10+ABS(O10)/X10,0),IF(I10="FORWARD",-ABS(O10)/X10+ABS(O10)/R10,"TRADE NOT VALID")))),"")</f>
        <v>51854.991121260915</v>
      </c>
      <c r="AH10" s="3"/>
      <c r="AI10" s="39">
        <f t="shared" ref="AI10" si="2">IF(S10="",
IF(I10="CALL",ABS(O10/(X10*(1+$AJ$3))),
IF(I10="PUT",ABS(O10/(X10*(1+$AJ$2))),
IF(I10="FORWARD",ABS(O10/(X10*(1+$AJ$3))),
"TRADE NOT VALID"))),
"")</f>
        <v>1578349.9931702004</v>
      </c>
      <c r="AJ10" s="39">
        <f t="shared" ref="AJ10" si="3">IF(S10="",
IF(H10="BUY",
IF(I10="CALL",MAX(-ABS(O10)/(X10*(1+$AJ$3))+ABS(O10)/R10,0),IF(I10="PUT",MAX(-ABS(O10)/R10+ABS(O10)/(X10*(1+$AJ$2)),0),IF(I10="FORWARD",-ABS(O10)/(X10*(1+$AJ$3))+ABS(O10)/R10,"TRADE NOT VALID"))),
-IF(I10="CALL",MAX(-ABS(O10)/(X10*(1+$AJ$3))+ABS(O10)/R10,0),IF(I10="PUT",MAX(-ABS(O10)/R10+ABS(O10)/(X10*(1+$AJ$2)),0),IF(I10="FORWARD",-ABS(O10)/(X10*(1+$AJ$3))+ABS(O10)/R10,"TRADE NOT VALID")))),"")</f>
        <v>-421650.00682979939</v>
      </c>
      <c r="AK10" s="39">
        <f t="shared" ref="AK10" si="4">IF(S10="",
AI10-IF(AG10=0,ABS(O10/R10),AF10),"")</f>
        <v>-473504.9979510603</v>
      </c>
      <c r="AL10" s="39">
        <f t="shared" ref="AL10" si="5">IF(S10="",AJ10-AG10,"")</f>
        <v>-473504.9979510603</v>
      </c>
      <c r="AM10" s="42">
        <f t="shared" ref="AM10" si="6">IF(S10="",IF(AL10=0,"CHOC INSUFFISANT",ABS(AL10/AK10)),"")</f>
        <v>1</v>
      </c>
      <c r="AN10" s="3"/>
      <c r="AO10" s="32">
        <f>VLOOKUP(EURCZK!C10,'Cours à terme initiaux'!$A$1:$E$1949,5,FALSE)</f>
        <v>26.51</v>
      </c>
      <c r="AP10" s="39">
        <f t="shared" ref="AP10" si="7">IF(S10="",ABS(O10/AO10),"")</f>
        <v>1999999.9999999998</v>
      </c>
      <c r="AQ10" s="39">
        <f t="shared" ref="AQ10" si="8">IF(S10="",
IF(H10="BUY",
IF(I10="CALL",MAX(-ABS(O10)/AO10+ABS(O10)/R10,0),IF(I10="PUT",MAX(-ABS(O10)/R10+ABS(O10)/AO10,0),IF(I10="FORWARD",-ABS(O10)/AO10+ABS(O10)/R10,"TRADE NOT VALID"))),
-IF(I10="CALL",MAX(-ABS(O10)/AO10+ABS(O10)/R10,0),IF(I10="PUT",MAX(-ABS(O10)/R10+ABS(O10)/AO10,0),IF(I10="FORWARD",-ABS(O10)/AO10+ABS(O10)/R10,"TRADE NOT VALID")))),"")</f>
        <v>0</v>
      </c>
      <c r="AR10" s="39">
        <f t="shared" ref="AR10" si="9">IF(S10="",
IF(AQ10=AG10,AF10-AP10,
IF(AG10=0,IF(H10="BUY",(ABS(O10)/AO10-ABS(O10)/R10),-(ABS(O10)/AO10-ABS(O10)/R10)),
IF(AQ10=0,IF(H10="BUY",(ABS(O10)/X10-ABS(O10)/R10),-(ABS(O10)/X10-ABS(O10)/R10)),AF10-AP10))),"")</f>
        <v>-51854.991121260915</v>
      </c>
      <c r="AS10" s="39">
        <f t="shared" ref="AS10" si="10">IF(S10="",
AG10-AQ10,
"")</f>
        <v>51854.991121260915</v>
      </c>
      <c r="AT10" s="42">
        <f t="shared" ref="AT10" si="11">IF(S10="",IF(AS10=0,"PAS DE VALEUR INTRINSEQUE",ABS(AS10/AR10)),"")</f>
        <v>1</v>
      </c>
      <c r="AU10" s="39"/>
      <c r="AV10" s="40" t="str">
        <f t="shared" ref="AV10:AV27" si="12">IF(ISERROR(AO10),C10,"")</f>
        <v/>
      </c>
      <c r="AW10" s="40"/>
      <c r="AX10" s="40"/>
      <c r="AY10" s="40"/>
      <c r="AZ10" s="40"/>
      <c r="BA10" s="40"/>
      <c r="BB10" s="40"/>
      <c r="BC10" s="37"/>
      <c r="BD10" s="37"/>
      <c r="BE10" s="37"/>
      <c r="BF10" s="37"/>
      <c r="BG10" s="37"/>
      <c r="BH10" s="37"/>
    </row>
    <row r="11" spans="1:60" s="33" customFormat="1" ht="15.6" x14ac:dyDescent="0.3">
      <c r="A11" s="28">
        <v>2018</v>
      </c>
      <c r="B11" s="28" t="s">
        <v>86</v>
      </c>
      <c r="C11" s="28">
        <v>975</v>
      </c>
      <c r="D11" s="28" t="s">
        <v>21</v>
      </c>
      <c r="E11" s="51">
        <v>42825</v>
      </c>
      <c r="F11" s="51"/>
      <c r="G11" s="51">
        <v>43343</v>
      </c>
      <c r="H11" s="28" t="s">
        <v>26</v>
      </c>
      <c r="I11" s="28" t="s">
        <v>29</v>
      </c>
      <c r="J11" s="28" t="s">
        <v>24</v>
      </c>
      <c r="K11" s="126">
        <v>-2000000</v>
      </c>
      <c r="L11" s="28" t="s">
        <v>22</v>
      </c>
      <c r="M11" s="28" t="s">
        <v>29</v>
      </c>
      <c r="N11" s="28" t="s">
        <v>45</v>
      </c>
      <c r="O11" s="127">
        <v>52980000</v>
      </c>
      <c r="P11" s="28"/>
      <c r="Q11" s="28" t="s">
        <v>42</v>
      </c>
      <c r="R11" s="128">
        <v>26.49</v>
      </c>
      <c r="S11" s="128"/>
      <c r="T11" s="127"/>
      <c r="U11" s="127">
        <v>0</v>
      </c>
      <c r="V11" s="28"/>
      <c r="W11" s="128">
        <v>25.900000000000002</v>
      </c>
      <c r="X11" s="128">
        <v>25.863394640319349</v>
      </c>
      <c r="Y11" s="127">
        <v>48270.541338201714</v>
      </c>
      <c r="Z11" s="127">
        <v>48270.541338201714</v>
      </c>
      <c r="AA11" s="127">
        <v>48270.541338201707</v>
      </c>
      <c r="AB11" s="127">
        <v>7.2759576141834259E-12</v>
      </c>
      <c r="AC11" s="27"/>
      <c r="AD11" s="28" t="s">
        <v>59</v>
      </c>
      <c r="AF11" s="39">
        <f t="shared" ref="AF11:AF29" si="13">IF(S11="",ABS(O11/X11),"")</f>
        <v>2048454.9973733001</v>
      </c>
      <c r="AG11" s="39">
        <f t="shared" ref="AG11:AG29" si="14">IF(S11="",
IF(H11="BUY",
IF(I11="CALL",MAX(-ABS(O11)/X11+ABS(O11)/R11,0),IF(I11="PUT",MAX(-ABS(O11)/R11+ABS(O11)/X11,0),IF(I11="FORWARD",-ABS(O11)/X11+ABS(O11)/R11,"TRADE NOT VALID"))),
-IF(I11="CALL",MAX(-ABS(O11)/X11+ABS(O11)/R11,0),IF(I11="PUT",MAX(-ABS(O11)/R11+ABS(O11)/X11,0),IF(I11="FORWARD",-ABS(O11)/X11+ABS(O11)/R11,"TRADE NOT VALID")))),"")</f>
        <v>48454.997373299906</v>
      </c>
      <c r="AH11" s="3"/>
      <c r="AI11" s="39">
        <f t="shared" ref="AI11:AI29" si="15">IF(S11="",
IF(I11="CALL",ABS(O11/(X11*(1+$AJ$3))),
IF(I11="PUT",ABS(O11/(X11*(1+$AJ$2))),
IF(I11="FORWARD",ABS(O11/(X11*(1+$AJ$3))),
"TRADE NOT VALID"))),
"")</f>
        <v>1575734.6133640772</v>
      </c>
      <c r="AJ11" s="39">
        <f t="shared" ref="AJ11:AJ29" si="16">IF(S11="",
IF(H11="BUY",
IF(I11="CALL",MAX(-ABS(O11)/(X11*(1+$AJ$3))+ABS(O11)/R11,0),IF(I11="PUT",MAX(-ABS(O11)/R11+ABS(O11)/(X11*(1+$AJ$2)),0),IF(I11="FORWARD",-ABS(O11)/(X11*(1+$AJ$3))+ABS(O11)/R11,"TRADE NOT VALID"))),
-IF(I11="CALL",MAX(-ABS(O11)/(X11*(1+$AJ$3))+ABS(O11)/R11,0),IF(I11="PUT",MAX(-ABS(O11)/R11+ABS(O11)/(X11*(1+$AJ$2)),0),IF(I11="FORWARD",-ABS(O11)/(X11*(1+$AJ$3))+ABS(O11)/R11,"TRADE NOT VALID")))),"")</f>
        <v>-424265.38663592306</v>
      </c>
      <c r="AK11" s="39">
        <f t="shared" ref="AK11:AK29" si="17">IF(S11="",
AI11-IF(AG11=0,ABS(O11/R11),AF11),"")</f>
        <v>-472720.38400922297</v>
      </c>
      <c r="AL11" s="39">
        <f t="shared" ref="AL11:AL29" si="18">IF(S11="",AJ11-AG11,"")</f>
        <v>-472720.38400922297</v>
      </c>
      <c r="AM11" s="42">
        <f t="shared" ref="AM11:AM29" si="19">IF(S11="",IF(AL11=0,"CHOC INSUFFISANT",ABS(AL11/AK11)),"")</f>
        <v>1</v>
      </c>
      <c r="AN11" s="3"/>
      <c r="AO11" s="32">
        <f>VLOOKUP(EURCZK!C11,'Cours à terme initiaux'!$A$1:$E$1949,5,FALSE)</f>
        <v>26.49</v>
      </c>
      <c r="AP11" s="39">
        <f t="shared" ref="AP11:AP29" si="20">IF(S11="",ABS(O11/AO11),"")</f>
        <v>2000000.0000000002</v>
      </c>
      <c r="AQ11" s="39">
        <f t="shared" ref="AQ11:AQ29" si="21">IF(S11="",
IF(H11="BUY",
IF(I11="CALL",MAX(-ABS(O11)/AO11+ABS(O11)/R11,0),IF(I11="PUT",MAX(-ABS(O11)/R11+ABS(O11)/AO11,0),IF(I11="FORWARD",-ABS(O11)/AO11+ABS(O11)/R11,"TRADE NOT VALID"))),
-IF(I11="CALL",MAX(-ABS(O11)/AO11+ABS(O11)/R11,0),IF(I11="PUT",MAX(-ABS(O11)/R11+ABS(O11)/AO11,0),IF(I11="FORWARD",-ABS(O11)/AO11+ABS(O11)/R11,"TRADE NOT VALID")))),"")</f>
        <v>0</v>
      </c>
      <c r="AR11" s="39">
        <f t="shared" ref="AR11:AR29" si="22">IF(S11="",
IF(AQ11=AG11,AF11-AP11,
IF(AG11=0,IF(H11="BUY",(ABS(O11)/AO11-ABS(O11)/R11),-(ABS(O11)/AO11-ABS(O11)/R11)),
IF(AQ11=0,IF(H11="BUY",(ABS(O11)/X11-ABS(O11)/R11),-(ABS(O11)/X11-ABS(O11)/R11)),AF11-AP11))),"")</f>
        <v>-48454.997373299906</v>
      </c>
      <c r="AS11" s="39">
        <f t="shared" ref="AS11:AS29" si="23">IF(S11="",
AG11-AQ11,
"")</f>
        <v>48454.997373299906</v>
      </c>
      <c r="AT11" s="42">
        <f t="shared" ref="AT11:AT29" si="24">IF(S11="",IF(AS11=0,"PAS DE VALEUR INTRINSEQUE",ABS(AS11/AR11)),"")</f>
        <v>1</v>
      </c>
      <c r="AU11" s="43"/>
      <c r="AV11" s="40" t="str">
        <f t="shared" si="12"/>
        <v/>
      </c>
      <c r="AW11" s="41"/>
      <c r="AX11" s="41"/>
      <c r="AY11" s="41"/>
      <c r="AZ11" s="41"/>
      <c r="BA11" s="41"/>
      <c r="BB11" s="41"/>
      <c r="BC11" s="38"/>
      <c r="BD11" s="38"/>
      <c r="BE11" s="38"/>
      <c r="BF11" s="38"/>
      <c r="BG11" s="38"/>
      <c r="BH11" s="38"/>
    </row>
    <row r="12" spans="1:60" s="27" customFormat="1" ht="15.6" x14ac:dyDescent="0.3">
      <c r="A12" s="28">
        <v>2018</v>
      </c>
      <c r="B12" s="28" t="s">
        <v>87</v>
      </c>
      <c r="C12" s="28">
        <v>976</v>
      </c>
      <c r="D12" s="28" t="s">
        <v>21</v>
      </c>
      <c r="E12" s="51">
        <v>42825</v>
      </c>
      <c r="F12" s="51"/>
      <c r="G12" s="51">
        <v>43370</v>
      </c>
      <c r="H12" s="28" t="s">
        <v>26</v>
      </c>
      <c r="I12" s="28" t="s">
        <v>29</v>
      </c>
      <c r="J12" s="28" t="s">
        <v>24</v>
      </c>
      <c r="K12" s="126">
        <v>-2000000</v>
      </c>
      <c r="L12" s="28" t="s">
        <v>22</v>
      </c>
      <c r="M12" s="28" t="s">
        <v>29</v>
      </c>
      <c r="N12" s="28" t="s">
        <v>45</v>
      </c>
      <c r="O12" s="127">
        <v>52940000</v>
      </c>
      <c r="P12" s="28"/>
      <c r="Q12" s="28" t="s">
        <v>42</v>
      </c>
      <c r="R12" s="128">
        <v>26.47</v>
      </c>
      <c r="S12" s="128"/>
      <c r="T12" s="127"/>
      <c r="U12" s="127">
        <v>0</v>
      </c>
      <c r="V12" s="28"/>
      <c r="W12" s="128">
        <v>25.900000000000002</v>
      </c>
      <c r="X12" s="128">
        <v>25.887423383842997</v>
      </c>
      <c r="Y12" s="127">
        <v>44832.656110826319</v>
      </c>
      <c r="Z12" s="127">
        <v>44832.656110826319</v>
      </c>
      <c r="AA12" s="127">
        <v>44832.656110826312</v>
      </c>
      <c r="AB12" s="127">
        <v>7.2759576141834259E-12</v>
      </c>
      <c r="AD12" s="28" t="s">
        <v>59</v>
      </c>
      <c r="AF12" s="39">
        <f t="shared" si="13"/>
        <v>2045008.4666611205</v>
      </c>
      <c r="AG12" s="39">
        <f t="shared" si="14"/>
        <v>45008.466661120532</v>
      </c>
      <c r="AH12" s="3"/>
      <c r="AI12" s="39">
        <f t="shared" si="15"/>
        <v>1573083.4358931694</v>
      </c>
      <c r="AJ12" s="39">
        <f t="shared" si="16"/>
        <v>-426916.56410683063</v>
      </c>
      <c r="AK12" s="39">
        <f t="shared" si="17"/>
        <v>-471925.03076795116</v>
      </c>
      <c r="AL12" s="39">
        <f t="shared" si="18"/>
        <v>-471925.03076795116</v>
      </c>
      <c r="AM12" s="42">
        <f t="shared" si="19"/>
        <v>1</v>
      </c>
      <c r="AN12" s="3"/>
      <c r="AO12" s="32">
        <f>VLOOKUP(EURCZK!C12,'Cours à terme initiaux'!$A$1:$E$1949,5,FALSE)</f>
        <v>26.47</v>
      </c>
      <c r="AP12" s="39">
        <f t="shared" si="20"/>
        <v>2000000</v>
      </c>
      <c r="AQ12" s="39">
        <f t="shared" si="21"/>
        <v>0</v>
      </c>
      <c r="AR12" s="39">
        <f t="shared" si="22"/>
        <v>-45008.466661120532</v>
      </c>
      <c r="AS12" s="39">
        <f t="shared" si="23"/>
        <v>45008.466661120532</v>
      </c>
      <c r="AT12" s="42">
        <f t="shared" si="24"/>
        <v>1</v>
      </c>
      <c r="AU12" s="39"/>
      <c r="AV12" s="40" t="str">
        <f t="shared" si="12"/>
        <v/>
      </c>
      <c r="AW12" s="40"/>
      <c r="AX12" s="40"/>
      <c r="AY12" s="40"/>
      <c r="AZ12" s="40"/>
      <c r="BA12" s="40"/>
      <c r="BB12" s="40"/>
      <c r="BC12" s="37"/>
      <c r="BD12" s="37"/>
      <c r="BE12" s="37"/>
      <c r="BF12" s="37"/>
      <c r="BG12" s="37"/>
      <c r="BH12" s="37"/>
    </row>
    <row r="13" spans="1:60" s="27" customFormat="1" ht="15.6" x14ac:dyDescent="0.3">
      <c r="A13" s="28">
        <v>2018</v>
      </c>
      <c r="B13" s="28" t="s">
        <v>88</v>
      </c>
      <c r="C13" s="28">
        <v>977</v>
      </c>
      <c r="D13" s="28" t="s">
        <v>21</v>
      </c>
      <c r="E13" s="51">
        <v>42825</v>
      </c>
      <c r="F13" s="51"/>
      <c r="G13" s="51">
        <v>43404</v>
      </c>
      <c r="H13" s="28" t="s">
        <v>26</v>
      </c>
      <c r="I13" s="28" t="s">
        <v>29</v>
      </c>
      <c r="J13" s="28" t="s">
        <v>24</v>
      </c>
      <c r="K13" s="126">
        <v>-2000000</v>
      </c>
      <c r="L13" s="28" t="s">
        <v>22</v>
      </c>
      <c r="M13" s="28" t="s">
        <v>29</v>
      </c>
      <c r="N13" s="28" t="s">
        <v>45</v>
      </c>
      <c r="O13" s="127">
        <v>52940000</v>
      </c>
      <c r="P13" s="28"/>
      <c r="Q13" s="28" t="s">
        <v>42</v>
      </c>
      <c r="R13" s="128">
        <v>26.47</v>
      </c>
      <c r="S13" s="128"/>
      <c r="T13" s="127"/>
      <c r="U13" s="127">
        <v>0</v>
      </c>
      <c r="V13" s="28"/>
      <c r="W13" s="128">
        <v>25.900000000000002</v>
      </c>
      <c r="X13" s="128">
        <v>25.921584322191077</v>
      </c>
      <c r="Y13" s="127">
        <v>42149.152128265225</v>
      </c>
      <c r="Z13" s="127">
        <v>42149.152128265225</v>
      </c>
      <c r="AA13" s="127">
        <v>42149.152128265225</v>
      </c>
      <c r="AB13" s="127">
        <v>0</v>
      </c>
      <c r="AD13" s="28" t="s">
        <v>59</v>
      </c>
      <c r="AF13" s="39">
        <f t="shared" si="13"/>
        <v>2042313.4381751067</v>
      </c>
      <c r="AG13" s="39">
        <f t="shared" si="14"/>
        <v>42313.438175106654</v>
      </c>
      <c r="AH13" s="3"/>
      <c r="AI13" s="39">
        <f t="shared" si="15"/>
        <v>1571010.3370577742</v>
      </c>
      <c r="AJ13" s="39">
        <f t="shared" si="16"/>
        <v>-428989.66294222581</v>
      </c>
      <c r="AK13" s="39">
        <f t="shared" si="17"/>
        <v>-471303.10111733247</v>
      </c>
      <c r="AL13" s="39">
        <f t="shared" si="18"/>
        <v>-471303.10111733247</v>
      </c>
      <c r="AM13" s="42">
        <f t="shared" si="19"/>
        <v>1</v>
      </c>
      <c r="AN13" s="3"/>
      <c r="AO13" s="32">
        <f>VLOOKUP(EURCZK!C13,'Cours à terme initiaux'!$A$1:$E$1949,5,FALSE)</f>
        <v>26.47</v>
      </c>
      <c r="AP13" s="39">
        <f t="shared" si="20"/>
        <v>2000000</v>
      </c>
      <c r="AQ13" s="39">
        <f t="shared" si="21"/>
        <v>0</v>
      </c>
      <c r="AR13" s="39">
        <f t="shared" si="22"/>
        <v>-42313.438175106654</v>
      </c>
      <c r="AS13" s="39">
        <f t="shared" si="23"/>
        <v>42313.438175106654</v>
      </c>
      <c r="AT13" s="42">
        <f t="shared" si="24"/>
        <v>1</v>
      </c>
      <c r="AU13" s="39"/>
      <c r="AV13" s="40" t="str">
        <f t="shared" si="12"/>
        <v/>
      </c>
      <c r="AW13" s="40"/>
      <c r="AX13" s="40"/>
      <c r="AY13" s="40"/>
      <c r="AZ13" s="40"/>
      <c r="BA13" s="40"/>
      <c r="BB13" s="40"/>
      <c r="BC13" s="37"/>
      <c r="BD13" s="37"/>
      <c r="BE13" s="37"/>
      <c r="BF13" s="37"/>
      <c r="BG13" s="37"/>
      <c r="BH13" s="37"/>
    </row>
    <row r="14" spans="1:60" s="27" customFormat="1" ht="15.6" x14ac:dyDescent="0.3">
      <c r="A14" s="28">
        <v>2018</v>
      </c>
      <c r="B14" s="28" t="s">
        <v>89</v>
      </c>
      <c r="C14" s="28">
        <v>978</v>
      </c>
      <c r="D14" s="28" t="s">
        <v>21</v>
      </c>
      <c r="E14" s="51">
        <v>42825</v>
      </c>
      <c r="F14" s="51"/>
      <c r="G14" s="51">
        <v>43434</v>
      </c>
      <c r="H14" s="28" t="s">
        <v>26</v>
      </c>
      <c r="I14" s="28" t="s">
        <v>29</v>
      </c>
      <c r="J14" s="28" t="s">
        <v>24</v>
      </c>
      <c r="K14" s="126">
        <v>-2000000</v>
      </c>
      <c r="L14" s="28" t="s">
        <v>22</v>
      </c>
      <c r="M14" s="28" t="s">
        <v>29</v>
      </c>
      <c r="N14" s="28" t="s">
        <v>45</v>
      </c>
      <c r="O14" s="127">
        <v>52920000</v>
      </c>
      <c r="P14" s="28"/>
      <c r="Q14" s="28" t="s">
        <v>42</v>
      </c>
      <c r="R14" s="128">
        <v>26.46</v>
      </c>
      <c r="S14" s="128"/>
      <c r="T14" s="127"/>
      <c r="U14" s="127">
        <v>0</v>
      </c>
      <c r="V14" s="28"/>
      <c r="W14" s="128">
        <v>25.900000000000002</v>
      </c>
      <c r="X14" s="128">
        <v>25.951617647783667</v>
      </c>
      <c r="Y14" s="127">
        <v>39027.719688084995</v>
      </c>
      <c r="Z14" s="127">
        <v>39027.719688084995</v>
      </c>
      <c r="AA14" s="127">
        <v>39027.719688084995</v>
      </c>
      <c r="AB14" s="127">
        <v>0</v>
      </c>
      <c r="AD14" s="28" t="s">
        <v>59</v>
      </c>
      <c r="AF14" s="39">
        <f t="shared" si="13"/>
        <v>2039179.2418581466</v>
      </c>
      <c r="AG14" s="39">
        <f t="shared" si="14"/>
        <v>39179.241858146619</v>
      </c>
      <c r="AH14" s="3"/>
      <c r="AI14" s="39">
        <f t="shared" si="15"/>
        <v>1568599.4168139591</v>
      </c>
      <c r="AJ14" s="39">
        <f t="shared" si="16"/>
        <v>-431400.58318604087</v>
      </c>
      <c r="AK14" s="39">
        <f t="shared" si="17"/>
        <v>-470579.82504418748</v>
      </c>
      <c r="AL14" s="39">
        <f t="shared" si="18"/>
        <v>-470579.82504418748</v>
      </c>
      <c r="AM14" s="42">
        <f t="shared" si="19"/>
        <v>1</v>
      </c>
      <c r="AN14" s="3"/>
      <c r="AO14" s="32">
        <f>VLOOKUP(EURCZK!C14,'Cours à terme initiaux'!$A$1:$E$1949,5,FALSE)</f>
        <v>26.46</v>
      </c>
      <c r="AP14" s="39">
        <f t="shared" si="20"/>
        <v>2000000</v>
      </c>
      <c r="AQ14" s="39">
        <f t="shared" si="21"/>
        <v>0</v>
      </c>
      <c r="AR14" s="39">
        <f t="shared" si="22"/>
        <v>-39179.241858146619</v>
      </c>
      <c r="AS14" s="39">
        <f t="shared" si="23"/>
        <v>39179.241858146619</v>
      </c>
      <c r="AT14" s="42">
        <f t="shared" si="24"/>
        <v>1</v>
      </c>
      <c r="AU14" s="39"/>
      <c r="AV14" s="40" t="str">
        <f t="shared" si="12"/>
        <v/>
      </c>
      <c r="AW14" s="40"/>
      <c r="AX14" s="40"/>
      <c r="AY14" s="40"/>
      <c r="AZ14" s="40"/>
      <c r="BA14" s="40"/>
      <c r="BB14" s="40"/>
      <c r="BC14" s="37"/>
      <c r="BD14" s="37"/>
      <c r="BE14" s="37"/>
      <c r="BF14" s="37"/>
      <c r="BG14" s="37"/>
      <c r="BH14" s="37"/>
    </row>
    <row r="15" spans="1:60" s="27" customFormat="1" ht="15.6" x14ac:dyDescent="0.3">
      <c r="A15" s="129">
        <v>2018</v>
      </c>
      <c r="B15" s="129" t="s">
        <v>90</v>
      </c>
      <c r="C15" s="129">
        <v>979</v>
      </c>
      <c r="D15" s="129" t="s">
        <v>21</v>
      </c>
      <c r="E15" s="130">
        <v>42825</v>
      </c>
      <c r="F15" s="130"/>
      <c r="G15" s="130">
        <v>43465</v>
      </c>
      <c r="H15" s="129" t="s">
        <v>26</v>
      </c>
      <c r="I15" s="129" t="s">
        <v>29</v>
      </c>
      <c r="J15" s="129" t="s">
        <v>24</v>
      </c>
      <c r="K15" s="131">
        <v>-2000000</v>
      </c>
      <c r="L15" s="129" t="s">
        <v>22</v>
      </c>
      <c r="M15" s="129" t="s">
        <v>29</v>
      </c>
      <c r="N15" s="129" t="s">
        <v>45</v>
      </c>
      <c r="O15" s="132">
        <v>52900000</v>
      </c>
      <c r="P15" s="129"/>
      <c r="Q15" s="129" t="s">
        <v>42</v>
      </c>
      <c r="R15" s="133">
        <v>26.45</v>
      </c>
      <c r="S15" s="133"/>
      <c r="T15" s="132"/>
      <c r="U15" s="132">
        <v>0</v>
      </c>
      <c r="V15" s="129"/>
      <c r="W15" s="133">
        <v>25.900000000000002</v>
      </c>
      <c r="X15" s="133">
        <v>25.911791679969099</v>
      </c>
      <c r="Y15" s="132">
        <v>41268.654095633203</v>
      </c>
      <c r="Z15" s="132">
        <v>41268.654095633203</v>
      </c>
      <c r="AA15" s="132">
        <v>41268.654095633203</v>
      </c>
      <c r="AB15" s="132">
        <v>0</v>
      </c>
      <c r="AD15" s="129" t="s">
        <v>59</v>
      </c>
      <c r="AF15" s="39">
        <f t="shared" si="13"/>
        <v>2041541.5751004943</v>
      </c>
      <c r="AG15" s="39">
        <f t="shared" si="14"/>
        <v>41541.575100494316</v>
      </c>
      <c r="AH15" s="3"/>
      <c r="AI15" s="39">
        <f t="shared" si="15"/>
        <v>1570416.5962311495</v>
      </c>
      <c r="AJ15" s="39">
        <f t="shared" si="16"/>
        <v>-429583.40376885049</v>
      </c>
      <c r="AK15" s="39">
        <f t="shared" si="17"/>
        <v>-471124.97886934481</v>
      </c>
      <c r="AL15" s="39">
        <f t="shared" si="18"/>
        <v>-471124.97886934481</v>
      </c>
      <c r="AM15" s="42">
        <f t="shared" si="19"/>
        <v>1</v>
      </c>
      <c r="AN15" s="3"/>
      <c r="AO15" s="32">
        <f>VLOOKUP(EURCZK!C15,'Cours à terme initiaux'!$A$1:$E$1949,5,FALSE)</f>
        <v>26.45</v>
      </c>
      <c r="AP15" s="39">
        <f t="shared" si="20"/>
        <v>2000000</v>
      </c>
      <c r="AQ15" s="39">
        <f t="shared" si="21"/>
        <v>0</v>
      </c>
      <c r="AR15" s="39">
        <f t="shared" si="22"/>
        <v>-41541.575100494316</v>
      </c>
      <c r="AS15" s="39">
        <f t="shared" si="23"/>
        <v>41541.575100494316</v>
      </c>
      <c r="AT15" s="42">
        <f t="shared" si="24"/>
        <v>1</v>
      </c>
      <c r="AU15" s="39"/>
      <c r="AV15" s="40" t="str">
        <f t="shared" si="12"/>
        <v/>
      </c>
      <c r="AW15" s="40"/>
      <c r="AX15" s="40"/>
      <c r="AY15" s="40"/>
      <c r="AZ15" s="40"/>
      <c r="BA15" s="40"/>
      <c r="BB15" s="40"/>
      <c r="BC15" s="37"/>
      <c r="BD15" s="37"/>
      <c r="BE15" s="37"/>
      <c r="BF15" s="37"/>
      <c r="BG15" s="37"/>
      <c r="BH15" s="37"/>
    </row>
    <row r="16" spans="1:60" s="33" customFormat="1" ht="15.6" x14ac:dyDescent="0.3">
      <c r="A16" s="134"/>
      <c r="B16" s="134"/>
      <c r="C16" s="134"/>
      <c r="D16" s="134"/>
      <c r="E16" s="135"/>
      <c r="F16" s="135"/>
      <c r="G16" s="135"/>
      <c r="H16" s="134"/>
      <c r="I16" s="134"/>
      <c r="J16" s="134"/>
      <c r="K16" s="136"/>
      <c r="L16" s="134"/>
      <c r="M16" s="134"/>
      <c r="N16" s="134"/>
      <c r="O16" s="137"/>
      <c r="P16" s="134"/>
      <c r="Q16" s="134"/>
      <c r="R16" s="138"/>
      <c r="S16" s="138"/>
      <c r="T16" s="137"/>
      <c r="U16" s="137"/>
      <c r="V16" s="134"/>
      <c r="W16" s="138"/>
      <c r="X16" s="138"/>
      <c r="Y16" s="137"/>
      <c r="Z16" s="137"/>
      <c r="AA16" s="137"/>
      <c r="AB16" s="137"/>
      <c r="AC16" s="139"/>
      <c r="AD16" s="134"/>
      <c r="AF16" s="39"/>
      <c r="AG16" s="39"/>
      <c r="AH16" s="3"/>
      <c r="AI16" s="39"/>
      <c r="AJ16" s="39"/>
      <c r="AK16" s="39"/>
      <c r="AL16" s="39"/>
      <c r="AM16" s="42"/>
      <c r="AN16" s="3"/>
      <c r="AO16" s="32"/>
      <c r="AP16" s="39"/>
      <c r="AQ16" s="39"/>
      <c r="AR16" s="39"/>
      <c r="AS16" s="39"/>
      <c r="AT16" s="42"/>
      <c r="AU16" s="39"/>
      <c r="AV16" s="40"/>
      <c r="AW16" s="41"/>
      <c r="AX16" s="41"/>
      <c r="AY16" s="41"/>
      <c r="AZ16" s="41"/>
      <c r="BA16" s="41"/>
      <c r="BB16" s="41"/>
      <c r="BC16" s="38"/>
      <c r="BD16" s="38"/>
      <c r="BE16" s="38"/>
      <c r="BF16" s="38"/>
      <c r="BG16" s="38"/>
      <c r="BH16" s="38"/>
    </row>
    <row r="17" spans="1:60" s="33" customFormat="1" ht="15.6" x14ac:dyDescent="0.3">
      <c r="A17" s="134"/>
      <c r="B17" s="134"/>
      <c r="C17" s="134"/>
      <c r="D17" s="134"/>
      <c r="E17" s="135"/>
      <c r="F17" s="135"/>
      <c r="G17" s="135"/>
      <c r="H17" s="134"/>
      <c r="I17" s="134"/>
      <c r="J17" s="134"/>
      <c r="K17" s="137"/>
      <c r="L17" s="134"/>
      <c r="M17" s="134"/>
      <c r="N17" s="134"/>
      <c r="O17" s="137"/>
      <c r="P17" s="134"/>
      <c r="Q17" s="134"/>
      <c r="R17" s="138"/>
      <c r="S17" s="138"/>
      <c r="T17" s="137"/>
      <c r="U17" s="137"/>
      <c r="V17" s="134"/>
      <c r="W17" s="138"/>
      <c r="X17" s="138"/>
      <c r="Y17" s="137"/>
      <c r="Z17" s="137"/>
      <c r="AA17" s="137"/>
      <c r="AB17" s="137"/>
      <c r="AC17" s="139"/>
      <c r="AD17" s="134"/>
      <c r="AF17" s="39"/>
      <c r="AG17" s="39"/>
      <c r="AH17" s="3"/>
      <c r="AI17" s="39"/>
      <c r="AJ17" s="39"/>
      <c r="AK17" s="39"/>
      <c r="AL17" s="39"/>
      <c r="AM17" s="42"/>
      <c r="AN17" s="3"/>
      <c r="AO17" s="32"/>
      <c r="AP17" s="39"/>
      <c r="AQ17" s="39"/>
      <c r="AR17" s="39"/>
      <c r="AS17" s="39"/>
      <c r="AT17" s="42"/>
      <c r="AU17" s="39"/>
      <c r="AV17" s="40"/>
      <c r="AW17" s="41"/>
      <c r="AX17" s="41"/>
      <c r="AY17" s="41"/>
      <c r="AZ17" s="41"/>
      <c r="BA17" s="41"/>
      <c r="BB17" s="41"/>
      <c r="BC17" s="38"/>
      <c r="BD17" s="38"/>
      <c r="BE17" s="38"/>
      <c r="BF17" s="38"/>
      <c r="BG17" s="38"/>
      <c r="BH17" s="38"/>
    </row>
    <row r="18" spans="1:60" s="27" customFormat="1" ht="15.6" x14ac:dyDescent="0.3">
      <c r="A18" s="28">
        <v>2019</v>
      </c>
      <c r="B18" s="28" t="s">
        <v>91</v>
      </c>
      <c r="C18" s="28">
        <v>983</v>
      </c>
      <c r="D18" s="28" t="s">
        <v>92</v>
      </c>
      <c r="E18" s="51">
        <v>43088</v>
      </c>
      <c r="F18" s="51"/>
      <c r="G18" s="51">
        <v>43496</v>
      </c>
      <c r="H18" s="28" t="s">
        <v>26</v>
      </c>
      <c r="I18" s="28" t="s">
        <v>29</v>
      </c>
      <c r="J18" s="28" t="s">
        <v>24</v>
      </c>
      <c r="K18" s="126">
        <v>-4000000</v>
      </c>
      <c r="L18" s="28" t="s">
        <v>22</v>
      </c>
      <c r="M18" s="28" t="s">
        <v>29</v>
      </c>
      <c r="N18" s="28" t="s">
        <v>45</v>
      </c>
      <c r="O18" s="127">
        <v>102728000</v>
      </c>
      <c r="P18" s="28"/>
      <c r="Q18" s="28" t="s">
        <v>42</v>
      </c>
      <c r="R18" s="128">
        <v>25.681999999999999</v>
      </c>
      <c r="S18" s="128"/>
      <c r="T18" s="127"/>
      <c r="U18" s="127">
        <v>0</v>
      </c>
      <c r="V18" s="28"/>
      <c r="W18" s="128">
        <v>25.900000000000002</v>
      </c>
      <c r="X18" s="128">
        <v>25.93867933466775</v>
      </c>
      <c r="Y18" s="126">
        <v>-39316.783963827897</v>
      </c>
      <c r="Z18" s="126">
        <v>-39316.783963827897</v>
      </c>
      <c r="AA18" s="126">
        <v>-39316.783963827897</v>
      </c>
      <c r="AB18" s="127">
        <v>0</v>
      </c>
      <c r="AD18" s="28" t="s">
        <v>59</v>
      </c>
      <c r="AF18" s="39">
        <f t="shared" si="13"/>
        <v>3960417.5168124782</v>
      </c>
      <c r="AG18" s="39">
        <f t="shared" si="14"/>
        <v>-39582.483187521808</v>
      </c>
      <c r="AH18" s="3"/>
      <c r="AI18" s="39">
        <f t="shared" si="15"/>
        <v>3046475.0129326754</v>
      </c>
      <c r="AJ18" s="39">
        <f t="shared" si="16"/>
        <v>-953524.98706732458</v>
      </c>
      <c r="AK18" s="39">
        <f t="shared" si="17"/>
        <v>-913942.50387980277</v>
      </c>
      <c r="AL18" s="39">
        <f t="shared" si="18"/>
        <v>-913942.50387980277</v>
      </c>
      <c r="AM18" s="42">
        <f t="shared" si="19"/>
        <v>1</v>
      </c>
      <c r="AN18" s="3"/>
      <c r="AO18" s="32">
        <f>VLOOKUP(EURCZK!C18,'Cours à terme initiaux'!$A$1:$E$1949,5,FALSE)</f>
        <v>25.681999999999999</v>
      </c>
      <c r="AP18" s="39">
        <f t="shared" si="20"/>
        <v>4000000</v>
      </c>
      <c r="AQ18" s="39">
        <f t="shared" si="21"/>
        <v>0</v>
      </c>
      <c r="AR18" s="39">
        <f t="shared" si="22"/>
        <v>39582.483187521808</v>
      </c>
      <c r="AS18" s="39">
        <f t="shared" si="23"/>
        <v>-39582.483187521808</v>
      </c>
      <c r="AT18" s="42">
        <f t="shared" si="24"/>
        <v>1</v>
      </c>
      <c r="AU18" s="39"/>
      <c r="AV18" s="40" t="str">
        <f t="shared" si="12"/>
        <v/>
      </c>
      <c r="AW18" s="40"/>
      <c r="AX18" s="40"/>
      <c r="AY18" s="40"/>
      <c r="AZ18" s="40"/>
      <c r="BA18" s="40"/>
      <c r="BB18" s="40"/>
      <c r="BC18" s="37"/>
      <c r="BD18" s="37"/>
      <c r="BE18" s="37"/>
      <c r="BF18" s="37"/>
      <c r="BG18" s="37"/>
      <c r="BH18" s="37"/>
    </row>
    <row r="19" spans="1:60" ht="15.6" x14ac:dyDescent="0.3">
      <c r="A19" s="28">
        <v>2019</v>
      </c>
      <c r="B19" s="28" t="s">
        <v>93</v>
      </c>
      <c r="C19" s="28">
        <v>984</v>
      </c>
      <c r="D19" s="28" t="s">
        <v>92</v>
      </c>
      <c r="E19" s="51">
        <v>43088</v>
      </c>
      <c r="F19" s="51"/>
      <c r="G19" s="51">
        <v>43524</v>
      </c>
      <c r="H19" s="28" t="s">
        <v>26</v>
      </c>
      <c r="I19" s="28" t="s">
        <v>29</v>
      </c>
      <c r="J19" s="28" t="s">
        <v>24</v>
      </c>
      <c r="K19" s="126">
        <v>-4000000</v>
      </c>
      <c r="L19" s="28" t="s">
        <v>22</v>
      </c>
      <c r="M19" s="28" t="s">
        <v>29</v>
      </c>
      <c r="N19" s="28" t="s">
        <v>45</v>
      </c>
      <c r="O19" s="127">
        <v>102812000</v>
      </c>
      <c r="P19" s="28"/>
      <c r="Q19" s="28" t="s">
        <v>42</v>
      </c>
      <c r="R19" s="128">
        <v>25.702999999999999</v>
      </c>
      <c r="S19" s="128"/>
      <c r="T19" s="127"/>
      <c r="U19" s="127">
        <v>0</v>
      </c>
      <c r="V19" s="28"/>
      <c r="W19" s="128">
        <v>25.900000000000002</v>
      </c>
      <c r="X19" s="128">
        <v>25.968779846975952</v>
      </c>
      <c r="Y19" s="126">
        <v>-40667.356485640448</v>
      </c>
      <c r="Z19" s="126">
        <v>-40667.356485640448</v>
      </c>
      <c r="AA19" s="126">
        <v>-40667.356485640448</v>
      </c>
      <c r="AB19" s="127">
        <v>0</v>
      </c>
      <c r="AC19" s="27"/>
      <c r="AD19" s="28" t="s">
        <v>59</v>
      </c>
      <c r="AF19" s="39">
        <f t="shared" si="13"/>
        <v>3959061.6350029395</v>
      </c>
      <c r="AG19" s="39">
        <f t="shared" si="14"/>
        <v>-40938.364997060504</v>
      </c>
      <c r="AH19" s="3"/>
      <c r="AI19" s="39">
        <f t="shared" si="15"/>
        <v>3045432.026925338</v>
      </c>
      <c r="AJ19" s="39">
        <f t="shared" si="16"/>
        <v>-954567.97307466203</v>
      </c>
      <c r="AK19" s="39">
        <f t="shared" si="17"/>
        <v>-913629.60807760153</v>
      </c>
      <c r="AL19" s="39">
        <f t="shared" si="18"/>
        <v>-913629.60807760153</v>
      </c>
      <c r="AM19" s="42">
        <f t="shared" si="19"/>
        <v>1</v>
      </c>
      <c r="AN19" s="3"/>
      <c r="AO19" s="32">
        <f>VLOOKUP(EURCZK!C19,'Cours à terme initiaux'!$A$1:$E$1949,5,FALSE)</f>
        <v>25.702999999999999</v>
      </c>
      <c r="AP19" s="39">
        <f t="shared" si="20"/>
        <v>4000000</v>
      </c>
      <c r="AQ19" s="39">
        <f t="shared" si="21"/>
        <v>0</v>
      </c>
      <c r="AR19" s="39">
        <f t="shared" si="22"/>
        <v>40938.364997060504</v>
      </c>
      <c r="AS19" s="39">
        <f t="shared" si="23"/>
        <v>-40938.364997060504</v>
      </c>
      <c r="AT19" s="42">
        <f t="shared" si="24"/>
        <v>1</v>
      </c>
      <c r="AV19" s="40" t="str">
        <f t="shared" si="12"/>
        <v/>
      </c>
    </row>
    <row r="20" spans="1:60" ht="15.6" x14ac:dyDescent="0.3">
      <c r="A20" s="28">
        <v>2019</v>
      </c>
      <c r="B20" s="28" t="s">
        <v>94</v>
      </c>
      <c r="C20" s="28">
        <v>985</v>
      </c>
      <c r="D20" s="28" t="s">
        <v>92</v>
      </c>
      <c r="E20" s="51">
        <v>43088</v>
      </c>
      <c r="F20" s="51"/>
      <c r="G20" s="51">
        <v>43553</v>
      </c>
      <c r="H20" s="28" t="s">
        <v>26</v>
      </c>
      <c r="I20" s="28" t="s">
        <v>29</v>
      </c>
      <c r="J20" s="28" t="s">
        <v>24</v>
      </c>
      <c r="K20" s="126">
        <v>-4000000</v>
      </c>
      <c r="L20" s="28" t="s">
        <v>22</v>
      </c>
      <c r="M20" s="28" t="s">
        <v>29</v>
      </c>
      <c r="N20" s="28" t="s">
        <v>45</v>
      </c>
      <c r="O20" s="127">
        <v>102894000</v>
      </c>
      <c r="P20" s="28"/>
      <c r="Q20" s="28" t="s">
        <v>42</v>
      </c>
      <c r="R20" s="128">
        <v>25.723500000000001</v>
      </c>
      <c r="S20" s="128"/>
      <c r="T20" s="127"/>
      <c r="U20" s="127">
        <v>0</v>
      </c>
      <c r="V20" s="28"/>
      <c r="W20" s="128">
        <v>25.900000000000002</v>
      </c>
      <c r="X20" s="128">
        <v>25.999012583817724</v>
      </c>
      <c r="Y20" s="126">
        <v>-42110.035491013849</v>
      </c>
      <c r="Z20" s="126">
        <v>-42110.035491013849</v>
      </c>
      <c r="AA20" s="126">
        <v>-42110.035491013849</v>
      </c>
      <c r="AB20" s="127">
        <v>0</v>
      </c>
      <c r="AC20" s="27"/>
      <c r="AD20" s="28" t="s">
        <v>59</v>
      </c>
      <c r="AF20" s="39">
        <f t="shared" si="13"/>
        <v>3957611.8388451096</v>
      </c>
      <c r="AG20" s="39">
        <f t="shared" si="14"/>
        <v>-42388.161154890433</v>
      </c>
      <c r="AH20" s="3"/>
      <c r="AI20" s="39">
        <f t="shared" si="15"/>
        <v>3044316.7991116224</v>
      </c>
      <c r="AJ20" s="39">
        <f t="shared" si="16"/>
        <v>-955683.20088837761</v>
      </c>
      <c r="AK20" s="39">
        <f t="shared" si="17"/>
        <v>-913295.03973348718</v>
      </c>
      <c r="AL20" s="39">
        <f t="shared" si="18"/>
        <v>-913295.03973348718</v>
      </c>
      <c r="AM20" s="42">
        <f t="shared" si="19"/>
        <v>1</v>
      </c>
      <c r="AN20" s="3"/>
      <c r="AO20" s="32">
        <f>VLOOKUP(EURCZK!C20,'Cours à terme initiaux'!$A$1:$E$1949,5,FALSE)</f>
        <v>25.723500000000001</v>
      </c>
      <c r="AP20" s="39">
        <f t="shared" si="20"/>
        <v>4000000</v>
      </c>
      <c r="AQ20" s="39">
        <f t="shared" si="21"/>
        <v>0</v>
      </c>
      <c r="AR20" s="39">
        <f t="shared" si="22"/>
        <v>42388.161154890433</v>
      </c>
      <c r="AS20" s="39">
        <f t="shared" si="23"/>
        <v>-42388.161154890433</v>
      </c>
      <c r="AT20" s="42">
        <f t="shared" si="24"/>
        <v>1</v>
      </c>
      <c r="AV20" s="40" t="str">
        <f t="shared" si="12"/>
        <v/>
      </c>
    </row>
    <row r="21" spans="1:60" ht="15.6" x14ac:dyDescent="0.3">
      <c r="A21" s="28">
        <v>2019</v>
      </c>
      <c r="B21" s="28" t="s">
        <v>95</v>
      </c>
      <c r="C21" s="28">
        <v>986</v>
      </c>
      <c r="D21" s="28" t="s">
        <v>92</v>
      </c>
      <c r="E21" s="51">
        <v>43088</v>
      </c>
      <c r="F21" s="51"/>
      <c r="G21" s="51">
        <v>43584</v>
      </c>
      <c r="H21" s="28" t="s">
        <v>26</v>
      </c>
      <c r="I21" s="28" t="s">
        <v>29</v>
      </c>
      <c r="J21" s="28" t="s">
        <v>24</v>
      </c>
      <c r="K21" s="126">
        <v>-4000000</v>
      </c>
      <c r="L21" s="28" t="s">
        <v>22</v>
      </c>
      <c r="M21" s="28" t="s">
        <v>29</v>
      </c>
      <c r="N21" s="28" t="s">
        <v>45</v>
      </c>
      <c r="O21" s="127">
        <v>102983000</v>
      </c>
      <c r="P21" s="28"/>
      <c r="Q21" s="28" t="s">
        <v>42</v>
      </c>
      <c r="R21" s="128">
        <v>25.745750000000001</v>
      </c>
      <c r="S21" s="128"/>
      <c r="T21" s="127"/>
      <c r="U21" s="127">
        <v>0</v>
      </c>
      <c r="V21" s="28"/>
      <c r="W21" s="128">
        <v>25.900000000000002</v>
      </c>
      <c r="X21" s="128">
        <v>26.024993529207634</v>
      </c>
      <c r="Y21" s="126">
        <v>-42629.915649314411</v>
      </c>
      <c r="Z21" s="126">
        <v>-42629.915649314411</v>
      </c>
      <c r="AA21" s="126">
        <v>-42629.915649314411</v>
      </c>
      <c r="AB21" s="127">
        <v>0</v>
      </c>
      <c r="AC21" s="27"/>
      <c r="AD21" s="28" t="s">
        <v>59</v>
      </c>
      <c r="AF21" s="39">
        <f t="shared" si="13"/>
        <v>3957080.7149067312</v>
      </c>
      <c r="AG21" s="39">
        <f t="shared" si="14"/>
        <v>-42919.285093268845</v>
      </c>
      <c r="AH21" s="3"/>
      <c r="AI21" s="39">
        <f t="shared" si="15"/>
        <v>3043908.2422359469</v>
      </c>
      <c r="AJ21" s="39">
        <f t="shared" si="16"/>
        <v>-956091.75776405307</v>
      </c>
      <c r="AK21" s="39">
        <f t="shared" si="17"/>
        <v>-913172.47267078422</v>
      </c>
      <c r="AL21" s="39">
        <f t="shared" si="18"/>
        <v>-913172.47267078422</v>
      </c>
      <c r="AM21" s="42">
        <f t="shared" si="19"/>
        <v>1</v>
      </c>
      <c r="AN21" s="3"/>
      <c r="AO21" s="32">
        <f>VLOOKUP(EURCZK!C21,'Cours à terme initiaux'!$A$1:$E$1949,5,FALSE)</f>
        <v>25.745750000000001</v>
      </c>
      <c r="AP21" s="39">
        <f t="shared" si="20"/>
        <v>4000000</v>
      </c>
      <c r="AQ21" s="39">
        <f t="shared" si="21"/>
        <v>0</v>
      </c>
      <c r="AR21" s="39">
        <f t="shared" si="22"/>
        <v>42919.285093268845</v>
      </c>
      <c r="AS21" s="39">
        <f t="shared" si="23"/>
        <v>-42919.285093268845</v>
      </c>
      <c r="AT21" s="42">
        <f t="shared" si="24"/>
        <v>1</v>
      </c>
      <c r="AV21" s="40" t="str">
        <f t="shared" si="12"/>
        <v/>
      </c>
    </row>
    <row r="22" spans="1:60" ht="15.6" x14ac:dyDescent="0.3">
      <c r="A22" s="28">
        <v>2019</v>
      </c>
      <c r="B22" s="28" t="s">
        <v>96</v>
      </c>
      <c r="C22" s="28">
        <v>987</v>
      </c>
      <c r="D22" s="28" t="s">
        <v>92</v>
      </c>
      <c r="E22" s="51">
        <v>43088</v>
      </c>
      <c r="F22" s="51"/>
      <c r="G22" s="51">
        <v>43615</v>
      </c>
      <c r="H22" s="28" t="s">
        <v>26</v>
      </c>
      <c r="I22" s="28" t="s">
        <v>29</v>
      </c>
      <c r="J22" s="28" t="s">
        <v>24</v>
      </c>
      <c r="K22" s="126">
        <v>-4000000</v>
      </c>
      <c r="L22" s="28" t="s">
        <v>22</v>
      </c>
      <c r="M22" s="28" t="s">
        <v>29</v>
      </c>
      <c r="N22" s="28" t="s">
        <v>45</v>
      </c>
      <c r="O22" s="127">
        <v>103063000</v>
      </c>
      <c r="P22" s="28"/>
      <c r="Q22" s="28" t="s">
        <v>42</v>
      </c>
      <c r="R22" s="128">
        <v>25.765750000000001</v>
      </c>
      <c r="S22" s="128"/>
      <c r="T22" s="127"/>
      <c r="U22" s="127">
        <v>0</v>
      </c>
      <c r="V22" s="28"/>
      <c r="W22" s="128">
        <v>25.900000000000002</v>
      </c>
      <c r="X22" s="128">
        <v>26.047347936222778</v>
      </c>
      <c r="Y22" s="126">
        <v>-42938.612838488174</v>
      </c>
      <c r="Z22" s="126">
        <v>-42938.612838488174</v>
      </c>
      <c r="AA22" s="126">
        <v>-42938.612838488167</v>
      </c>
      <c r="AB22" s="126">
        <v>-7.2759576141834259E-12</v>
      </c>
      <c r="AC22" s="27"/>
      <c r="AD22" s="28" t="s">
        <v>59</v>
      </c>
      <c r="AF22" s="39">
        <f t="shared" si="13"/>
        <v>3956755.991141628</v>
      </c>
      <c r="AG22" s="39">
        <f t="shared" si="14"/>
        <v>-43244.008858371992</v>
      </c>
      <c r="AH22" s="3"/>
      <c r="AI22" s="39">
        <f t="shared" si="15"/>
        <v>3043658.4547243295</v>
      </c>
      <c r="AJ22" s="39">
        <f t="shared" si="16"/>
        <v>-956341.54527567048</v>
      </c>
      <c r="AK22" s="39">
        <f t="shared" si="17"/>
        <v>-913097.53641729848</v>
      </c>
      <c r="AL22" s="39">
        <f t="shared" si="18"/>
        <v>-913097.53641729848</v>
      </c>
      <c r="AM22" s="42">
        <f t="shared" si="19"/>
        <v>1</v>
      </c>
      <c r="AN22" s="3"/>
      <c r="AO22" s="32">
        <f>VLOOKUP(EURCZK!C22,'Cours à terme initiaux'!$A$1:$E$1949,5,FALSE)</f>
        <v>25.765750000000001</v>
      </c>
      <c r="AP22" s="39">
        <f t="shared" si="20"/>
        <v>4000000</v>
      </c>
      <c r="AQ22" s="39">
        <f t="shared" si="21"/>
        <v>0</v>
      </c>
      <c r="AR22" s="39">
        <f t="shared" si="22"/>
        <v>43244.008858371992</v>
      </c>
      <c r="AS22" s="39">
        <f t="shared" si="23"/>
        <v>-43244.008858371992</v>
      </c>
      <c r="AT22" s="42">
        <f t="shared" si="24"/>
        <v>1</v>
      </c>
      <c r="AV22" s="40" t="str">
        <f t="shared" si="12"/>
        <v/>
      </c>
    </row>
    <row r="23" spans="1:60" ht="15.6" x14ac:dyDescent="0.3">
      <c r="A23" s="28">
        <v>2019</v>
      </c>
      <c r="B23" s="28" t="s">
        <v>97</v>
      </c>
      <c r="C23" s="28">
        <v>988</v>
      </c>
      <c r="D23" s="28" t="s">
        <v>92</v>
      </c>
      <c r="E23" s="51">
        <v>43088</v>
      </c>
      <c r="F23" s="51"/>
      <c r="G23" s="51">
        <v>43644</v>
      </c>
      <c r="H23" s="28" t="s">
        <v>26</v>
      </c>
      <c r="I23" s="28" t="s">
        <v>29</v>
      </c>
      <c r="J23" s="28" t="s">
        <v>24</v>
      </c>
      <c r="K23" s="126">
        <v>-4000000</v>
      </c>
      <c r="L23" s="28" t="s">
        <v>22</v>
      </c>
      <c r="M23" s="28" t="s">
        <v>29</v>
      </c>
      <c r="N23" s="28" t="s">
        <v>45</v>
      </c>
      <c r="O23" s="127">
        <v>103137000</v>
      </c>
      <c r="P23" s="28"/>
      <c r="Q23" s="28" t="s">
        <v>42</v>
      </c>
      <c r="R23" s="128">
        <v>25.78425</v>
      </c>
      <c r="S23" s="128"/>
      <c r="T23" s="127"/>
      <c r="U23" s="127">
        <v>0</v>
      </c>
      <c r="V23" s="28"/>
      <c r="W23" s="128">
        <v>25.900000000000002</v>
      </c>
      <c r="X23" s="128">
        <v>26.066120490529006</v>
      </c>
      <c r="Y23" s="126">
        <v>-42932.722155928728</v>
      </c>
      <c r="Z23" s="126">
        <v>-42932.722155928728</v>
      </c>
      <c r="AA23" s="126">
        <v>-42932.722155928721</v>
      </c>
      <c r="AB23" s="126">
        <v>-7.2759576141834259E-12</v>
      </c>
      <c r="AC23" s="27"/>
      <c r="AD23" s="28" t="s">
        <v>59</v>
      </c>
      <c r="AF23" s="39">
        <f t="shared" si="13"/>
        <v>3956745.3099694797</v>
      </c>
      <c r="AG23" s="39">
        <f t="shared" si="14"/>
        <v>-43254.690030520316</v>
      </c>
      <c r="AH23" s="3"/>
      <c r="AI23" s="39">
        <f t="shared" si="15"/>
        <v>3043650.2384380614</v>
      </c>
      <c r="AJ23" s="39">
        <f t="shared" si="16"/>
        <v>-956349.76156193856</v>
      </c>
      <c r="AK23" s="39">
        <f t="shared" si="17"/>
        <v>-913095.07153141825</v>
      </c>
      <c r="AL23" s="39">
        <f t="shared" si="18"/>
        <v>-913095.07153141825</v>
      </c>
      <c r="AM23" s="42">
        <f t="shared" si="19"/>
        <v>1</v>
      </c>
      <c r="AN23" s="3"/>
      <c r="AO23" s="32">
        <f>VLOOKUP(EURCZK!C23,'Cours à terme initiaux'!$A$1:$E$1949,5,FALSE)</f>
        <v>25.78425</v>
      </c>
      <c r="AP23" s="39">
        <f t="shared" si="20"/>
        <v>4000000</v>
      </c>
      <c r="AQ23" s="39">
        <f t="shared" si="21"/>
        <v>0</v>
      </c>
      <c r="AR23" s="39">
        <f t="shared" si="22"/>
        <v>43254.690030520316</v>
      </c>
      <c r="AS23" s="39">
        <f t="shared" si="23"/>
        <v>-43254.690030520316</v>
      </c>
      <c r="AT23" s="42">
        <f t="shared" si="24"/>
        <v>1</v>
      </c>
      <c r="AV23" s="40" t="str">
        <f t="shared" si="12"/>
        <v/>
      </c>
    </row>
    <row r="24" spans="1:60" ht="15.6" x14ac:dyDescent="0.3">
      <c r="A24" s="28">
        <v>2019</v>
      </c>
      <c r="B24" s="28" t="s">
        <v>98</v>
      </c>
      <c r="C24" s="28">
        <v>989</v>
      </c>
      <c r="D24" s="28" t="s">
        <v>92</v>
      </c>
      <c r="E24" s="51">
        <v>43088</v>
      </c>
      <c r="F24" s="51"/>
      <c r="G24" s="51">
        <v>43676</v>
      </c>
      <c r="H24" s="28" t="s">
        <v>26</v>
      </c>
      <c r="I24" s="28" t="s">
        <v>29</v>
      </c>
      <c r="J24" s="28" t="s">
        <v>24</v>
      </c>
      <c r="K24" s="126">
        <v>-4000000</v>
      </c>
      <c r="L24" s="28" t="s">
        <v>22</v>
      </c>
      <c r="M24" s="28" t="s">
        <v>29</v>
      </c>
      <c r="N24" s="28" t="s">
        <v>45</v>
      </c>
      <c r="O24" s="127">
        <v>103213000</v>
      </c>
      <c r="P24" s="28"/>
      <c r="Q24" s="28" t="s">
        <v>42</v>
      </c>
      <c r="R24" s="128">
        <v>25.803249999999998</v>
      </c>
      <c r="S24" s="128"/>
      <c r="T24" s="127"/>
      <c r="U24" s="127">
        <v>0</v>
      </c>
      <c r="V24" s="28"/>
      <c r="W24" s="128">
        <v>25.900000000000002</v>
      </c>
      <c r="X24" s="128">
        <v>26.098096086005764</v>
      </c>
      <c r="Y24" s="126">
        <v>-44840.022287230691</v>
      </c>
      <c r="Z24" s="126">
        <v>-44840.022287230691</v>
      </c>
      <c r="AA24" s="126">
        <v>-44840.022287230691</v>
      </c>
      <c r="AB24" s="127">
        <v>0</v>
      </c>
      <c r="AC24" s="27"/>
      <c r="AD24" s="28" t="s">
        <v>59</v>
      </c>
      <c r="AF24" s="39">
        <f t="shared" si="13"/>
        <v>3954809.5638801996</v>
      </c>
      <c r="AG24" s="39">
        <f t="shared" si="14"/>
        <v>-45190.436119800899</v>
      </c>
      <c r="AH24" s="3"/>
      <c r="AI24" s="39">
        <f t="shared" si="15"/>
        <v>3042161.2029847689</v>
      </c>
      <c r="AJ24" s="39">
        <f t="shared" si="16"/>
        <v>-957838.79701523157</v>
      </c>
      <c r="AK24" s="39">
        <f t="shared" si="17"/>
        <v>-912648.36089543067</v>
      </c>
      <c r="AL24" s="39">
        <f t="shared" si="18"/>
        <v>-912648.36089543067</v>
      </c>
      <c r="AM24" s="42">
        <f t="shared" si="19"/>
        <v>1</v>
      </c>
      <c r="AN24" s="3"/>
      <c r="AO24" s="32">
        <f>VLOOKUP(EURCZK!C24,'Cours à terme initiaux'!$A$1:$E$1949,5,FALSE)</f>
        <v>25.803249999999998</v>
      </c>
      <c r="AP24" s="39">
        <f t="shared" si="20"/>
        <v>4000000.0000000005</v>
      </c>
      <c r="AQ24" s="39">
        <f t="shared" si="21"/>
        <v>0</v>
      </c>
      <c r="AR24" s="39">
        <f t="shared" si="22"/>
        <v>45190.436119800899</v>
      </c>
      <c r="AS24" s="39">
        <f t="shared" si="23"/>
        <v>-45190.436119800899</v>
      </c>
      <c r="AT24" s="42">
        <f t="shared" si="24"/>
        <v>1</v>
      </c>
      <c r="AV24" s="40" t="str">
        <f t="shared" si="12"/>
        <v/>
      </c>
    </row>
    <row r="25" spans="1:60" ht="15.6" x14ac:dyDescent="0.3">
      <c r="A25" s="28">
        <v>2019</v>
      </c>
      <c r="B25" s="28" t="s">
        <v>99</v>
      </c>
      <c r="C25" s="28">
        <v>990</v>
      </c>
      <c r="D25" s="28" t="s">
        <v>92</v>
      </c>
      <c r="E25" s="51">
        <v>43088</v>
      </c>
      <c r="F25" s="51"/>
      <c r="G25" s="51">
        <v>43707</v>
      </c>
      <c r="H25" s="28" t="s">
        <v>26</v>
      </c>
      <c r="I25" s="28" t="s">
        <v>29</v>
      </c>
      <c r="J25" s="28" t="s">
        <v>24</v>
      </c>
      <c r="K25" s="126">
        <v>-4000000</v>
      </c>
      <c r="L25" s="28" t="s">
        <v>22</v>
      </c>
      <c r="M25" s="28" t="s">
        <v>29</v>
      </c>
      <c r="N25" s="28" t="s">
        <v>45</v>
      </c>
      <c r="O25" s="127">
        <v>103287000</v>
      </c>
      <c r="P25" s="28"/>
      <c r="Q25" s="28" t="s">
        <v>42</v>
      </c>
      <c r="R25" s="128">
        <v>25.821750000000002</v>
      </c>
      <c r="S25" s="128"/>
      <c r="T25" s="127"/>
      <c r="U25" s="127">
        <v>0</v>
      </c>
      <c r="V25" s="28"/>
      <c r="W25" s="128">
        <v>25.900000000000002</v>
      </c>
      <c r="X25" s="128">
        <v>26.129581213841629</v>
      </c>
      <c r="Y25" s="126">
        <v>-46742.366304232462</v>
      </c>
      <c r="Z25" s="126">
        <v>-46742.366304232462</v>
      </c>
      <c r="AA25" s="126">
        <v>-46742.366304232455</v>
      </c>
      <c r="AB25" s="126">
        <v>-7.2759576141834259E-12</v>
      </c>
      <c r="AC25" s="27"/>
      <c r="AD25" s="28" t="s">
        <v>59</v>
      </c>
      <c r="AF25" s="39">
        <f t="shared" si="13"/>
        <v>3952876.2116281358</v>
      </c>
      <c r="AG25" s="39">
        <f t="shared" si="14"/>
        <v>-47123.788371863775</v>
      </c>
      <c r="AH25" s="3"/>
      <c r="AI25" s="39">
        <f t="shared" si="15"/>
        <v>3040674.0089447196</v>
      </c>
      <c r="AJ25" s="39">
        <f t="shared" si="16"/>
        <v>-959325.99105527997</v>
      </c>
      <c r="AK25" s="39">
        <f t="shared" si="17"/>
        <v>-912202.2026834162</v>
      </c>
      <c r="AL25" s="39">
        <f t="shared" si="18"/>
        <v>-912202.2026834162</v>
      </c>
      <c r="AM25" s="42">
        <f t="shared" si="19"/>
        <v>1</v>
      </c>
      <c r="AN25" s="3"/>
      <c r="AO25" s="32">
        <f>VLOOKUP(EURCZK!C25,'Cours à terme initiaux'!$A$1:$E$1949,5,FALSE)</f>
        <v>25.821750000000002</v>
      </c>
      <c r="AP25" s="39">
        <f t="shared" si="20"/>
        <v>3999999.9999999995</v>
      </c>
      <c r="AQ25" s="39">
        <f t="shared" si="21"/>
        <v>0</v>
      </c>
      <c r="AR25" s="39">
        <f t="shared" si="22"/>
        <v>47123.788371863775</v>
      </c>
      <c r="AS25" s="39">
        <f t="shared" si="23"/>
        <v>-47123.788371863775</v>
      </c>
      <c r="AT25" s="42">
        <f t="shared" si="24"/>
        <v>1</v>
      </c>
      <c r="AV25" s="40" t="str">
        <f t="shared" si="12"/>
        <v/>
      </c>
    </row>
    <row r="26" spans="1:60" ht="15.6" x14ac:dyDescent="0.3">
      <c r="A26" s="28">
        <v>2019</v>
      </c>
      <c r="B26" s="28" t="s">
        <v>100</v>
      </c>
      <c r="C26" s="28">
        <v>991</v>
      </c>
      <c r="D26" s="28" t="s">
        <v>92</v>
      </c>
      <c r="E26" s="51">
        <v>43088</v>
      </c>
      <c r="F26" s="51"/>
      <c r="G26" s="51">
        <v>43738</v>
      </c>
      <c r="H26" s="28" t="s">
        <v>26</v>
      </c>
      <c r="I26" s="28" t="s">
        <v>29</v>
      </c>
      <c r="J26" s="28" t="s">
        <v>24</v>
      </c>
      <c r="K26" s="126">
        <v>-4000000</v>
      </c>
      <c r="L26" s="28" t="s">
        <v>22</v>
      </c>
      <c r="M26" s="28" t="s">
        <v>29</v>
      </c>
      <c r="N26" s="28" t="s">
        <v>45</v>
      </c>
      <c r="O26" s="127">
        <v>103360000</v>
      </c>
      <c r="P26" s="28"/>
      <c r="Q26" s="28" t="s">
        <v>42</v>
      </c>
      <c r="R26" s="128">
        <v>25.84</v>
      </c>
      <c r="S26" s="128"/>
      <c r="T26" s="127"/>
      <c r="U26" s="127">
        <v>0</v>
      </c>
      <c r="V26" s="28"/>
      <c r="W26" s="128">
        <v>25.900000000000002</v>
      </c>
      <c r="X26" s="128">
        <v>26.15853589195817</v>
      </c>
      <c r="Y26" s="126">
        <v>-48292.979587150243</v>
      </c>
      <c r="Z26" s="126">
        <v>-48292.979587150243</v>
      </c>
      <c r="AA26" s="126">
        <v>-48292.979587150236</v>
      </c>
      <c r="AB26" s="126">
        <v>-7.2759576141834259E-12</v>
      </c>
      <c r="AC26" s="27"/>
      <c r="AD26" s="28" t="s">
        <v>59</v>
      </c>
      <c r="AF26" s="39">
        <f t="shared" si="13"/>
        <v>3951291.4800317865</v>
      </c>
      <c r="AG26" s="39">
        <f t="shared" si="14"/>
        <v>-48708.519968213513</v>
      </c>
      <c r="AH26" s="3"/>
      <c r="AI26" s="39">
        <f t="shared" si="15"/>
        <v>3039454.9846398355</v>
      </c>
      <c r="AJ26" s="39">
        <f t="shared" si="16"/>
        <v>-960545.01536016446</v>
      </c>
      <c r="AK26" s="39">
        <f t="shared" si="17"/>
        <v>-911836.49539195094</v>
      </c>
      <c r="AL26" s="39">
        <f t="shared" si="18"/>
        <v>-911836.49539195094</v>
      </c>
      <c r="AM26" s="42">
        <f t="shared" si="19"/>
        <v>1</v>
      </c>
      <c r="AN26" s="3"/>
      <c r="AO26" s="32">
        <f>VLOOKUP(EURCZK!C26,'Cours à terme initiaux'!$A$1:$E$1949,5,FALSE)</f>
        <v>25.84</v>
      </c>
      <c r="AP26" s="39">
        <f t="shared" si="20"/>
        <v>4000000</v>
      </c>
      <c r="AQ26" s="39">
        <f t="shared" si="21"/>
        <v>0</v>
      </c>
      <c r="AR26" s="39">
        <f t="shared" si="22"/>
        <v>48708.519968213513</v>
      </c>
      <c r="AS26" s="39">
        <f t="shared" si="23"/>
        <v>-48708.519968213513</v>
      </c>
      <c r="AT26" s="42">
        <f t="shared" si="24"/>
        <v>1</v>
      </c>
      <c r="AV26" s="40" t="str">
        <f t="shared" si="12"/>
        <v/>
      </c>
    </row>
    <row r="27" spans="1:60" ht="15.6" x14ac:dyDescent="0.3">
      <c r="A27" s="28">
        <v>2019</v>
      </c>
      <c r="B27" s="28" t="s">
        <v>101</v>
      </c>
      <c r="C27" s="28">
        <v>992</v>
      </c>
      <c r="D27" s="28" t="s">
        <v>92</v>
      </c>
      <c r="E27" s="51">
        <v>43088</v>
      </c>
      <c r="F27" s="51"/>
      <c r="G27" s="51">
        <v>43768</v>
      </c>
      <c r="H27" s="28" t="s">
        <v>26</v>
      </c>
      <c r="I27" s="28" t="s">
        <v>29</v>
      </c>
      <c r="J27" s="28" t="s">
        <v>24</v>
      </c>
      <c r="K27" s="126">
        <v>-4000000</v>
      </c>
      <c r="L27" s="28" t="s">
        <v>22</v>
      </c>
      <c r="M27" s="28" t="s">
        <v>29</v>
      </c>
      <c r="N27" s="28" t="s">
        <v>45</v>
      </c>
      <c r="O27" s="127">
        <v>103430000</v>
      </c>
      <c r="P27" s="28"/>
      <c r="Q27" s="28" t="s">
        <v>42</v>
      </c>
      <c r="R27" s="128">
        <v>25.857500000000002</v>
      </c>
      <c r="S27" s="128"/>
      <c r="T27" s="127"/>
      <c r="U27" s="127">
        <v>0</v>
      </c>
      <c r="V27" s="28"/>
      <c r="W27" s="128">
        <v>25.900000000000002</v>
      </c>
      <c r="X27" s="128">
        <v>26.189116164627894</v>
      </c>
      <c r="Y27" s="126">
        <v>-50200.795165212345</v>
      </c>
      <c r="Z27" s="126">
        <v>-50200.795165212345</v>
      </c>
      <c r="AA27" s="126">
        <v>-50200.795165212337</v>
      </c>
      <c r="AB27" s="126">
        <v>-7.2759576141834259E-12</v>
      </c>
      <c r="AC27" s="27"/>
      <c r="AD27" s="28" t="s">
        <v>59</v>
      </c>
      <c r="AF27" s="39">
        <f t="shared" si="13"/>
        <v>3949350.5374456602</v>
      </c>
      <c r="AG27" s="39">
        <f t="shared" si="14"/>
        <v>-50649.462554339319</v>
      </c>
      <c r="AH27" s="3"/>
      <c r="AI27" s="39">
        <f t="shared" si="15"/>
        <v>3037961.9518812769</v>
      </c>
      <c r="AJ27" s="39">
        <f t="shared" si="16"/>
        <v>-962038.04811872263</v>
      </c>
      <c r="AK27" s="39">
        <f t="shared" si="17"/>
        <v>-911388.58556438331</v>
      </c>
      <c r="AL27" s="39">
        <f t="shared" si="18"/>
        <v>-911388.58556438331</v>
      </c>
      <c r="AM27" s="42">
        <f t="shared" si="19"/>
        <v>1</v>
      </c>
      <c r="AN27" s="3"/>
      <c r="AO27" s="32">
        <f>VLOOKUP(EURCZK!C27,'Cours à terme initiaux'!$A$1:$E$1949,5,FALSE)</f>
        <v>25.857500000000002</v>
      </c>
      <c r="AP27" s="39">
        <f t="shared" si="20"/>
        <v>3999999.9999999995</v>
      </c>
      <c r="AQ27" s="39">
        <f t="shared" si="21"/>
        <v>0</v>
      </c>
      <c r="AR27" s="39">
        <f t="shared" si="22"/>
        <v>50649.462554339319</v>
      </c>
      <c r="AS27" s="39">
        <f t="shared" si="23"/>
        <v>-50649.462554339319</v>
      </c>
      <c r="AT27" s="42">
        <f t="shared" si="24"/>
        <v>1</v>
      </c>
      <c r="AV27" s="40" t="str">
        <f t="shared" si="12"/>
        <v/>
      </c>
    </row>
    <row r="28" spans="1:60" ht="15.6" x14ac:dyDescent="0.3">
      <c r="A28" s="28">
        <v>2019</v>
      </c>
      <c r="B28" s="28" t="s">
        <v>102</v>
      </c>
      <c r="C28" s="28">
        <v>993</v>
      </c>
      <c r="D28" s="28" t="s">
        <v>92</v>
      </c>
      <c r="E28" s="51">
        <v>43088</v>
      </c>
      <c r="F28" s="51"/>
      <c r="G28" s="51">
        <v>43798</v>
      </c>
      <c r="H28" s="28" t="s">
        <v>26</v>
      </c>
      <c r="I28" s="28" t="s">
        <v>29</v>
      </c>
      <c r="J28" s="28" t="s">
        <v>24</v>
      </c>
      <c r="K28" s="126">
        <v>-4000000</v>
      </c>
      <c r="L28" s="28" t="s">
        <v>22</v>
      </c>
      <c r="M28" s="28" t="s">
        <v>29</v>
      </c>
      <c r="N28" s="28" t="s">
        <v>45</v>
      </c>
      <c r="O28" s="127">
        <v>103498000</v>
      </c>
      <c r="P28" s="28"/>
      <c r="Q28" s="28" t="s">
        <v>42</v>
      </c>
      <c r="R28" s="128">
        <v>25.874500000000001</v>
      </c>
      <c r="S28" s="128"/>
      <c r="T28" s="127"/>
      <c r="U28" s="127">
        <v>0</v>
      </c>
      <c r="V28" s="28"/>
      <c r="W28" s="128">
        <v>25.900000000000002</v>
      </c>
      <c r="X28" s="128">
        <v>26.218654114122742</v>
      </c>
      <c r="Y28" s="126">
        <v>-52020.814467086871</v>
      </c>
      <c r="Z28" s="126">
        <v>-52020.814467086871</v>
      </c>
      <c r="AA28" s="126">
        <v>-52020.814467086864</v>
      </c>
      <c r="AB28" s="126">
        <v>-7.2759576141834259E-12</v>
      </c>
      <c r="AC28" s="27"/>
      <c r="AD28" s="28" t="s">
        <v>59</v>
      </c>
      <c r="AF28" s="39">
        <f t="shared" si="13"/>
        <v>3947494.7703074715</v>
      </c>
      <c r="AG28" s="39">
        <f t="shared" si="14"/>
        <v>-52505.22969252849</v>
      </c>
      <c r="AH28" s="3"/>
      <c r="AI28" s="39">
        <f t="shared" si="15"/>
        <v>3036534.4386980548</v>
      </c>
      <c r="AJ28" s="39">
        <f t="shared" si="16"/>
        <v>-963465.56130194524</v>
      </c>
      <c r="AK28" s="39">
        <f t="shared" si="17"/>
        <v>-910960.33160941675</v>
      </c>
      <c r="AL28" s="39">
        <f t="shared" si="18"/>
        <v>-910960.33160941675</v>
      </c>
      <c r="AM28" s="42">
        <f t="shared" si="19"/>
        <v>1</v>
      </c>
      <c r="AN28" s="3"/>
      <c r="AO28" s="32">
        <f>VLOOKUP(EURCZK!C28,'Cours à terme initiaux'!$A$1:$E$1949,5,FALSE)</f>
        <v>25.874500000000001</v>
      </c>
      <c r="AP28" s="39">
        <f t="shared" si="20"/>
        <v>4000000</v>
      </c>
      <c r="AQ28" s="39">
        <f t="shared" si="21"/>
        <v>0</v>
      </c>
      <c r="AR28" s="39">
        <f t="shared" si="22"/>
        <v>52505.22969252849</v>
      </c>
      <c r="AS28" s="39">
        <f t="shared" si="23"/>
        <v>-52505.22969252849</v>
      </c>
      <c r="AT28" s="42">
        <f t="shared" si="24"/>
        <v>1</v>
      </c>
    </row>
    <row r="29" spans="1:60" ht="15.6" x14ac:dyDescent="0.3">
      <c r="A29" s="129">
        <v>2019</v>
      </c>
      <c r="B29" s="129" t="s">
        <v>103</v>
      </c>
      <c r="C29" s="129">
        <v>994</v>
      </c>
      <c r="D29" s="129" t="s">
        <v>92</v>
      </c>
      <c r="E29" s="130">
        <v>43088</v>
      </c>
      <c r="F29" s="130"/>
      <c r="G29" s="130">
        <v>43829</v>
      </c>
      <c r="H29" s="129" t="s">
        <v>26</v>
      </c>
      <c r="I29" s="129" t="s">
        <v>29</v>
      </c>
      <c r="J29" s="129" t="s">
        <v>24</v>
      </c>
      <c r="K29" s="131">
        <v>-4000000</v>
      </c>
      <c r="L29" s="129" t="s">
        <v>22</v>
      </c>
      <c r="M29" s="129" t="s">
        <v>29</v>
      </c>
      <c r="N29" s="129" t="s">
        <v>45</v>
      </c>
      <c r="O29" s="132">
        <v>103574000</v>
      </c>
      <c r="P29" s="129"/>
      <c r="Q29" s="129" t="s">
        <v>42</v>
      </c>
      <c r="R29" s="133">
        <v>25.8935</v>
      </c>
      <c r="S29" s="133"/>
      <c r="T29" s="132"/>
      <c r="U29" s="132">
        <v>0</v>
      </c>
      <c r="V29" s="129"/>
      <c r="W29" s="133">
        <v>25.900000000000002</v>
      </c>
      <c r="X29" s="133">
        <v>26.247161429759583</v>
      </c>
      <c r="Y29" s="131">
        <v>-53375.194068239231</v>
      </c>
      <c r="Z29" s="131">
        <v>-53375.194068239231</v>
      </c>
      <c r="AA29" s="131">
        <v>-53375.194068239231</v>
      </c>
      <c r="AB29" s="132">
        <v>0</v>
      </c>
      <c r="AC29" s="27"/>
      <c r="AD29" s="129" t="s">
        <v>59</v>
      </c>
      <c r="AF29" s="39">
        <f t="shared" si="13"/>
        <v>3946102.9062962071</v>
      </c>
      <c r="AG29" s="39">
        <f t="shared" si="14"/>
        <v>-53897.093703792896</v>
      </c>
      <c r="AH29" s="3"/>
      <c r="AI29" s="39">
        <f t="shared" si="15"/>
        <v>3035463.774074005</v>
      </c>
      <c r="AJ29" s="39">
        <f t="shared" si="16"/>
        <v>-964536.22592599504</v>
      </c>
      <c r="AK29" s="39">
        <f t="shared" si="17"/>
        <v>-910639.13222220214</v>
      </c>
      <c r="AL29" s="39">
        <f t="shared" si="18"/>
        <v>-910639.13222220214</v>
      </c>
      <c r="AM29" s="42">
        <f t="shared" si="19"/>
        <v>1</v>
      </c>
      <c r="AN29" s="3"/>
      <c r="AO29" s="32">
        <f>VLOOKUP(EURCZK!C29,'Cours à terme initiaux'!$A$1:$E$1949,5,FALSE)</f>
        <v>25.8935</v>
      </c>
      <c r="AP29" s="39">
        <f t="shared" si="20"/>
        <v>4000000</v>
      </c>
      <c r="AQ29" s="39">
        <f t="shared" si="21"/>
        <v>0</v>
      </c>
      <c r="AR29" s="39">
        <f t="shared" si="22"/>
        <v>53897.093703792896</v>
      </c>
      <c r="AS29" s="39">
        <f t="shared" si="23"/>
        <v>-53897.093703792896</v>
      </c>
      <c r="AT29" s="42">
        <f t="shared" si="24"/>
        <v>1</v>
      </c>
    </row>
    <row r="30" spans="1:60" ht="15.6" x14ac:dyDescent="0.3">
      <c r="A30" s="104"/>
      <c r="B30" s="104"/>
      <c r="C30" s="104"/>
      <c r="D30" s="104"/>
      <c r="E30" s="105"/>
      <c r="F30" s="105"/>
      <c r="G30" s="105"/>
      <c r="H30" s="104"/>
      <c r="I30" s="104"/>
      <c r="J30" s="104"/>
      <c r="K30" s="109"/>
      <c r="L30" s="104"/>
      <c r="M30" s="104"/>
      <c r="N30" s="104"/>
      <c r="O30" s="106"/>
      <c r="P30" s="104"/>
      <c r="Q30" s="104"/>
      <c r="R30" s="107"/>
      <c r="S30" s="107"/>
      <c r="T30" s="106"/>
      <c r="U30" s="106"/>
      <c r="V30" s="104"/>
      <c r="W30" s="107"/>
      <c r="X30" s="107"/>
      <c r="Y30" s="106"/>
      <c r="Z30" s="106"/>
      <c r="AA30" s="106"/>
      <c r="AB30" s="106"/>
      <c r="AC30" s="103"/>
      <c r="AD30" s="104"/>
      <c r="AF30" s="39"/>
      <c r="AG30" s="39"/>
      <c r="AH30" s="3"/>
      <c r="AI30" s="39"/>
      <c r="AJ30" s="39"/>
      <c r="AK30" s="39"/>
      <c r="AL30" s="39"/>
      <c r="AM30" s="42"/>
      <c r="AN30" s="3"/>
      <c r="AO30" s="32"/>
      <c r="AP30" s="39"/>
      <c r="AQ30" s="39"/>
      <c r="AR30" s="39"/>
      <c r="AS30" s="39"/>
      <c r="AT30" s="42"/>
    </row>
    <row r="31" spans="1:60" x14ac:dyDescent="0.25">
      <c r="D31" s="101"/>
      <c r="E31" s="101"/>
      <c r="F31" s="101"/>
      <c r="G31" s="101"/>
      <c r="H31" s="101"/>
      <c r="I31" s="101"/>
      <c r="J31" s="101"/>
      <c r="K31" s="101"/>
      <c r="L31" s="101"/>
      <c r="M31" s="101"/>
      <c r="N31" s="101"/>
      <c r="O31" s="101"/>
      <c r="P31" s="101"/>
      <c r="Q31" s="101"/>
      <c r="R31" s="108"/>
      <c r="S31" s="108"/>
      <c r="T31" s="102"/>
      <c r="U31" s="102"/>
    </row>
    <row r="32" spans="1:60" x14ac:dyDescent="0.25">
      <c r="D32" s="101"/>
      <c r="E32" s="101"/>
      <c r="F32" s="101"/>
      <c r="G32" s="101"/>
      <c r="H32" s="101"/>
      <c r="I32" s="101"/>
      <c r="J32" s="101"/>
      <c r="K32" s="101"/>
      <c r="L32" s="101"/>
      <c r="M32" s="101"/>
      <c r="N32" s="101"/>
      <c r="O32" s="101"/>
      <c r="P32" s="101"/>
      <c r="Q32" s="101"/>
      <c r="R32" s="108"/>
      <c r="S32" s="108"/>
      <c r="T32" s="102"/>
      <c r="U32" s="102"/>
    </row>
    <row r="33" spans="4:21" x14ac:dyDescent="0.25">
      <c r="D33" s="101"/>
      <c r="E33" s="101"/>
      <c r="F33" s="101"/>
      <c r="G33" s="101"/>
      <c r="H33" s="101"/>
      <c r="I33" s="101"/>
      <c r="J33" s="101"/>
      <c r="K33" s="101"/>
      <c r="L33" s="101"/>
      <c r="M33" s="101"/>
      <c r="N33" s="101"/>
      <c r="O33" s="101"/>
      <c r="P33" s="101"/>
      <c r="Q33" s="101"/>
      <c r="R33" s="108"/>
      <c r="S33" s="108"/>
      <c r="T33" s="102"/>
      <c r="U33" s="102"/>
    </row>
    <row r="34" spans="4:21" x14ac:dyDescent="0.25">
      <c r="D34" s="101"/>
      <c r="E34" s="101"/>
      <c r="F34" s="101"/>
      <c r="G34" s="101"/>
      <c r="H34" s="101"/>
      <c r="I34" s="101"/>
      <c r="J34" s="101"/>
      <c r="K34" s="101"/>
      <c r="L34" s="101"/>
      <c r="M34" s="101"/>
      <c r="N34" s="101"/>
      <c r="O34" s="101"/>
      <c r="P34" s="101"/>
      <c r="Q34" s="101"/>
      <c r="R34" s="108"/>
      <c r="S34" s="108"/>
      <c r="T34" s="102"/>
      <c r="U34" s="102"/>
    </row>
    <row r="35" spans="4:21" x14ac:dyDescent="0.25">
      <c r="D35" s="101"/>
      <c r="E35" s="101"/>
      <c r="F35" s="101"/>
      <c r="G35" s="101"/>
      <c r="H35" s="101"/>
      <c r="I35" s="101"/>
      <c r="J35" s="101"/>
      <c r="K35" s="101"/>
      <c r="L35" s="101"/>
      <c r="M35" s="101"/>
      <c r="N35" s="101"/>
      <c r="O35" s="101"/>
      <c r="P35" s="101"/>
      <c r="Q35" s="101"/>
      <c r="R35" s="108"/>
      <c r="S35" s="108"/>
      <c r="T35" s="102"/>
      <c r="U35" s="102"/>
    </row>
    <row r="36" spans="4:21" x14ac:dyDescent="0.25">
      <c r="D36" s="101"/>
      <c r="E36" s="101"/>
      <c r="F36" s="101"/>
      <c r="G36" s="101"/>
      <c r="H36" s="101"/>
      <c r="I36" s="101"/>
      <c r="J36" s="101"/>
      <c r="K36" s="101"/>
      <c r="L36" s="101"/>
      <c r="M36" s="101"/>
      <c r="N36" s="101"/>
      <c r="O36" s="101"/>
      <c r="P36" s="101"/>
      <c r="Q36" s="101"/>
      <c r="R36" s="108"/>
      <c r="S36" s="108"/>
      <c r="T36" s="102"/>
      <c r="U36" s="102"/>
    </row>
    <row r="37" spans="4:21" x14ac:dyDescent="0.25">
      <c r="D37" s="101"/>
      <c r="E37" s="101"/>
      <c r="F37" s="101"/>
      <c r="G37" s="101"/>
      <c r="H37" s="101"/>
      <c r="I37" s="101"/>
      <c r="J37" s="101"/>
      <c r="K37" s="101"/>
      <c r="L37" s="101"/>
      <c r="M37" s="101"/>
      <c r="N37" s="101"/>
      <c r="O37" s="101"/>
      <c r="P37" s="101"/>
      <c r="Q37" s="101"/>
      <c r="R37" s="108"/>
      <c r="S37" s="108"/>
      <c r="T37" s="102"/>
      <c r="U37" s="102"/>
    </row>
    <row r="38" spans="4:21" x14ac:dyDescent="0.25">
      <c r="D38" s="101"/>
      <c r="E38" s="101"/>
      <c r="F38" s="101"/>
      <c r="G38" s="101"/>
      <c r="H38" s="101"/>
      <c r="I38" s="101"/>
      <c r="J38" s="101"/>
      <c r="K38" s="101"/>
      <c r="L38" s="101"/>
      <c r="M38" s="101"/>
      <c r="N38" s="101"/>
      <c r="O38" s="101"/>
      <c r="P38" s="101"/>
      <c r="Q38" s="101"/>
      <c r="R38" s="108"/>
      <c r="S38" s="108"/>
      <c r="T38" s="102"/>
      <c r="U38" s="102"/>
    </row>
    <row r="39" spans="4:21" x14ac:dyDescent="0.25">
      <c r="D39" s="101"/>
      <c r="E39" s="101"/>
      <c r="F39" s="101"/>
      <c r="G39" s="101"/>
      <c r="H39" s="101"/>
      <c r="I39" s="101"/>
      <c r="J39" s="101"/>
      <c r="K39" s="101"/>
      <c r="L39" s="101"/>
      <c r="M39" s="101"/>
      <c r="N39" s="101"/>
      <c r="O39" s="101"/>
      <c r="P39" s="101"/>
      <c r="Q39" s="101"/>
      <c r="R39" s="108"/>
      <c r="S39" s="108"/>
      <c r="T39" s="102"/>
      <c r="U39" s="102"/>
    </row>
    <row r="40" spans="4:21" x14ac:dyDescent="0.25">
      <c r="D40" s="101"/>
      <c r="E40" s="101"/>
      <c r="F40" s="101"/>
      <c r="G40" s="101"/>
      <c r="H40" s="101"/>
      <c r="I40" s="101"/>
      <c r="J40" s="101"/>
      <c r="K40" s="101"/>
      <c r="L40" s="101"/>
      <c r="M40" s="101"/>
      <c r="N40" s="101"/>
      <c r="O40" s="101"/>
      <c r="P40" s="101"/>
      <c r="Q40" s="101"/>
      <c r="R40" s="108"/>
      <c r="S40" s="108"/>
      <c r="T40" s="102"/>
      <c r="U40" s="102"/>
    </row>
    <row r="41" spans="4:21" x14ac:dyDescent="0.25">
      <c r="D41" s="101"/>
      <c r="E41" s="101"/>
      <c r="F41" s="101"/>
      <c r="G41" s="101"/>
      <c r="H41" s="101"/>
      <c r="I41" s="101"/>
      <c r="J41" s="101"/>
      <c r="K41" s="101"/>
      <c r="L41" s="101"/>
      <c r="M41" s="101"/>
      <c r="N41" s="101"/>
      <c r="O41" s="101"/>
      <c r="P41" s="101"/>
      <c r="Q41" s="101"/>
      <c r="R41" s="108"/>
      <c r="S41" s="108"/>
      <c r="T41" s="102"/>
      <c r="U41" s="102"/>
    </row>
    <row r="42" spans="4:21" x14ac:dyDescent="0.25">
      <c r="D42" s="101"/>
      <c r="E42" s="101"/>
      <c r="F42" s="101"/>
      <c r="G42" s="101"/>
      <c r="H42" s="101"/>
      <c r="I42" s="101"/>
      <c r="J42" s="101"/>
      <c r="K42" s="101"/>
      <c r="L42" s="101"/>
      <c r="M42" s="101"/>
      <c r="N42" s="101"/>
      <c r="O42" s="101"/>
      <c r="P42" s="101"/>
      <c r="Q42" s="101"/>
      <c r="R42" s="108"/>
      <c r="S42" s="108"/>
      <c r="T42" s="102"/>
      <c r="U42" s="102"/>
    </row>
    <row r="43" spans="4:21" x14ac:dyDescent="0.25">
      <c r="D43" s="101"/>
      <c r="E43" s="101"/>
      <c r="F43" s="101"/>
      <c r="G43" s="101"/>
      <c r="H43" s="101"/>
      <c r="I43" s="101"/>
      <c r="J43" s="101"/>
      <c r="K43" s="101"/>
      <c r="L43" s="101"/>
      <c r="M43" s="101"/>
      <c r="N43" s="101"/>
      <c r="O43" s="101"/>
      <c r="P43" s="101"/>
      <c r="Q43" s="101"/>
      <c r="R43" s="108"/>
      <c r="S43" s="108"/>
      <c r="T43" s="102"/>
      <c r="U43" s="102"/>
    </row>
    <row r="44" spans="4:21" x14ac:dyDescent="0.25">
      <c r="D44" s="101"/>
      <c r="E44" s="101"/>
      <c r="F44" s="101"/>
      <c r="G44" s="101"/>
      <c r="H44" s="101"/>
      <c r="I44" s="101"/>
      <c r="J44" s="101"/>
      <c r="K44" s="101"/>
      <c r="L44" s="101"/>
      <c r="M44" s="101"/>
      <c r="N44" s="101"/>
      <c r="O44" s="101"/>
      <c r="P44" s="101"/>
      <c r="Q44" s="101"/>
      <c r="R44" s="108"/>
      <c r="S44" s="108"/>
      <c r="T44" s="102"/>
      <c r="U44" s="102"/>
    </row>
    <row r="45" spans="4:21" x14ac:dyDescent="0.25">
      <c r="D45" s="101"/>
      <c r="E45" s="101"/>
      <c r="F45" s="101"/>
      <c r="G45" s="101"/>
      <c r="H45" s="101"/>
      <c r="I45" s="101"/>
      <c r="J45" s="101"/>
      <c r="K45" s="101"/>
      <c r="L45" s="101"/>
      <c r="M45" s="101"/>
      <c r="N45" s="101"/>
      <c r="O45" s="101"/>
      <c r="P45" s="101"/>
      <c r="Q45" s="101"/>
      <c r="R45" s="108"/>
      <c r="S45" s="108"/>
      <c r="T45" s="102"/>
      <c r="U45" s="102"/>
    </row>
    <row r="46" spans="4:21" x14ac:dyDescent="0.25">
      <c r="D46" s="101"/>
      <c r="E46" s="101"/>
      <c r="F46" s="101"/>
      <c r="G46" s="101"/>
      <c r="H46" s="101"/>
      <c r="I46" s="101"/>
      <c r="J46" s="101"/>
      <c r="K46" s="101"/>
      <c r="L46" s="101"/>
      <c r="M46" s="101"/>
      <c r="N46" s="101"/>
      <c r="O46" s="101"/>
      <c r="P46" s="101"/>
      <c r="Q46" s="101"/>
      <c r="R46" s="108"/>
      <c r="S46" s="108"/>
      <c r="T46" s="102"/>
      <c r="U46" s="102"/>
    </row>
    <row r="47" spans="4:21" x14ac:dyDescent="0.25">
      <c r="D47" s="101"/>
      <c r="E47" s="101"/>
      <c r="F47" s="101"/>
      <c r="G47" s="101"/>
      <c r="H47" s="101"/>
      <c r="I47" s="101"/>
      <c r="J47" s="101"/>
      <c r="K47" s="101"/>
      <c r="L47" s="101"/>
      <c r="M47" s="101"/>
      <c r="N47" s="101"/>
      <c r="O47" s="101"/>
      <c r="P47" s="101"/>
      <c r="Q47" s="101"/>
      <c r="R47" s="108"/>
      <c r="S47" s="108"/>
      <c r="T47" s="102"/>
      <c r="U47" s="102"/>
    </row>
    <row r="48" spans="4:21" x14ac:dyDescent="0.25">
      <c r="D48" s="101"/>
      <c r="E48" s="101"/>
      <c r="F48" s="101"/>
      <c r="G48" s="101"/>
      <c r="H48" s="101"/>
      <c r="I48" s="101"/>
      <c r="J48" s="101"/>
      <c r="K48" s="101"/>
      <c r="L48" s="101"/>
      <c r="M48" s="101"/>
      <c r="N48" s="101"/>
      <c r="O48" s="101"/>
      <c r="P48" s="101"/>
      <c r="Q48" s="101"/>
      <c r="R48" s="108"/>
      <c r="S48" s="108"/>
      <c r="T48" s="102"/>
      <c r="U48" s="102"/>
    </row>
    <row r="49" spans="4:21" x14ac:dyDescent="0.25">
      <c r="D49" s="101"/>
      <c r="E49" s="101"/>
      <c r="F49" s="101"/>
      <c r="G49" s="101"/>
      <c r="H49" s="101"/>
      <c r="I49" s="101"/>
      <c r="J49" s="101"/>
      <c r="K49" s="101"/>
      <c r="L49" s="101"/>
      <c r="M49" s="101"/>
      <c r="N49" s="101"/>
      <c r="O49" s="101"/>
      <c r="P49" s="101"/>
      <c r="Q49" s="101"/>
      <c r="R49" s="108"/>
      <c r="S49" s="108"/>
      <c r="T49" s="102"/>
      <c r="U49" s="102"/>
    </row>
    <row r="50" spans="4:21" x14ac:dyDescent="0.25">
      <c r="D50" s="101"/>
      <c r="E50" s="101"/>
      <c r="F50" s="101"/>
      <c r="G50" s="101"/>
      <c r="H50" s="101"/>
      <c r="I50" s="101"/>
      <c r="J50" s="101"/>
      <c r="K50" s="101"/>
      <c r="L50" s="101"/>
      <c r="M50" s="101"/>
      <c r="N50" s="101"/>
      <c r="O50" s="101"/>
      <c r="P50" s="101"/>
      <c r="Q50" s="101"/>
      <c r="R50" s="108"/>
      <c r="S50" s="108"/>
      <c r="T50" s="102"/>
      <c r="U50" s="102"/>
    </row>
    <row r="51" spans="4:21" x14ac:dyDescent="0.25">
      <c r="D51" s="101"/>
      <c r="E51" s="101"/>
      <c r="F51" s="101"/>
      <c r="G51" s="101"/>
      <c r="H51" s="101"/>
      <c r="I51" s="101"/>
      <c r="J51" s="101"/>
      <c r="K51" s="101"/>
      <c r="L51" s="101"/>
      <c r="M51" s="101"/>
      <c r="N51" s="101"/>
      <c r="O51" s="101"/>
      <c r="P51" s="101"/>
      <c r="Q51" s="101"/>
      <c r="R51" s="108"/>
      <c r="S51" s="108"/>
      <c r="T51" s="102"/>
      <c r="U51" s="102"/>
    </row>
    <row r="52" spans="4:21" x14ac:dyDescent="0.25">
      <c r="D52" s="101"/>
      <c r="E52" s="101"/>
      <c r="F52" s="101"/>
      <c r="G52" s="101"/>
      <c r="H52" s="101"/>
      <c r="I52" s="101"/>
      <c r="J52" s="101"/>
      <c r="K52" s="101"/>
      <c r="L52" s="101"/>
      <c r="M52" s="101"/>
      <c r="N52" s="101"/>
      <c r="O52" s="101"/>
      <c r="P52" s="101"/>
      <c r="Q52" s="101"/>
      <c r="R52" s="108"/>
      <c r="S52" s="108"/>
      <c r="T52" s="102"/>
      <c r="U52" s="102"/>
    </row>
    <row r="53" spans="4:21" x14ac:dyDescent="0.25">
      <c r="D53" s="101"/>
      <c r="E53" s="101"/>
      <c r="F53" s="101"/>
      <c r="G53" s="101"/>
      <c r="H53" s="101"/>
      <c r="I53" s="101"/>
      <c r="J53" s="101"/>
      <c r="K53" s="101"/>
      <c r="L53" s="101"/>
      <c r="M53" s="101"/>
      <c r="N53" s="101"/>
      <c r="O53" s="101"/>
      <c r="P53" s="101"/>
      <c r="Q53" s="101"/>
      <c r="R53" s="108"/>
      <c r="S53" s="108"/>
      <c r="T53" s="102"/>
      <c r="U53" s="102"/>
    </row>
    <row r="54" spans="4:21" x14ac:dyDescent="0.25">
      <c r="D54" s="101"/>
      <c r="E54" s="101"/>
      <c r="F54" s="101"/>
      <c r="G54" s="101"/>
      <c r="H54" s="101"/>
      <c r="I54" s="101"/>
      <c r="J54" s="101"/>
      <c r="K54" s="101"/>
      <c r="L54" s="101"/>
      <c r="M54" s="101"/>
      <c r="N54" s="101"/>
      <c r="O54" s="101"/>
      <c r="P54" s="101"/>
      <c r="Q54" s="101"/>
      <c r="R54" s="108"/>
      <c r="S54" s="108"/>
      <c r="T54" s="102"/>
      <c r="U54" s="102"/>
    </row>
    <row r="55" spans="4:21" x14ac:dyDescent="0.25">
      <c r="D55" s="101"/>
      <c r="E55" s="101"/>
      <c r="F55" s="101"/>
      <c r="G55" s="101"/>
      <c r="H55" s="101"/>
      <c r="I55" s="101"/>
      <c r="J55" s="101"/>
      <c r="K55" s="101"/>
      <c r="L55" s="101"/>
      <c r="M55" s="101"/>
      <c r="N55" s="101"/>
      <c r="O55" s="101"/>
      <c r="P55" s="101"/>
      <c r="Q55" s="101"/>
      <c r="R55" s="108"/>
      <c r="S55" s="108"/>
      <c r="T55" s="102"/>
      <c r="U55" s="102"/>
    </row>
    <row r="56" spans="4:21" x14ac:dyDescent="0.25">
      <c r="D56" s="101"/>
      <c r="E56" s="101"/>
      <c r="F56" s="101"/>
      <c r="G56" s="101"/>
      <c r="H56" s="101"/>
      <c r="I56" s="101"/>
      <c r="J56" s="101"/>
      <c r="K56" s="101"/>
      <c r="L56" s="101"/>
      <c r="M56" s="101"/>
      <c r="N56" s="101"/>
      <c r="O56" s="101"/>
      <c r="P56" s="101"/>
      <c r="Q56" s="101"/>
      <c r="R56" s="108"/>
      <c r="S56" s="108"/>
      <c r="T56" s="102"/>
      <c r="U56" s="102"/>
    </row>
    <row r="57" spans="4:21" x14ac:dyDescent="0.25">
      <c r="D57" s="101"/>
      <c r="E57" s="101"/>
      <c r="F57" s="101"/>
      <c r="G57" s="101"/>
      <c r="H57" s="101"/>
      <c r="I57" s="101"/>
      <c r="J57" s="101"/>
      <c r="K57" s="101"/>
      <c r="L57" s="101"/>
      <c r="M57" s="101"/>
      <c r="N57" s="101"/>
      <c r="O57" s="101"/>
      <c r="P57" s="101"/>
      <c r="Q57" s="101"/>
      <c r="R57" s="108"/>
      <c r="S57" s="108"/>
      <c r="T57" s="102"/>
      <c r="U57" s="102"/>
    </row>
    <row r="58" spans="4:21" x14ac:dyDescent="0.25">
      <c r="D58" s="101"/>
      <c r="E58" s="101"/>
      <c r="F58" s="101"/>
      <c r="G58" s="101"/>
      <c r="H58" s="101"/>
      <c r="I58" s="101"/>
      <c r="J58" s="101"/>
      <c r="K58" s="101"/>
      <c r="L58" s="101"/>
      <c r="M58" s="101"/>
      <c r="N58" s="101"/>
      <c r="O58" s="101"/>
      <c r="P58" s="101"/>
      <c r="Q58" s="101"/>
      <c r="R58" s="108"/>
      <c r="S58" s="108"/>
      <c r="T58" s="102"/>
      <c r="U58" s="102"/>
    </row>
    <row r="59" spans="4:21" x14ac:dyDescent="0.25">
      <c r="D59" s="101"/>
      <c r="E59" s="101"/>
      <c r="F59" s="101"/>
      <c r="G59" s="101"/>
      <c r="H59" s="101"/>
      <c r="I59" s="101"/>
      <c r="J59" s="101"/>
      <c r="K59" s="101"/>
      <c r="L59" s="101"/>
      <c r="M59" s="101"/>
      <c r="N59" s="101"/>
      <c r="O59" s="101"/>
      <c r="P59" s="101"/>
      <c r="Q59" s="101"/>
      <c r="R59" s="108"/>
      <c r="S59" s="108"/>
      <c r="T59" s="102"/>
      <c r="U59" s="102"/>
    </row>
    <row r="60" spans="4:21" x14ac:dyDescent="0.25">
      <c r="D60" s="101"/>
      <c r="E60" s="101"/>
      <c r="F60" s="101"/>
      <c r="G60" s="101"/>
      <c r="H60" s="101"/>
      <c r="I60" s="101"/>
      <c r="J60" s="101"/>
      <c r="K60" s="101"/>
      <c r="L60" s="101"/>
      <c r="M60" s="101"/>
      <c r="N60" s="101"/>
      <c r="O60" s="101"/>
      <c r="P60" s="101"/>
      <c r="Q60" s="101"/>
      <c r="R60" s="108"/>
      <c r="S60" s="108"/>
      <c r="T60" s="102"/>
      <c r="U60" s="102"/>
    </row>
    <row r="61" spans="4:21" x14ac:dyDescent="0.25">
      <c r="D61" s="101"/>
      <c r="E61" s="101"/>
      <c r="F61" s="101"/>
      <c r="G61" s="101"/>
      <c r="H61" s="101"/>
      <c r="I61" s="101"/>
      <c r="J61" s="101"/>
      <c r="K61" s="101"/>
      <c r="L61" s="101"/>
      <c r="M61" s="101"/>
      <c r="N61" s="101"/>
      <c r="O61" s="101"/>
      <c r="P61" s="101"/>
      <c r="Q61" s="101"/>
      <c r="R61" s="108"/>
      <c r="S61" s="108"/>
      <c r="T61" s="102"/>
      <c r="U61" s="102"/>
    </row>
    <row r="62" spans="4:21" x14ac:dyDescent="0.25">
      <c r="D62" s="101"/>
      <c r="E62" s="101"/>
      <c r="F62" s="101"/>
      <c r="G62" s="101"/>
      <c r="H62" s="101"/>
      <c r="I62" s="101"/>
      <c r="J62" s="101"/>
      <c r="K62" s="101"/>
      <c r="L62" s="101"/>
      <c r="M62" s="101"/>
      <c r="N62" s="101"/>
      <c r="O62" s="101"/>
      <c r="P62" s="101"/>
      <c r="Q62" s="101"/>
      <c r="R62" s="108"/>
      <c r="S62" s="108"/>
      <c r="T62" s="102"/>
      <c r="U62" s="102"/>
    </row>
    <row r="63" spans="4:21" x14ac:dyDescent="0.25">
      <c r="D63" s="101"/>
      <c r="E63" s="101"/>
      <c r="F63" s="101"/>
      <c r="G63" s="101"/>
      <c r="H63" s="101"/>
      <c r="I63" s="101"/>
      <c r="J63" s="101"/>
      <c r="K63" s="101"/>
      <c r="L63" s="101"/>
      <c r="M63" s="101"/>
      <c r="N63" s="101"/>
      <c r="O63" s="101"/>
      <c r="P63" s="101"/>
      <c r="Q63" s="101"/>
      <c r="R63" s="108"/>
      <c r="S63" s="108"/>
      <c r="T63" s="102"/>
      <c r="U63" s="102"/>
    </row>
    <row r="64" spans="4:21" x14ac:dyDescent="0.25">
      <c r="D64" s="101"/>
      <c r="E64" s="101"/>
      <c r="F64" s="101"/>
      <c r="G64" s="101"/>
      <c r="H64" s="101"/>
      <c r="I64" s="101"/>
      <c r="J64" s="101"/>
      <c r="K64" s="101"/>
      <c r="L64" s="101"/>
      <c r="M64" s="101"/>
      <c r="N64" s="101"/>
      <c r="O64" s="101"/>
      <c r="P64" s="101"/>
      <c r="Q64" s="101"/>
      <c r="R64" s="108"/>
      <c r="S64" s="108"/>
      <c r="T64" s="102"/>
      <c r="U64" s="102"/>
    </row>
    <row r="65" spans="4:21" x14ac:dyDescent="0.25">
      <c r="D65" s="101"/>
      <c r="E65" s="101"/>
      <c r="F65" s="101"/>
      <c r="G65" s="101"/>
      <c r="H65" s="101"/>
      <c r="I65" s="101"/>
      <c r="J65" s="101"/>
      <c r="K65" s="101"/>
      <c r="L65" s="101"/>
      <c r="M65" s="101"/>
      <c r="N65" s="101"/>
      <c r="O65" s="101"/>
      <c r="P65" s="101"/>
      <c r="Q65" s="101"/>
      <c r="R65" s="108"/>
      <c r="S65" s="108"/>
      <c r="T65" s="102"/>
      <c r="U65" s="102"/>
    </row>
    <row r="66" spans="4:21" x14ac:dyDescent="0.25">
      <c r="D66" s="101"/>
      <c r="E66" s="101"/>
      <c r="F66" s="101"/>
      <c r="G66" s="101"/>
      <c r="H66" s="101"/>
      <c r="I66" s="101"/>
      <c r="J66" s="101"/>
      <c r="K66" s="101"/>
      <c r="L66" s="101"/>
      <c r="M66" s="101"/>
      <c r="N66" s="101"/>
      <c r="O66" s="101"/>
      <c r="P66" s="101"/>
      <c r="Q66" s="101"/>
      <c r="R66" s="108"/>
      <c r="S66" s="108"/>
      <c r="T66" s="102"/>
      <c r="U66" s="102"/>
    </row>
    <row r="67" spans="4:21" x14ac:dyDescent="0.25">
      <c r="D67" s="101"/>
      <c r="E67" s="101"/>
      <c r="F67" s="101"/>
      <c r="G67" s="101"/>
      <c r="H67" s="101"/>
      <c r="I67" s="101"/>
      <c r="J67" s="101"/>
      <c r="K67" s="101"/>
      <c r="L67" s="101"/>
      <c r="M67" s="101"/>
      <c r="N67" s="101"/>
      <c r="O67" s="101"/>
      <c r="P67" s="101"/>
      <c r="Q67" s="101"/>
      <c r="R67" s="108"/>
      <c r="S67" s="108"/>
      <c r="T67" s="102"/>
      <c r="U67" s="102"/>
    </row>
    <row r="68" spans="4:21" x14ac:dyDescent="0.25">
      <c r="D68" s="101"/>
      <c r="E68" s="101"/>
      <c r="F68" s="101"/>
      <c r="G68" s="101"/>
      <c r="H68" s="101"/>
      <c r="I68" s="101"/>
      <c r="J68" s="101"/>
      <c r="K68" s="101"/>
      <c r="L68" s="101"/>
      <c r="M68" s="101"/>
      <c r="N68" s="101"/>
      <c r="O68" s="101"/>
      <c r="P68" s="101"/>
      <c r="Q68" s="101"/>
      <c r="R68" s="108"/>
      <c r="S68" s="108"/>
      <c r="T68" s="102"/>
      <c r="U68" s="102"/>
    </row>
    <row r="69" spans="4:21" x14ac:dyDescent="0.25">
      <c r="D69" s="101"/>
      <c r="E69" s="101"/>
      <c r="F69" s="101"/>
      <c r="G69" s="101"/>
      <c r="H69" s="101"/>
      <c r="I69" s="101"/>
      <c r="J69" s="101"/>
      <c r="K69" s="101"/>
      <c r="L69" s="101"/>
      <c r="M69" s="101"/>
      <c r="N69" s="101"/>
      <c r="O69" s="101"/>
      <c r="P69" s="101"/>
      <c r="Q69" s="101"/>
      <c r="R69" s="108"/>
      <c r="S69" s="108"/>
      <c r="T69" s="102"/>
      <c r="U69" s="102"/>
    </row>
    <row r="70" spans="4:21" x14ac:dyDescent="0.25">
      <c r="D70" s="101"/>
      <c r="E70" s="101"/>
      <c r="F70" s="101"/>
      <c r="G70" s="101"/>
      <c r="H70" s="101"/>
      <c r="I70" s="101"/>
      <c r="J70" s="101"/>
      <c r="K70" s="101"/>
      <c r="L70" s="101"/>
      <c r="M70" s="101"/>
      <c r="N70" s="101"/>
      <c r="O70" s="101"/>
      <c r="P70" s="101"/>
      <c r="Q70" s="101"/>
      <c r="R70" s="108"/>
      <c r="S70" s="108"/>
      <c r="T70" s="102"/>
      <c r="U70" s="102"/>
    </row>
    <row r="71" spans="4:21" x14ac:dyDescent="0.25">
      <c r="D71" s="101"/>
      <c r="E71" s="101"/>
      <c r="F71" s="101"/>
      <c r="G71" s="101"/>
      <c r="H71" s="101"/>
      <c r="I71" s="101"/>
      <c r="J71" s="101"/>
      <c r="K71" s="101"/>
      <c r="L71" s="101"/>
      <c r="M71" s="101"/>
      <c r="N71" s="101"/>
      <c r="O71" s="101"/>
      <c r="P71" s="101"/>
      <c r="Q71" s="101"/>
      <c r="R71" s="108"/>
      <c r="S71" s="108"/>
      <c r="T71" s="102"/>
      <c r="U71" s="102"/>
    </row>
    <row r="72" spans="4:21" x14ac:dyDescent="0.25">
      <c r="D72" s="101"/>
      <c r="E72" s="101"/>
      <c r="F72" s="101"/>
      <c r="G72" s="101"/>
      <c r="H72" s="101"/>
      <c r="I72" s="101"/>
      <c r="J72" s="101"/>
      <c r="K72" s="101"/>
      <c r="L72" s="101"/>
      <c r="M72" s="101"/>
      <c r="N72" s="101"/>
      <c r="O72" s="101"/>
      <c r="P72" s="101"/>
      <c r="Q72" s="101"/>
      <c r="R72" s="108"/>
      <c r="S72" s="108"/>
      <c r="T72" s="102"/>
      <c r="U72" s="102"/>
    </row>
    <row r="73" spans="4:21" x14ac:dyDescent="0.25">
      <c r="D73" s="101"/>
      <c r="E73" s="101"/>
      <c r="F73" s="101"/>
      <c r="G73" s="101"/>
      <c r="H73" s="101"/>
      <c r="I73" s="101"/>
      <c r="J73" s="101"/>
      <c r="K73" s="101"/>
      <c r="L73" s="101"/>
      <c r="M73" s="101"/>
      <c r="N73" s="101"/>
      <c r="O73" s="101"/>
      <c r="P73" s="101"/>
      <c r="Q73" s="101"/>
      <c r="R73" s="108"/>
      <c r="S73" s="108"/>
      <c r="T73" s="102"/>
      <c r="U73" s="102"/>
    </row>
    <row r="74" spans="4:21" x14ac:dyDescent="0.25">
      <c r="D74" s="101"/>
      <c r="E74" s="101"/>
      <c r="F74" s="101"/>
      <c r="G74" s="101"/>
      <c r="H74" s="101"/>
      <c r="I74" s="101"/>
      <c r="J74" s="101"/>
      <c r="K74" s="101"/>
      <c r="L74" s="101"/>
      <c r="M74" s="101"/>
      <c r="N74" s="101"/>
      <c r="O74" s="101"/>
      <c r="P74" s="101"/>
      <c r="Q74" s="101"/>
      <c r="R74" s="108"/>
      <c r="S74" s="108"/>
      <c r="T74" s="102"/>
      <c r="U74" s="102"/>
    </row>
    <row r="75" spans="4:21" x14ac:dyDescent="0.25">
      <c r="D75" s="101"/>
      <c r="E75" s="101"/>
      <c r="F75" s="101"/>
      <c r="G75" s="101"/>
      <c r="H75" s="101"/>
      <c r="I75" s="101"/>
      <c r="J75" s="101"/>
      <c r="K75" s="101"/>
      <c r="L75" s="101"/>
      <c r="M75" s="101"/>
      <c r="N75" s="101"/>
      <c r="O75" s="101"/>
      <c r="P75" s="101"/>
      <c r="Q75" s="101"/>
      <c r="R75" s="108"/>
      <c r="S75" s="108"/>
      <c r="T75" s="102"/>
      <c r="U75" s="102"/>
    </row>
    <row r="76" spans="4:21" x14ac:dyDescent="0.25">
      <c r="D76" s="101"/>
      <c r="E76" s="101"/>
      <c r="F76" s="101"/>
      <c r="G76" s="101"/>
      <c r="H76" s="101"/>
      <c r="I76" s="101"/>
      <c r="J76" s="101"/>
      <c r="K76" s="101"/>
      <c r="L76" s="101"/>
      <c r="M76" s="101"/>
      <c r="N76" s="101"/>
      <c r="O76" s="101"/>
      <c r="P76" s="101"/>
      <c r="Q76" s="101"/>
      <c r="R76" s="108"/>
      <c r="S76" s="108"/>
      <c r="T76" s="102"/>
      <c r="U76" s="102"/>
    </row>
    <row r="77" spans="4:21" x14ac:dyDescent="0.25">
      <c r="D77" s="101"/>
      <c r="E77" s="101"/>
      <c r="F77" s="101"/>
      <c r="G77" s="101"/>
      <c r="H77" s="101"/>
      <c r="I77" s="101"/>
      <c r="J77" s="101"/>
      <c r="K77" s="101"/>
      <c r="L77" s="101"/>
      <c r="M77" s="101"/>
      <c r="N77" s="101"/>
      <c r="O77" s="101"/>
      <c r="P77" s="101"/>
      <c r="Q77" s="101"/>
      <c r="R77" s="108"/>
      <c r="S77" s="108"/>
      <c r="T77" s="102"/>
      <c r="U77" s="102"/>
    </row>
    <row r="78" spans="4:21" x14ac:dyDescent="0.25">
      <c r="D78" s="101"/>
      <c r="E78" s="101"/>
      <c r="F78" s="101"/>
      <c r="G78" s="101"/>
      <c r="H78" s="101"/>
      <c r="I78" s="101"/>
      <c r="J78" s="101"/>
      <c r="K78" s="101"/>
      <c r="L78" s="101"/>
      <c r="M78" s="101"/>
      <c r="N78" s="101"/>
      <c r="O78" s="101"/>
      <c r="P78" s="101"/>
      <c r="Q78" s="101"/>
      <c r="R78" s="108"/>
      <c r="S78" s="108"/>
      <c r="T78" s="102"/>
      <c r="U78" s="102"/>
    </row>
    <row r="79" spans="4:21" x14ac:dyDescent="0.25">
      <c r="D79" s="101"/>
      <c r="E79" s="101"/>
      <c r="F79" s="101"/>
      <c r="G79" s="101"/>
      <c r="H79" s="101"/>
      <c r="I79" s="101"/>
      <c r="J79" s="101"/>
      <c r="K79" s="101"/>
      <c r="L79" s="101"/>
      <c r="M79" s="101"/>
      <c r="N79" s="101"/>
      <c r="O79" s="101"/>
      <c r="P79" s="101"/>
      <c r="Q79" s="101"/>
      <c r="R79" s="108"/>
      <c r="S79" s="108"/>
      <c r="T79" s="102"/>
      <c r="U79" s="102"/>
    </row>
    <row r="80" spans="4:21" x14ac:dyDescent="0.25">
      <c r="D80" s="101"/>
      <c r="E80" s="101"/>
      <c r="F80" s="101"/>
      <c r="G80" s="101"/>
      <c r="H80" s="101"/>
      <c r="I80" s="101"/>
      <c r="J80" s="101"/>
      <c r="K80" s="101"/>
      <c r="L80" s="101"/>
      <c r="M80" s="101"/>
      <c r="N80" s="101"/>
      <c r="O80" s="101"/>
      <c r="P80" s="101"/>
      <c r="Q80" s="101"/>
      <c r="R80" s="108"/>
      <c r="S80" s="108"/>
      <c r="T80" s="102"/>
      <c r="U80" s="102"/>
    </row>
    <row r="81" spans="4:21" x14ac:dyDescent="0.25">
      <c r="D81" s="101"/>
      <c r="E81" s="101"/>
      <c r="F81" s="101"/>
      <c r="G81" s="101"/>
      <c r="H81" s="101"/>
      <c r="I81" s="101"/>
      <c r="J81" s="101"/>
      <c r="K81" s="101"/>
      <c r="L81" s="101"/>
      <c r="M81" s="101"/>
      <c r="N81" s="101"/>
      <c r="O81" s="101"/>
      <c r="P81" s="101"/>
      <c r="Q81" s="101"/>
      <c r="R81" s="108"/>
      <c r="S81" s="108"/>
      <c r="T81" s="102"/>
      <c r="U81" s="102"/>
    </row>
    <row r="82" spans="4:21" x14ac:dyDescent="0.25">
      <c r="D82" s="101"/>
      <c r="E82" s="101"/>
      <c r="F82" s="101"/>
      <c r="G82" s="101"/>
      <c r="H82" s="101"/>
      <c r="I82" s="101"/>
      <c r="J82" s="101"/>
      <c r="K82" s="101"/>
      <c r="L82" s="101"/>
      <c r="M82" s="101"/>
      <c r="N82" s="101"/>
      <c r="O82" s="101"/>
      <c r="P82" s="101"/>
      <c r="Q82" s="101"/>
      <c r="R82" s="108"/>
      <c r="S82" s="108"/>
      <c r="T82" s="102"/>
      <c r="U82" s="102"/>
    </row>
    <row r="83" spans="4:21" x14ac:dyDescent="0.25">
      <c r="D83" s="101"/>
      <c r="E83" s="101"/>
      <c r="F83" s="101"/>
      <c r="G83" s="101"/>
      <c r="H83" s="101"/>
      <c r="I83" s="101"/>
      <c r="J83" s="101"/>
      <c r="K83" s="101"/>
      <c r="L83" s="101"/>
      <c r="M83" s="101"/>
      <c r="N83" s="101"/>
      <c r="O83" s="101"/>
      <c r="P83" s="101"/>
      <c r="Q83" s="101"/>
      <c r="R83" s="108"/>
      <c r="S83" s="108"/>
      <c r="T83" s="102"/>
      <c r="U83" s="102"/>
    </row>
    <row r="84" spans="4:21" x14ac:dyDescent="0.25">
      <c r="D84" s="101"/>
      <c r="E84" s="101"/>
      <c r="F84" s="101"/>
      <c r="G84" s="101"/>
      <c r="H84" s="101"/>
      <c r="I84" s="101"/>
      <c r="J84" s="101"/>
      <c r="K84" s="101"/>
      <c r="L84" s="101"/>
      <c r="M84" s="101"/>
      <c r="N84" s="101"/>
      <c r="O84" s="101"/>
      <c r="P84" s="101"/>
      <c r="Q84" s="101"/>
      <c r="R84" s="108"/>
      <c r="S84" s="108"/>
      <c r="T84" s="102"/>
      <c r="U84" s="102"/>
    </row>
    <row r="85" spans="4:21" x14ac:dyDescent="0.25">
      <c r="D85" s="101"/>
      <c r="E85" s="101"/>
      <c r="F85" s="101"/>
      <c r="G85" s="101"/>
      <c r="H85" s="101"/>
      <c r="I85" s="101"/>
      <c r="J85" s="101"/>
      <c r="K85" s="101"/>
      <c r="L85" s="101"/>
      <c r="M85" s="101"/>
      <c r="N85" s="101"/>
      <c r="O85" s="101"/>
      <c r="P85" s="101"/>
      <c r="Q85" s="101"/>
      <c r="R85" s="108"/>
      <c r="S85" s="108"/>
      <c r="T85" s="102"/>
      <c r="U85" s="102"/>
    </row>
    <row r="86" spans="4:21" x14ac:dyDescent="0.25">
      <c r="D86" s="101"/>
      <c r="E86" s="101"/>
      <c r="F86" s="101"/>
      <c r="G86" s="101"/>
      <c r="H86" s="101"/>
      <c r="I86" s="101"/>
      <c r="J86" s="101"/>
      <c r="K86" s="101"/>
      <c r="L86" s="101"/>
      <c r="M86" s="101"/>
      <c r="N86" s="101"/>
      <c r="O86" s="101"/>
      <c r="P86" s="101"/>
      <c r="Q86" s="101"/>
      <c r="R86" s="108"/>
      <c r="S86" s="108"/>
      <c r="T86" s="102"/>
      <c r="U86" s="102"/>
    </row>
    <row r="87" spans="4:21" x14ac:dyDescent="0.25">
      <c r="D87" s="101"/>
      <c r="E87" s="101"/>
      <c r="F87" s="101"/>
      <c r="G87" s="101"/>
      <c r="H87" s="101"/>
      <c r="I87" s="101"/>
      <c r="J87" s="101"/>
      <c r="K87" s="101"/>
      <c r="L87" s="101"/>
      <c r="M87" s="101"/>
      <c r="N87" s="101"/>
      <c r="O87" s="101"/>
      <c r="P87" s="101"/>
      <c r="Q87" s="101"/>
      <c r="R87" s="108"/>
      <c r="S87" s="108"/>
      <c r="T87" s="102"/>
      <c r="U87" s="102"/>
    </row>
    <row r="88" spans="4:21" x14ac:dyDescent="0.25">
      <c r="D88" s="101"/>
      <c r="E88" s="101"/>
      <c r="F88" s="101"/>
      <c r="G88" s="101"/>
      <c r="H88" s="101"/>
      <c r="I88" s="101"/>
      <c r="J88" s="101"/>
      <c r="K88" s="101"/>
      <c r="L88" s="101"/>
      <c r="M88" s="101"/>
      <c r="N88" s="101"/>
      <c r="O88" s="101"/>
      <c r="P88" s="101"/>
      <c r="Q88" s="101"/>
      <c r="R88" s="108"/>
      <c r="S88" s="108"/>
      <c r="T88" s="102"/>
      <c r="U88" s="102"/>
    </row>
    <row r="89" spans="4:21" x14ac:dyDescent="0.25">
      <c r="D89" s="101"/>
      <c r="E89" s="101"/>
      <c r="F89" s="101"/>
      <c r="G89" s="101"/>
      <c r="H89" s="101"/>
      <c r="I89" s="101"/>
      <c r="J89" s="101"/>
      <c r="K89" s="101"/>
      <c r="L89" s="101"/>
      <c r="M89" s="101"/>
      <c r="N89" s="101"/>
      <c r="O89" s="101"/>
      <c r="P89" s="101"/>
      <c r="Q89" s="101"/>
      <c r="R89" s="108"/>
      <c r="S89" s="108"/>
      <c r="T89" s="102"/>
      <c r="U89" s="102"/>
    </row>
    <row r="90" spans="4:21" x14ac:dyDescent="0.25">
      <c r="D90" s="101"/>
      <c r="E90" s="101"/>
      <c r="F90" s="101"/>
      <c r="G90" s="101"/>
      <c r="H90" s="101"/>
      <c r="I90" s="101"/>
      <c r="J90" s="101"/>
      <c r="K90" s="101"/>
      <c r="L90" s="101"/>
      <c r="M90" s="101"/>
      <c r="N90" s="101"/>
      <c r="O90" s="101"/>
      <c r="P90" s="101"/>
      <c r="Q90" s="101"/>
      <c r="R90" s="108"/>
      <c r="S90" s="108"/>
      <c r="T90" s="102"/>
      <c r="U90" s="102"/>
    </row>
    <row r="91" spans="4:21" x14ac:dyDescent="0.25">
      <c r="D91" s="101"/>
      <c r="E91" s="101"/>
      <c r="F91" s="101"/>
      <c r="G91" s="101"/>
      <c r="H91" s="101"/>
      <c r="I91" s="101"/>
      <c r="J91" s="101"/>
      <c r="K91" s="101"/>
      <c r="L91" s="101"/>
      <c r="M91" s="101"/>
      <c r="N91" s="101"/>
      <c r="O91" s="101"/>
      <c r="P91" s="101"/>
      <c r="Q91" s="101"/>
      <c r="R91" s="108"/>
      <c r="S91" s="108"/>
      <c r="T91" s="102"/>
      <c r="U91" s="102"/>
    </row>
    <row r="92" spans="4:21" x14ac:dyDescent="0.25">
      <c r="D92" s="101"/>
      <c r="E92" s="101"/>
      <c r="F92" s="101"/>
      <c r="G92" s="101"/>
      <c r="H92" s="101"/>
      <c r="I92" s="101"/>
      <c r="J92" s="101"/>
      <c r="K92" s="101"/>
      <c r="L92" s="101"/>
      <c r="M92" s="101"/>
      <c r="N92" s="101"/>
      <c r="O92" s="101"/>
      <c r="P92" s="101"/>
      <c r="Q92" s="101"/>
      <c r="R92" s="108"/>
      <c r="S92" s="108"/>
      <c r="T92" s="102"/>
      <c r="U92" s="102"/>
    </row>
    <row r="93" spans="4:21" x14ac:dyDescent="0.25">
      <c r="D93" s="101"/>
      <c r="E93" s="101"/>
      <c r="F93" s="101"/>
      <c r="G93" s="101"/>
      <c r="H93" s="101"/>
      <c r="I93" s="101"/>
      <c r="J93" s="101"/>
      <c r="K93" s="101"/>
      <c r="L93" s="101"/>
      <c r="M93" s="101"/>
      <c r="N93" s="101"/>
      <c r="O93" s="101"/>
      <c r="P93" s="101"/>
      <c r="Q93" s="101"/>
      <c r="R93" s="108"/>
      <c r="S93" s="108"/>
      <c r="T93" s="102"/>
      <c r="U93" s="102"/>
    </row>
    <row r="94" spans="4:21" x14ac:dyDescent="0.25">
      <c r="D94" s="101"/>
      <c r="E94" s="101"/>
      <c r="F94" s="101"/>
      <c r="G94" s="101"/>
      <c r="H94" s="101"/>
      <c r="I94" s="101"/>
      <c r="J94" s="101"/>
      <c r="K94" s="101"/>
      <c r="L94" s="101"/>
      <c r="M94" s="101"/>
      <c r="N94" s="101"/>
      <c r="O94" s="101"/>
      <c r="P94" s="101"/>
      <c r="Q94" s="101"/>
      <c r="R94" s="108"/>
      <c r="S94" s="108"/>
      <c r="T94" s="102"/>
      <c r="U94" s="102"/>
    </row>
    <row r="95" spans="4:21" x14ac:dyDescent="0.25">
      <c r="D95" s="101"/>
      <c r="E95" s="101"/>
      <c r="F95" s="101"/>
      <c r="G95" s="101"/>
      <c r="H95" s="101"/>
      <c r="I95" s="101"/>
      <c r="J95" s="101"/>
      <c r="K95" s="101"/>
      <c r="L95" s="101"/>
      <c r="M95" s="101"/>
      <c r="N95" s="101"/>
      <c r="O95" s="101"/>
      <c r="P95" s="101"/>
      <c r="Q95" s="101"/>
      <c r="R95" s="108"/>
      <c r="S95" s="108"/>
      <c r="T95" s="102"/>
      <c r="U95" s="102"/>
    </row>
    <row r="96" spans="4:21" x14ac:dyDescent="0.25">
      <c r="D96" s="101"/>
      <c r="E96" s="101"/>
      <c r="F96" s="101"/>
      <c r="G96" s="101"/>
      <c r="H96" s="101"/>
      <c r="I96" s="101"/>
      <c r="J96" s="101"/>
      <c r="K96" s="101"/>
      <c r="L96" s="101"/>
      <c r="M96" s="101"/>
      <c r="N96" s="101"/>
      <c r="O96" s="101"/>
      <c r="P96" s="101"/>
      <c r="Q96" s="101"/>
      <c r="R96" s="108"/>
      <c r="S96" s="108"/>
      <c r="T96" s="102"/>
      <c r="U96" s="102"/>
    </row>
    <row r="97" spans="4:21" x14ac:dyDescent="0.25">
      <c r="D97" s="101"/>
      <c r="E97" s="101"/>
      <c r="F97" s="101"/>
      <c r="G97" s="101"/>
      <c r="H97" s="101"/>
      <c r="I97" s="101"/>
      <c r="J97" s="101"/>
      <c r="K97" s="101"/>
      <c r="L97" s="101"/>
      <c r="M97" s="101"/>
      <c r="N97" s="101"/>
      <c r="O97" s="101"/>
      <c r="P97" s="101"/>
      <c r="Q97" s="101"/>
      <c r="R97" s="108"/>
      <c r="S97" s="108"/>
      <c r="T97" s="102"/>
      <c r="U97" s="102"/>
    </row>
    <row r="98" spans="4:21" x14ac:dyDescent="0.25">
      <c r="D98" s="101"/>
      <c r="E98" s="101"/>
      <c r="F98" s="101"/>
      <c r="G98" s="101"/>
      <c r="H98" s="101"/>
      <c r="I98" s="101"/>
      <c r="J98" s="101"/>
      <c r="K98" s="101"/>
      <c r="L98" s="101"/>
      <c r="M98" s="101"/>
      <c r="N98" s="101"/>
      <c r="O98" s="101"/>
      <c r="P98" s="101"/>
      <c r="Q98" s="101"/>
      <c r="R98" s="108"/>
      <c r="S98" s="108"/>
      <c r="T98" s="102"/>
      <c r="U98" s="102"/>
    </row>
    <row r="99" spans="4:21" x14ac:dyDescent="0.25">
      <c r="D99" s="101"/>
      <c r="E99" s="101"/>
      <c r="F99" s="101"/>
      <c r="G99" s="101"/>
      <c r="H99" s="101"/>
      <c r="I99" s="101"/>
      <c r="J99" s="101"/>
      <c r="K99" s="101"/>
      <c r="L99" s="101"/>
      <c r="M99" s="101"/>
      <c r="N99" s="101"/>
      <c r="O99" s="101"/>
      <c r="P99" s="101"/>
      <c r="Q99" s="101"/>
      <c r="R99" s="108"/>
      <c r="S99" s="108"/>
      <c r="T99" s="102"/>
      <c r="U99" s="102"/>
    </row>
    <row r="100" spans="4:21" x14ac:dyDescent="0.25">
      <c r="D100" s="101"/>
      <c r="E100" s="101"/>
      <c r="F100" s="101"/>
      <c r="G100" s="101"/>
      <c r="H100" s="101"/>
      <c r="I100" s="101"/>
      <c r="J100" s="101"/>
      <c r="K100" s="101"/>
      <c r="L100" s="101"/>
      <c r="M100" s="101"/>
      <c r="N100" s="101"/>
      <c r="O100" s="101"/>
      <c r="P100" s="101"/>
      <c r="Q100" s="101"/>
      <c r="R100" s="108"/>
      <c r="S100" s="108"/>
      <c r="T100" s="102"/>
      <c r="U100" s="102"/>
    </row>
    <row r="101" spans="4:21" x14ac:dyDescent="0.25">
      <c r="D101" s="101"/>
      <c r="E101" s="101"/>
      <c r="F101" s="101"/>
      <c r="G101" s="101"/>
      <c r="H101" s="101"/>
      <c r="I101" s="101"/>
      <c r="J101" s="101"/>
      <c r="K101" s="101"/>
      <c r="L101" s="101"/>
      <c r="M101" s="101"/>
      <c r="N101" s="101"/>
      <c r="O101" s="101"/>
      <c r="P101" s="101"/>
      <c r="Q101" s="101"/>
      <c r="R101" s="108"/>
      <c r="S101" s="108"/>
      <c r="T101" s="102"/>
      <c r="U101" s="102"/>
    </row>
    <row r="102" spans="4:21" x14ac:dyDescent="0.25">
      <c r="D102" s="101"/>
      <c r="E102" s="101"/>
      <c r="F102" s="101"/>
      <c r="G102" s="101"/>
      <c r="H102" s="101"/>
      <c r="I102" s="101"/>
      <c r="J102" s="101"/>
      <c r="K102" s="101"/>
      <c r="L102" s="101"/>
      <c r="M102" s="101"/>
      <c r="N102" s="101"/>
      <c r="O102" s="101"/>
      <c r="P102" s="101"/>
      <c r="Q102" s="101"/>
      <c r="R102" s="108"/>
      <c r="S102" s="108"/>
      <c r="T102" s="102"/>
      <c r="U102" s="102"/>
    </row>
    <row r="103" spans="4:21" x14ac:dyDescent="0.25">
      <c r="D103" s="101"/>
      <c r="E103" s="101"/>
      <c r="F103" s="101"/>
      <c r="G103" s="101"/>
      <c r="H103" s="101"/>
      <c r="I103" s="101"/>
      <c r="J103" s="101"/>
      <c r="K103" s="101"/>
      <c r="L103" s="101"/>
      <c r="M103" s="101"/>
      <c r="N103" s="101"/>
      <c r="O103" s="101"/>
      <c r="P103" s="101"/>
      <c r="Q103" s="101"/>
      <c r="R103" s="108"/>
      <c r="S103" s="108"/>
      <c r="T103" s="102"/>
      <c r="U103" s="102"/>
    </row>
    <row r="104" spans="4:21" x14ac:dyDescent="0.25">
      <c r="D104" s="101"/>
      <c r="E104" s="101"/>
      <c r="F104" s="101"/>
      <c r="G104" s="101"/>
      <c r="H104" s="101"/>
      <c r="I104" s="101"/>
      <c r="J104" s="101"/>
      <c r="K104" s="101"/>
      <c r="L104" s="101"/>
      <c r="M104" s="101"/>
      <c r="N104" s="101"/>
      <c r="O104" s="101"/>
      <c r="P104" s="101"/>
      <c r="Q104" s="101"/>
      <c r="R104" s="108"/>
      <c r="S104" s="108"/>
      <c r="T104" s="102"/>
      <c r="U104" s="102"/>
    </row>
    <row r="105" spans="4:21" x14ac:dyDescent="0.25">
      <c r="D105" s="101"/>
      <c r="E105" s="101"/>
      <c r="F105" s="101"/>
      <c r="G105" s="101"/>
      <c r="H105" s="101"/>
      <c r="I105" s="101"/>
      <c r="J105" s="101"/>
      <c r="K105" s="101"/>
      <c r="L105" s="101"/>
      <c r="M105" s="101"/>
      <c r="N105" s="101"/>
      <c r="O105" s="101"/>
      <c r="P105" s="101"/>
      <c r="Q105" s="101"/>
      <c r="R105" s="108"/>
      <c r="S105" s="108"/>
      <c r="T105" s="102"/>
      <c r="U105" s="102"/>
    </row>
    <row r="106" spans="4:21" x14ac:dyDescent="0.25">
      <c r="D106" s="101"/>
      <c r="E106" s="101"/>
      <c r="F106" s="101"/>
      <c r="G106" s="101"/>
      <c r="H106" s="101"/>
      <c r="I106" s="101"/>
      <c r="J106" s="101"/>
      <c r="K106" s="101"/>
      <c r="L106" s="101"/>
      <c r="M106" s="101"/>
      <c r="N106" s="101"/>
      <c r="O106" s="101"/>
      <c r="P106" s="101"/>
      <c r="Q106" s="101"/>
      <c r="R106" s="108"/>
      <c r="S106" s="108"/>
      <c r="T106" s="102"/>
      <c r="U106" s="102"/>
    </row>
    <row r="107" spans="4:21" x14ac:dyDescent="0.25">
      <c r="D107" s="101"/>
      <c r="E107" s="101"/>
      <c r="F107" s="101"/>
      <c r="G107" s="101"/>
      <c r="H107" s="101"/>
      <c r="I107" s="101"/>
      <c r="J107" s="101"/>
      <c r="K107" s="101"/>
      <c r="L107" s="101"/>
      <c r="M107" s="101"/>
      <c r="N107" s="101"/>
      <c r="O107" s="101"/>
      <c r="P107" s="101"/>
      <c r="Q107" s="101"/>
      <c r="R107" s="108"/>
      <c r="S107" s="108"/>
      <c r="T107" s="102"/>
      <c r="U107" s="102"/>
    </row>
    <row r="108" spans="4:21" x14ac:dyDescent="0.25">
      <c r="D108" s="101"/>
      <c r="E108" s="101"/>
      <c r="F108" s="101"/>
      <c r="G108" s="101"/>
      <c r="H108" s="101"/>
      <c r="I108" s="101"/>
      <c r="J108" s="101"/>
      <c r="K108" s="101"/>
      <c r="L108" s="101"/>
      <c r="M108" s="101"/>
      <c r="N108" s="101"/>
      <c r="O108" s="101"/>
      <c r="P108" s="101"/>
      <c r="Q108" s="101"/>
      <c r="R108" s="108"/>
      <c r="S108" s="108"/>
      <c r="T108" s="102"/>
      <c r="U108" s="102"/>
    </row>
    <row r="109" spans="4:21" x14ac:dyDescent="0.25">
      <c r="D109" s="101"/>
      <c r="E109" s="101"/>
      <c r="F109" s="101"/>
      <c r="G109" s="101"/>
      <c r="H109" s="101"/>
      <c r="I109" s="101"/>
      <c r="J109" s="101"/>
      <c r="K109" s="101"/>
      <c r="L109" s="101"/>
      <c r="M109" s="101"/>
      <c r="N109" s="101"/>
      <c r="O109" s="101"/>
      <c r="P109" s="101"/>
      <c r="Q109" s="101"/>
      <c r="R109" s="108"/>
      <c r="S109" s="108"/>
      <c r="T109" s="102"/>
      <c r="U109" s="102"/>
    </row>
    <row r="110" spans="4:21" x14ac:dyDescent="0.25">
      <c r="D110" s="101"/>
      <c r="E110" s="101"/>
      <c r="F110" s="101"/>
      <c r="G110" s="101"/>
      <c r="H110" s="101"/>
      <c r="I110" s="101"/>
      <c r="J110" s="101"/>
      <c r="K110" s="101"/>
      <c r="L110" s="101"/>
      <c r="M110" s="101"/>
      <c r="N110" s="101"/>
      <c r="O110" s="101"/>
      <c r="P110" s="101"/>
      <c r="Q110" s="101"/>
      <c r="R110" s="108"/>
      <c r="S110" s="108"/>
      <c r="T110" s="102"/>
      <c r="U110" s="102"/>
    </row>
    <row r="111" spans="4:21" x14ac:dyDescent="0.25">
      <c r="D111" s="101"/>
      <c r="E111" s="101"/>
      <c r="F111" s="101"/>
      <c r="G111" s="101"/>
      <c r="H111" s="101"/>
      <c r="I111" s="101"/>
      <c r="J111" s="101"/>
      <c r="K111" s="101"/>
      <c r="L111" s="101"/>
      <c r="M111" s="101"/>
      <c r="N111" s="101"/>
      <c r="O111" s="101"/>
      <c r="P111" s="101"/>
      <c r="Q111" s="101"/>
      <c r="R111" s="108"/>
      <c r="S111" s="108"/>
      <c r="T111" s="102"/>
      <c r="U111" s="102"/>
    </row>
    <row r="112" spans="4:21" x14ac:dyDescent="0.25">
      <c r="D112" s="101"/>
      <c r="E112" s="101"/>
      <c r="F112" s="101"/>
      <c r="G112" s="101"/>
      <c r="H112" s="101"/>
      <c r="I112" s="101"/>
      <c r="J112" s="101"/>
      <c r="K112" s="101"/>
      <c r="L112" s="101"/>
      <c r="M112" s="101"/>
      <c r="N112" s="101"/>
      <c r="O112" s="101"/>
      <c r="P112" s="101"/>
      <c r="Q112" s="101"/>
      <c r="R112" s="108"/>
      <c r="S112" s="108"/>
      <c r="T112" s="102"/>
      <c r="U112" s="102"/>
    </row>
    <row r="113" spans="4:21" x14ac:dyDescent="0.25">
      <c r="D113" s="101"/>
      <c r="E113" s="101"/>
      <c r="F113" s="101"/>
      <c r="G113" s="101"/>
      <c r="H113" s="101"/>
      <c r="I113" s="101"/>
      <c r="J113" s="101"/>
      <c r="K113" s="101"/>
      <c r="L113" s="101"/>
      <c r="M113" s="101"/>
      <c r="N113" s="101"/>
      <c r="O113" s="101"/>
      <c r="P113" s="101"/>
      <c r="Q113" s="101"/>
      <c r="R113" s="108"/>
      <c r="S113" s="108"/>
      <c r="T113" s="102"/>
      <c r="U113" s="102"/>
    </row>
    <row r="114" spans="4:21" x14ac:dyDescent="0.25">
      <c r="D114" s="101"/>
      <c r="E114" s="101"/>
      <c r="F114" s="101"/>
      <c r="G114" s="101"/>
      <c r="H114" s="101"/>
      <c r="I114" s="101"/>
      <c r="J114" s="101"/>
      <c r="K114" s="101"/>
      <c r="L114" s="101"/>
      <c r="M114" s="101"/>
      <c r="N114" s="101"/>
      <c r="O114" s="101"/>
      <c r="P114" s="101"/>
      <c r="Q114" s="101"/>
      <c r="R114" s="108"/>
      <c r="S114" s="108"/>
      <c r="T114" s="102"/>
      <c r="U114" s="102"/>
    </row>
    <row r="115" spans="4:21" x14ac:dyDescent="0.25">
      <c r="D115" s="101"/>
      <c r="E115" s="101"/>
      <c r="F115" s="101"/>
      <c r="G115" s="101"/>
      <c r="H115" s="101"/>
      <c r="I115" s="101"/>
      <c r="J115" s="101"/>
      <c r="K115" s="101"/>
      <c r="L115" s="101"/>
      <c r="M115" s="101"/>
      <c r="N115" s="101"/>
      <c r="O115" s="101"/>
      <c r="P115" s="101"/>
      <c r="Q115" s="101"/>
      <c r="R115" s="108"/>
      <c r="S115" s="108"/>
      <c r="T115" s="102"/>
      <c r="U115" s="102"/>
    </row>
    <row r="116" spans="4:21" x14ac:dyDescent="0.25">
      <c r="D116" s="101"/>
      <c r="E116" s="101"/>
      <c r="F116" s="101"/>
      <c r="G116" s="101"/>
      <c r="H116" s="101"/>
      <c r="I116" s="101"/>
      <c r="J116" s="101"/>
      <c r="K116" s="101"/>
      <c r="L116" s="101"/>
      <c r="M116" s="101"/>
      <c r="N116" s="101"/>
      <c r="O116" s="101"/>
      <c r="P116" s="101"/>
      <c r="Q116" s="101"/>
      <c r="R116" s="108"/>
      <c r="S116" s="108"/>
      <c r="T116" s="102"/>
      <c r="U116" s="102"/>
    </row>
    <row r="117" spans="4:21" x14ac:dyDescent="0.25">
      <c r="D117" s="101"/>
      <c r="E117" s="101"/>
      <c r="F117" s="101"/>
      <c r="G117" s="101"/>
      <c r="H117" s="101"/>
      <c r="I117" s="101"/>
      <c r="J117" s="101"/>
      <c r="K117" s="101"/>
      <c r="L117" s="101"/>
      <c r="M117" s="101"/>
      <c r="N117" s="101"/>
      <c r="O117" s="101"/>
      <c r="P117" s="101"/>
      <c r="Q117" s="101"/>
      <c r="R117" s="108"/>
      <c r="S117" s="108"/>
      <c r="T117" s="102"/>
      <c r="U117" s="102"/>
    </row>
    <row r="118" spans="4:21" x14ac:dyDescent="0.25">
      <c r="D118" s="101"/>
      <c r="E118" s="101"/>
      <c r="F118" s="101"/>
      <c r="G118" s="101"/>
      <c r="H118" s="101"/>
      <c r="I118" s="101"/>
      <c r="J118" s="101"/>
      <c r="K118" s="101"/>
      <c r="L118" s="101"/>
      <c r="M118" s="101"/>
      <c r="N118" s="101"/>
      <c r="O118" s="101"/>
      <c r="P118" s="101"/>
      <c r="Q118" s="101"/>
      <c r="R118" s="108"/>
      <c r="S118" s="108"/>
      <c r="T118" s="102"/>
      <c r="U118" s="102"/>
    </row>
    <row r="119" spans="4:21" x14ac:dyDescent="0.25">
      <c r="D119" s="101"/>
      <c r="E119" s="101"/>
      <c r="F119" s="101"/>
      <c r="G119" s="101"/>
      <c r="H119" s="101"/>
      <c r="I119" s="101"/>
      <c r="J119" s="101"/>
      <c r="K119" s="101"/>
      <c r="L119" s="101"/>
      <c r="M119" s="101"/>
      <c r="N119" s="101"/>
      <c r="O119" s="101"/>
      <c r="P119" s="101"/>
      <c r="Q119" s="101"/>
      <c r="R119" s="108"/>
      <c r="S119" s="108"/>
      <c r="T119" s="102"/>
      <c r="U119" s="102"/>
    </row>
    <row r="120" spans="4:21" x14ac:dyDescent="0.25">
      <c r="D120" s="101"/>
      <c r="E120" s="101"/>
      <c r="F120" s="101"/>
      <c r="G120" s="101"/>
      <c r="H120" s="101"/>
      <c r="I120" s="101"/>
      <c r="J120" s="101"/>
      <c r="K120" s="101"/>
      <c r="L120" s="101"/>
      <c r="M120" s="101"/>
      <c r="N120" s="101"/>
      <c r="O120" s="101"/>
      <c r="P120" s="101"/>
      <c r="Q120" s="101"/>
      <c r="R120" s="108"/>
      <c r="S120" s="108"/>
      <c r="T120" s="102"/>
      <c r="U120" s="102"/>
    </row>
    <row r="121" spans="4:21" x14ac:dyDescent="0.25">
      <c r="D121" s="101"/>
      <c r="E121" s="101"/>
      <c r="F121" s="101"/>
      <c r="G121" s="101"/>
      <c r="H121" s="101"/>
      <c r="I121" s="101"/>
      <c r="J121" s="101"/>
      <c r="K121" s="101"/>
      <c r="L121" s="101"/>
      <c r="M121" s="101"/>
      <c r="N121" s="101"/>
      <c r="O121" s="101"/>
      <c r="P121" s="101"/>
      <c r="Q121" s="101"/>
      <c r="R121" s="108"/>
      <c r="S121" s="108"/>
      <c r="T121" s="102"/>
      <c r="U121" s="102"/>
    </row>
    <row r="122" spans="4:21" x14ac:dyDescent="0.25">
      <c r="D122" s="101"/>
      <c r="E122" s="101"/>
      <c r="F122" s="101"/>
      <c r="G122" s="101"/>
      <c r="H122" s="101"/>
      <c r="I122" s="101"/>
      <c r="J122" s="101"/>
      <c r="K122" s="101"/>
      <c r="L122" s="101"/>
      <c r="M122" s="101"/>
      <c r="N122" s="101"/>
      <c r="O122" s="101"/>
      <c r="P122" s="101"/>
      <c r="Q122" s="101"/>
      <c r="R122" s="108"/>
      <c r="S122" s="108"/>
      <c r="T122" s="102"/>
      <c r="U122" s="102"/>
    </row>
    <row r="123" spans="4:21" x14ac:dyDescent="0.25">
      <c r="D123" s="101"/>
      <c r="E123" s="101"/>
      <c r="F123" s="101"/>
      <c r="G123" s="101"/>
      <c r="H123" s="101"/>
      <c r="I123" s="101"/>
      <c r="J123" s="101"/>
      <c r="K123" s="101"/>
      <c r="L123" s="101"/>
      <c r="M123" s="101"/>
      <c r="N123" s="101"/>
      <c r="O123" s="101"/>
      <c r="P123" s="101"/>
      <c r="Q123" s="101"/>
      <c r="R123" s="108"/>
      <c r="S123" s="108"/>
      <c r="T123" s="102"/>
      <c r="U123" s="102"/>
    </row>
    <row r="124" spans="4:21" x14ac:dyDescent="0.25">
      <c r="D124" s="101"/>
      <c r="E124" s="101"/>
      <c r="F124" s="101"/>
      <c r="G124" s="101"/>
      <c r="H124" s="101"/>
      <c r="I124" s="101"/>
      <c r="J124" s="101"/>
      <c r="K124" s="101"/>
      <c r="L124" s="101"/>
      <c r="M124" s="101"/>
      <c r="N124" s="101"/>
      <c r="O124" s="101"/>
      <c r="P124" s="101"/>
      <c r="Q124" s="101"/>
      <c r="R124" s="108"/>
      <c r="S124" s="108"/>
      <c r="T124" s="102"/>
      <c r="U124" s="102"/>
    </row>
    <row r="125" spans="4:21" x14ac:dyDescent="0.25">
      <c r="D125" s="101"/>
      <c r="E125" s="101"/>
      <c r="F125" s="101"/>
      <c r="G125" s="101"/>
      <c r="H125" s="101"/>
      <c r="I125" s="101"/>
      <c r="J125" s="101"/>
      <c r="K125" s="101"/>
      <c r="L125" s="101"/>
      <c r="M125" s="101"/>
      <c r="N125" s="101"/>
      <c r="O125" s="101"/>
      <c r="P125" s="101"/>
      <c r="Q125" s="101"/>
      <c r="R125" s="108"/>
      <c r="S125" s="108"/>
      <c r="T125" s="102"/>
      <c r="U125" s="102"/>
    </row>
    <row r="126" spans="4:21" x14ac:dyDescent="0.25">
      <c r="D126" s="101"/>
      <c r="E126" s="101"/>
      <c r="F126" s="101"/>
      <c r="G126" s="101"/>
      <c r="H126" s="101"/>
      <c r="I126" s="101"/>
      <c r="J126" s="101"/>
      <c r="K126" s="101"/>
      <c r="L126" s="101"/>
      <c r="M126" s="101"/>
      <c r="N126" s="101"/>
      <c r="O126" s="101"/>
      <c r="P126" s="101"/>
      <c r="Q126" s="101"/>
      <c r="R126" s="108"/>
      <c r="S126" s="108"/>
      <c r="T126" s="102"/>
      <c r="U126" s="102"/>
    </row>
    <row r="127" spans="4:21" x14ac:dyDescent="0.25">
      <c r="D127" s="101"/>
      <c r="E127" s="101"/>
      <c r="F127" s="101"/>
      <c r="G127" s="101"/>
      <c r="H127" s="101"/>
      <c r="I127" s="101"/>
      <c r="J127" s="101"/>
      <c r="K127" s="101"/>
      <c r="L127" s="101"/>
      <c r="M127" s="101"/>
      <c r="N127" s="101"/>
      <c r="O127" s="101"/>
      <c r="P127" s="101"/>
      <c r="Q127" s="101"/>
      <c r="R127" s="108"/>
      <c r="S127" s="108"/>
      <c r="T127" s="102"/>
      <c r="U127" s="102"/>
    </row>
    <row r="128" spans="4:21" x14ac:dyDescent="0.25">
      <c r="D128" s="101"/>
      <c r="E128" s="101"/>
      <c r="F128" s="101"/>
      <c r="G128" s="101"/>
      <c r="H128" s="101"/>
      <c r="I128" s="101"/>
      <c r="J128" s="101"/>
      <c r="K128" s="101"/>
      <c r="L128" s="101"/>
      <c r="M128" s="101"/>
      <c r="N128" s="101"/>
      <c r="O128" s="101"/>
      <c r="P128" s="101"/>
      <c r="Q128" s="101"/>
      <c r="R128" s="108"/>
      <c r="S128" s="108"/>
      <c r="T128" s="102"/>
      <c r="U128" s="102"/>
    </row>
    <row r="129" spans="4:21" x14ac:dyDescent="0.25">
      <c r="D129" s="101"/>
      <c r="E129" s="101"/>
      <c r="F129" s="101"/>
      <c r="G129" s="101"/>
      <c r="H129" s="101"/>
      <c r="I129" s="101"/>
      <c r="J129" s="101"/>
      <c r="K129" s="101"/>
      <c r="L129" s="101"/>
      <c r="M129" s="101"/>
      <c r="N129" s="101"/>
      <c r="O129" s="101"/>
      <c r="P129" s="101"/>
      <c r="Q129" s="101"/>
      <c r="R129" s="108"/>
      <c r="S129" s="108"/>
      <c r="T129" s="102"/>
      <c r="U129" s="102"/>
    </row>
    <row r="130" spans="4:21" x14ac:dyDescent="0.25">
      <c r="D130" s="101"/>
      <c r="E130" s="101"/>
      <c r="F130" s="101"/>
      <c r="G130" s="101"/>
      <c r="H130" s="101"/>
      <c r="I130" s="101"/>
      <c r="J130" s="101"/>
      <c r="K130" s="101"/>
      <c r="L130" s="101"/>
      <c r="M130" s="101"/>
      <c r="N130" s="101"/>
      <c r="O130" s="101"/>
      <c r="P130" s="101"/>
      <c r="Q130" s="101"/>
      <c r="R130" s="108"/>
      <c r="S130" s="108"/>
      <c r="T130" s="102"/>
      <c r="U130" s="102"/>
    </row>
    <row r="131" spans="4:21" x14ac:dyDescent="0.25">
      <c r="D131" s="101"/>
      <c r="E131" s="101"/>
      <c r="F131" s="101"/>
      <c r="G131" s="101"/>
      <c r="H131" s="101"/>
      <c r="I131" s="101"/>
      <c r="J131" s="101"/>
      <c r="K131" s="101"/>
      <c r="L131" s="101"/>
      <c r="M131" s="101"/>
      <c r="N131" s="101"/>
      <c r="O131" s="101"/>
      <c r="P131" s="101"/>
      <c r="Q131" s="101"/>
      <c r="R131" s="108"/>
      <c r="S131" s="108"/>
      <c r="T131" s="102"/>
      <c r="U131" s="102"/>
    </row>
    <row r="132" spans="4:21" x14ac:dyDescent="0.25">
      <c r="D132" s="101"/>
      <c r="E132" s="101"/>
      <c r="F132" s="101"/>
      <c r="G132" s="101"/>
      <c r="H132" s="101"/>
      <c r="I132" s="101"/>
      <c r="J132" s="101"/>
      <c r="K132" s="101"/>
      <c r="L132" s="101"/>
      <c r="M132" s="101"/>
      <c r="N132" s="101"/>
      <c r="O132" s="101"/>
      <c r="P132" s="101"/>
      <c r="Q132" s="101"/>
      <c r="R132" s="108"/>
      <c r="S132" s="108"/>
      <c r="T132" s="102"/>
      <c r="U132" s="102"/>
    </row>
    <row r="133" spans="4:21" x14ac:dyDescent="0.25">
      <c r="D133" s="101"/>
      <c r="E133" s="101"/>
      <c r="F133" s="101"/>
      <c r="G133" s="101"/>
      <c r="H133" s="101"/>
      <c r="I133" s="101"/>
      <c r="J133" s="101"/>
      <c r="K133" s="101"/>
      <c r="L133" s="101"/>
      <c r="M133" s="101"/>
      <c r="N133" s="101"/>
      <c r="O133" s="101"/>
      <c r="P133" s="101"/>
      <c r="Q133" s="101"/>
      <c r="R133" s="108"/>
      <c r="S133" s="108"/>
      <c r="T133" s="102"/>
      <c r="U133" s="102"/>
    </row>
    <row r="134" spans="4:21" x14ac:dyDescent="0.25">
      <c r="D134" s="101"/>
      <c r="E134" s="101"/>
      <c r="F134" s="101"/>
      <c r="G134" s="101"/>
      <c r="H134" s="101"/>
      <c r="I134" s="101"/>
      <c r="J134" s="101"/>
      <c r="K134" s="101"/>
      <c r="L134" s="101"/>
      <c r="M134" s="101"/>
      <c r="N134" s="101"/>
      <c r="O134" s="101"/>
      <c r="P134" s="101"/>
      <c r="Q134" s="101"/>
      <c r="R134" s="108"/>
      <c r="S134" s="108"/>
      <c r="T134" s="102"/>
      <c r="U134" s="102"/>
    </row>
    <row r="135" spans="4:21" x14ac:dyDescent="0.25">
      <c r="D135" s="101"/>
      <c r="E135" s="101"/>
      <c r="F135" s="101"/>
      <c r="G135" s="101"/>
      <c r="H135" s="101"/>
      <c r="I135" s="101"/>
      <c r="J135" s="101"/>
      <c r="K135" s="101"/>
      <c r="L135" s="101"/>
      <c r="M135" s="101"/>
      <c r="N135" s="101"/>
      <c r="O135" s="101"/>
      <c r="P135" s="101"/>
      <c r="Q135" s="101"/>
      <c r="R135" s="108"/>
      <c r="S135" s="108"/>
      <c r="T135" s="102"/>
      <c r="U135" s="102"/>
    </row>
    <row r="136" spans="4:21" x14ac:dyDescent="0.25">
      <c r="D136" s="101"/>
      <c r="E136" s="101"/>
      <c r="F136" s="101"/>
      <c r="G136" s="101"/>
      <c r="H136" s="101"/>
      <c r="I136" s="101"/>
      <c r="J136" s="101"/>
      <c r="K136" s="101"/>
      <c r="L136" s="101"/>
      <c r="M136" s="101"/>
      <c r="N136" s="101"/>
      <c r="O136" s="101"/>
      <c r="P136" s="101"/>
      <c r="Q136" s="101"/>
      <c r="R136" s="108"/>
      <c r="S136" s="108"/>
      <c r="T136" s="102"/>
      <c r="U136" s="102"/>
    </row>
    <row r="137" spans="4:21" x14ac:dyDescent="0.25">
      <c r="D137" s="101"/>
      <c r="E137" s="101"/>
      <c r="F137" s="101"/>
      <c r="G137" s="101"/>
      <c r="H137" s="101"/>
      <c r="I137" s="101"/>
      <c r="J137" s="101"/>
      <c r="K137" s="101"/>
      <c r="L137" s="101"/>
      <c r="M137" s="101"/>
      <c r="N137" s="101"/>
      <c r="O137" s="101"/>
      <c r="P137" s="101"/>
      <c r="Q137" s="101"/>
      <c r="R137" s="108"/>
      <c r="S137" s="108"/>
      <c r="T137" s="102"/>
      <c r="U137" s="102"/>
    </row>
    <row r="138" spans="4:21" x14ac:dyDescent="0.25">
      <c r="D138" s="101"/>
      <c r="E138" s="101"/>
      <c r="F138" s="101"/>
      <c r="G138" s="101"/>
      <c r="H138" s="101"/>
      <c r="I138" s="101"/>
      <c r="J138" s="101"/>
      <c r="K138" s="101"/>
      <c r="L138" s="101"/>
      <c r="M138" s="101"/>
      <c r="N138" s="101"/>
      <c r="O138" s="101"/>
      <c r="P138" s="101"/>
      <c r="Q138" s="101"/>
      <c r="R138" s="108"/>
      <c r="S138" s="108"/>
      <c r="T138" s="102"/>
      <c r="U138" s="102"/>
    </row>
    <row r="139" spans="4:21" x14ac:dyDescent="0.25">
      <c r="D139" s="101"/>
      <c r="E139" s="101"/>
      <c r="F139" s="101"/>
      <c r="G139" s="101"/>
      <c r="H139" s="101"/>
      <c r="I139" s="101"/>
      <c r="J139" s="101"/>
      <c r="K139" s="101"/>
      <c r="L139" s="101"/>
      <c r="M139" s="101"/>
      <c r="N139" s="101"/>
      <c r="O139" s="101"/>
      <c r="P139" s="101"/>
      <c r="Q139" s="101"/>
      <c r="R139" s="108"/>
      <c r="S139" s="108"/>
      <c r="T139" s="102"/>
      <c r="U139" s="102"/>
    </row>
    <row r="140" spans="4:21" x14ac:dyDescent="0.25">
      <c r="D140" s="101"/>
      <c r="E140" s="101"/>
      <c r="F140" s="101"/>
      <c r="G140" s="101"/>
      <c r="H140" s="101"/>
      <c r="I140" s="101"/>
      <c r="J140" s="101"/>
      <c r="K140" s="101"/>
      <c r="L140" s="101"/>
      <c r="M140" s="101"/>
      <c r="N140" s="101"/>
      <c r="O140" s="101"/>
      <c r="P140" s="101"/>
      <c r="Q140" s="101"/>
      <c r="R140" s="108"/>
      <c r="S140" s="108"/>
      <c r="T140" s="102"/>
      <c r="U140" s="102"/>
    </row>
    <row r="141" spans="4:21" x14ac:dyDescent="0.25">
      <c r="D141" s="101"/>
      <c r="E141" s="101"/>
      <c r="F141" s="101"/>
      <c r="G141" s="101"/>
      <c r="H141" s="101"/>
      <c r="I141" s="101"/>
      <c r="J141" s="101"/>
      <c r="K141" s="101"/>
      <c r="L141" s="101"/>
      <c r="M141" s="101"/>
      <c r="N141" s="101"/>
      <c r="O141" s="101"/>
      <c r="P141" s="101"/>
      <c r="Q141" s="101"/>
      <c r="R141" s="108"/>
      <c r="S141" s="108"/>
      <c r="T141" s="102"/>
      <c r="U141" s="102"/>
    </row>
    <row r="142" spans="4:21" x14ac:dyDescent="0.25">
      <c r="D142" s="101"/>
      <c r="E142" s="101"/>
      <c r="F142" s="101"/>
      <c r="G142" s="101"/>
      <c r="H142" s="101"/>
      <c r="I142" s="101"/>
      <c r="J142" s="101"/>
      <c r="K142" s="101"/>
      <c r="L142" s="101"/>
      <c r="M142" s="101"/>
      <c r="N142" s="101"/>
      <c r="O142" s="101"/>
      <c r="P142" s="101"/>
      <c r="Q142" s="101"/>
      <c r="R142" s="108"/>
      <c r="S142" s="108"/>
      <c r="T142" s="102"/>
      <c r="U142" s="102"/>
    </row>
    <row r="143" spans="4:21" x14ac:dyDescent="0.25">
      <c r="D143" s="101"/>
      <c r="E143" s="101"/>
      <c r="F143" s="101"/>
      <c r="G143" s="101"/>
      <c r="H143" s="101"/>
      <c r="I143" s="101"/>
      <c r="J143" s="101"/>
      <c r="K143" s="101"/>
      <c r="L143" s="101"/>
      <c r="M143" s="101"/>
      <c r="N143" s="101"/>
      <c r="O143" s="101"/>
      <c r="P143" s="101"/>
      <c r="Q143" s="101"/>
      <c r="R143" s="108"/>
      <c r="S143" s="108"/>
      <c r="T143" s="102"/>
      <c r="U143" s="102"/>
    </row>
    <row r="144" spans="4:21" x14ac:dyDescent="0.25">
      <c r="D144" s="101"/>
      <c r="E144" s="101"/>
      <c r="F144" s="101"/>
      <c r="G144" s="101"/>
      <c r="H144" s="101"/>
      <c r="I144" s="101"/>
      <c r="J144" s="101"/>
      <c r="K144" s="101"/>
      <c r="L144" s="101"/>
      <c r="M144" s="101"/>
      <c r="N144" s="101"/>
      <c r="O144" s="101"/>
      <c r="P144" s="101"/>
      <c r="Q144" s="101"/>
      <c r="R144" s="108"/>
      <c r="S144" s="108"/>
      <c r="T144" s="102"/>
      <c r="U144" s="102"/>
    </row>
    <row r="145" spans="4:21" x14ac:dyDescent="0.25">
      <c r="D145" s="101"/>
      <c r="E145" s="101"/>
      <c r="F145" s="101"/>
      <c r="G145" s="101"/>
      <c r="H145" s="101"/>
      <c r="I145" s="101"/>
      <c r="J145" s="101"/>
      <c r="K145" s="101"/>
      <c r="L145" s="101"/>
      <c r="M145" s="101"/>
      <c r="N145" s="101"/>
      <c r="O145" s="101"/>
      <c r="P145" s="101"/>
      <c r="Q145" s="101"/>
      <c r="R145" s="108"/>
      <c r="S145" s="108"/>
      <c r="T145" s="102"/>
      <c r="U145" s="102"/>
    </row>
    <row r="146" spans="4:21" x14ac:dyDescent="0.25">
      <c r="D146" s="101"/>
      <c r="E146" s="101"/>
      <c r="F146" s="101"/>
      <c r="G146" s="101"/>
      <c r="H146" s="101"/>
      <c r="I146" s="101"/>
      <c r="J146" s="101"/>
      <c r="K146" s="101"/>
      <c r="L146" s="101"/>
      <c r="M146" s="101"/>
      <c r="N146" s="101"/>
      <c r="O146" s="101"/>
      <c r="P146" s="101"/>
      <c r="Q146" s="101"/>
      <c r="R146" s="108"/>
      <c r="S146" s="108"/>
      <c r="T146" s="102"/>
      <c r="U146" s="102"/>
    </row>
    <row r="147" spans="4:21" x14ac:dyDescent="0.25">
      <c r="D147" s="101"/>
      <c r="E147" s="101"/>
      <c r="F147" s="101"/>
      <c r="G147" s="101"/>
      <c r="H147" s="101"/>
      <c r="I147" s="101"/>
      <c r="J147" s="101"/>
      <c r="K147" s="101"/>
      <c r="L147" s="101"/>
      <c r="M147" s="101"/>
      <c r="N147" s="101"/>
      <c r="O147" s="101"/>
      <c r="P147" s="101"/>
      <c r="Q147" s="101"/>
      <c r="R147" s="108"/>
      <c r="S147" s="108"/>
      <c r="T147" s="102"/>
      <c r="U147" s="102"/>
    </row>
    <row r="148" spans="4:21" x14ac:dyDescent="0.25">
      <c r="D148" s="101"/>
      <c r="E148" s="101"/>
      <c r="F148" s="101"/>
      <c r="G148" s="101"/>
      <c r="H148" s="101"/>
      <c r="I148" s="101"/>
      <c r="J148" s="101"/>
      <c r="K148" s="101"/>
      <c r="L148" s="101"/>
      <c r="M148" s="101"/>
      <c r="N148" s="101"/>
      <c r="O148" s="101"/>
      <c r="P148" s="101"/>
      <c r="Q148" s="101"/>
      <c r="R148" s="108"/>
      <c r="S148" s="108"/>
      <c r="T148" s="102"/>
      <c r="U148" s="102"/>
    </row>
    <row r="149" spans="4:21" x14ac:dyDescent="0.25">
      <c r="D149" s="101"/>
      <c r="E149" s="101"/>
      <c r="F149" s="101"/>
      <c r="G149" s="101"/>
      <c r="H149" s="101"/>
      <c r="I149" s="101"/>
      <c r="J149" s="101"/>
      <c r="K149" s="101"/>
      <c r="L149" s="101"/>
      <c r="M149" s="101"/>
      <c r="N149" s="101"/>
      <c r="O149" s="101"/>
      <c r="P149" s="101"/>
      <c r="Q149" s="101"/>
      <c r="R149" s="108"/>
      <c r="S149" s="108"/>
      <c r="T149" s="102"/>
      <c r="U149" s="102"/>
    </row>
    <row r="150" spans="4:21" x14ac:dyDescent="0.25">
      <c r="D150" s="101"/>
      <c r="E150" s="101"/>
      <c r="F150" s="101"/>
      <c r="G150" s="101"/>
      <c r="H150" s="101"/>
      <c r="I150" s="101"/>
      <c r="J150" s="101"/>
      <c r="K150" s="101"/>
      <c r="L150" s="101"/>
      <c r="M150" s="101"/>
      <c r="N150" s="101"/>
      <c r="O150" s="101"/>
      <c r="P150" s="101"/>
      <c r="Q150" s="101"/>
      <c r="R150" s="108"/>
      <c r="S150" s="108"/>
      <c r="T150" s="102"/>
      <c r="U150" s="102"/>
    </row>
    <row r="151" spans="4:21" x14ac:dyDescent="0.25">
      <c r="D151" s="101"/>
      <c r="E151" s="101"/>
      <c r="F151" s="101"/>
      <c r="G151" s="101"/>
      <c r="H151" s="101"/>
      <c r="I151" s="101"/>
      <c r="J151" s="101"/>
      <c r="K151" s="101"/>
      <c r="L151" s="101"/>
      <c r="M151" s="101"/>
      <c r="N151" s="101"/>
      <c r="O151" s="101"/>
      <c r="P151" s="101"/>
      <c r="Q151" s="101"/>
      <c r="R151" s="108"/>
      <c r="S151" s="108"/>
      <c r="T151" s="102"/>
      <c r="U151" s="102"/>
    </row>
    <row r="152" spans="4:21" x14ac:dyDescent="0.25">
      <c r="D152" s="101"/>
      <c r="E152" s="101"/>
      <c r="F152" s="101"/>
      <c r="G152" s="101"/>
      <c r="H152" s="101"/>
      <c r="I152" s="101"/>
      <c r="J152" s="101"/>
      <c r="K152" s="101"/>
      <c r="L152" s="101"/>
      <c r="M152" s="101"/>
      <c r="N152" s="101"/>
      <c r="O152" s="101"/>
      <c r="P152" s="101"/>
      <c r="Q152" s="101"/>
      <c r="R152" s="108"/>
      <c r="S152" s="108"/>
      <c r="T152" s="102"/>
      <c r="U152" s="102"/>
    </row>
    <row r="153" spans="4:21" x14ac:dyDescent="0.25">
      <c r="D153" s="101"/>
      <c r="E153" s="101"/>
      <c r="F153" s="101"/>
      <c r="G153" s="101"/>
      <c r="H153" s="101"/>
      <c r="I153" s="101"/>
      <c r="J153" s="101"/>
      <c r="K153" s="101"/>
      <c r="L153" s="101"/>
      <c r="M153" s="101"/>
      <c r="N153" s="101"/>
      <c r="O153" s="101"/>
      <c r="P153" s="101"/>
      <c r="Q153" s="101"/>
      <c r="R153" s="108"/>
      <c r="S153" s="108"/>
      <c r="T153" s="102"/>
      <c r="U153" s="102"/>
    </row>
    <row r="154" spans="4:21" x14ac:dyDescent="0.25">
      <c r="D154" s="101"/>
      <c r="E154" s="101"/>
      <c r="F154" s="101"/>
      <c r="G154" s="101"/>
      <c r="H154" s="101"/>
      <c r="I154" s="101"/>
      <c r="J154" s="101"/>
      <c r="K154" s="101"/>
      <c r="L154" s="101"/>
      <c r="M154" s="101"/>
      <c r="N154" s="101"/>
      <c r="O154" s="101"/>
      <c r="P154" s="101"/>
      <c r="Q154" s="101"/>
      <c r="R154" s="108"/>
      <c r="S154" s="108"/>
      <c r="T154" s="102"/>
      <c r="U154" s="102"/>
    </row>
    <row r="155" spans="4:21" x14ac:dyDescent="0.25">
      <c r="D155" s="101"/>
      <c r="E155" s="101"/>
      <c r="F155" s="101"/>
      <c r="G155" s="101"/>
      <c r="H155" s="101"/>
      <c r="I155" s="101"/>
      <c r="J155" s="101"/>
      <c r="K155" s="101"/>
      <c r="L155" s="101"/>
      <c r="M155" s="101"/>
      <c r="N155" s="101"/>
      <c r="O155" s="101"/>
      <c r="P155" s="101"/>
      <c r="Q155" s="101"/>
      <c r="R155" s="108"/>
      <c r="S155" s="108"/>
      <c r="T155" s="102"/>
      <c r="U155" s="102"/>
    </row>
    <row r="156" spans="4:21" x14ac:dyDescent="0.25">
      <c r="D156" s="101"/>
      <c r="E156" s="101"/>
      <c r="F156" s="101"/>
      <c r="G156" s="101"/>
      <c r="H156" s="101"/>
      <c r="I156" s="101"/>
      <c r="J156" s="101"/>
      <c r="K156" s="101"/>
      <c r="L156" s="101"/>
      <c r="M156" s="101"/>
      <c r="N156" s="101"/>
      <c r="O156" s="101"/>
      <c r="P156" s="101"/>
      <c r="Q156" s="101"/>
      <c r="R156" s="108"/>
      <c r="S156" s="108"/>
      <c r="T156" s="102"/>
      <c r="U156" s="102"/>
    </row>
    <row r="157" spans="4:21" x14ac:dyDescent="0.25">
      <c r="D157" s="101"/>
      <c r="E157" s="101"/>
      <c r="F157" s="101"/>
      <c r="G157" s="101"/>
      <c r="H157" s="101"/>
      <c r="I157" s="101"/>
      <c r="J157" s="101"/>
      <c r="K157" s="101"/>
      <c r="L157" s="101"/>
      <c r="M157" s="101"/>
      <c r="N157" s="101"/>
      <c r="O157" s="101"/>
      <c r="P157" s="101"/>
      <c r="Q157" s="101"/>
      <c r="R157" s="108"/>
      <c r="S157" s="108"/>
      <c r="T157" s="102"/>
      <c r="U157" s="102"/>
    </row>
    <row r="158" spans="4:21" x14ac:dyDescent="0.25">
      <c r="D158" s="101"/>
      <c r="E158" s="101"/>
      <c r="F158" s="101"/>
      <c r="G158" s="101"/>
      <c r="H158" s="101"/>
      <c r="I158" s="101"/>
      <c r="J158" s="101"/>
      <c r="K158" s="101"/>
      <c r="L158" s="101"/>
      <c r="M158" s="101"/>
      <c r="N158" s="101"/>
      <c r="O158" s="101"/>
      <c r="P158" s="101"/>
      <c r="Q158" s="101"/>
      <c r="R158" s="108"/>
      <c r="S158" s="108"/>
      <c r="T158" s="102"/>
      <c r="U158" s="102"/>
    </row>
    <row r="159" spans="4:21" x14ac:dyDescent="0.25">
      <c r="D159" s="101"/>
      <c r="E159" s="101"/>
      <c r="F159" s="101"/>
      <c r="G159" s="101"/>
      <c r="H159" s="101"/>
      <c r="I159" s="101"/>
      <c r="J159" s="101"/>
      <c r="K159" s="101"/>
      <c r="L159" s="101"/>
      <c r="M159" s="101"/>
      <c r="N159" s="101"/>
      <c r="O159" s="101"/>
      <c r="P159" s="101"/>
      <c r="Q159" s="101"/>
      <c r="R159" s="108"/>
      <c r="S159" s="108"/>
      <c r="T159" s="102"/>
      <c r="U159" s="102"/>
    </row>
    <row r="160" spans="4:21" x14ac:dyDescent="0.25">
      <c r="D160" s="101"/>
      <c r="E160" s="101"/>
      <c r="F160" s="101"/>
      <c r="G160" s="101"/>
      <c r="H160" s="101"/>
      <c r="I160" s="101"/>
      <c r="J160" s="101"/>
      <c r="K160" s="101"/>
      <c r="L160" s="101"/>
      <c r="M160" s="101"/>
      <c r="N160" s="101"/>
      <c r="O160" s="101"/>
      <c r="P160" s="101"/>
      <c r="Q160" s="101"/>
      <c r="R160" s="108"/>
      <c r="S160" s="108"/>
      <c r="T160" s="102"/>
      <c r="U160" s="102"/>
    </row>
    <row r="161" spans="4:21" x14ac:dyDescent="0.25">
      <c r="D161" s="101"/>
      <c r="E161" s="101"/>
      <c r="F161" s="101"/>
      <c r="G161" s="101"/>
      <c r="H161" s="101"/>
      <c r="I161" s="101"/>
      <c r="J161" s="101"/>
      <c r="K161" s="101"/>
      <c r="L161" s="101"/>
      <c r="M161" s="101"/>
      <c r="N161" s="101"/>
      <c r="O161" s="101"/>
      <c r="P161" s="101"/>
      <c r="Q161" s="101"/>
      <c r="R161" s="108"/>
      <c r="S161" s="108"/>
      <c r="T161" s="102"/>
      <c r="U161" s="102"/>
    </row>
    <row r="162" spans="4:21" x14ac:dyDescent="0.25">
      <c r="D162" s="101"/>
      <c r="E162" s="101"/>
      <c r="F162" s="101"/>
      <c r="G162" s="101"/>
      <c r="H162" s="101"/>
      <c r="I162" s="101"/>
      <c r="J162" s="101"/>
      <c r="K162" s="101"/>
      <c r="L162" s="101"/>
      <c r="M162" s="101"/>
      <c r="N162" s="101"/>
      <c r="O162" s="101"/>
      <c r="P162" s="101"/>
      <c r="Q162" s="101"/>
      <c r="R162" s="108"/>
      <c r="S162" s="108"/>
      <c r="T162" s="102"/>
      <c r="U162" s="102"/>
    </row>
    <row r="163" spans="4:21" x14ac:dyDescent="0.25">
      <c r="D163" s="101"/>
      <c r="E163" s="101"/>
      <c r="F163" s="101"/>
      <c r="G163" s="101"/>
      <c r="H163" s="101"/>
      <c r="I163" s="101"/>
      <c r="J163" s="101"/>
      <c r="K163" s="101"/>
      <c r="L163" s="101"/>
      <c r="M163" s="101"/>
      <c r="N163" s="101"/>
      <c r="O163" s="101"/>
      <c r="P163" s="101"/>
      <c r="Q163" s="101"/>
      <c r="R163" s="108"/>
      <c r="S163" s="108"/>
      <c r="T163" s="102"/>
      <c r="U163" s="102"/>
    </row>
    <row r="164" spans="4:21" x14ac:dyDescent="0.25">
      <c r="D164" s="101"/>
      <c r="E164" s="101"/>
      <c r="F164" s="101"/>
      <c r="G164" s="101"/>
      <c r="H164" s="101"/>
      <c r="I164" s="101"/>
      <c r="J164" s="101"/>
      <c r="K164" s="101"/>
      <c r="L164" s="101"/>
      <c r="M164" s="101"/>
      <c r="N164" s="101"/>
      <c r="O164" s="101"/>
      <c r="P164" s="101"/>
      <c r="Q164" s="101"/>
      <c r="R164" s="108"/>
      <c r="S164" s="108"/>
      <c r="T164" s="102"/>
      <c r="U164" s="102"/>
    </row>
    <row r="165" spans="4:21" x14ac:dyDescent="0.25">
      <c r="D165" s="101"/>
      <c r="E165" s="101"/>
      <c r="F165" s="101"/>
      <c r="G165" s="101"/>
      <c r="H165" s="101"/>
      <c r="I165" s="101"/>
      <c r="J165" s="101"/>
      <c r="K165" s="101"/>
      <c r="L165" s="101"/>
      <c r="M165" s="101"/>
      <c r="N165" s="101"/>
      <c r="O165" s="101"/>
      <c r="P165" s="101"/>
      <c r="Q165" s="101"/>
      <c r="R165" s="108"/>
      <c r="S165" s="108"/>
      <c r="T165" s="102"/>
      <c r="U165" s="102"/>
    </row>
    <row r="166" spans="4:21" x14ac:dyDescent="0.25">
      <c r="D166" s="101"/>
      <c r="E166" s="101"/>
      <c r="F166" s="101"/>
      <c r="G166" s="101"/>
      <c r="H166" s="101"/>
      <c r="I166" s="101"/>
      <c r="J166" s="101"/>
      <c r="K166" s="101"/>
      <c r="L166" s="101"/>
      <c r="M166" s="101"/>
      <c r="N166" s="101"/>
      <c r="O166" s="101"/>
      <c r="P166" s="101"/>
      <c r="Q166" s="101"/>
      <c r="R166" s="108"/>
      <c r="S166" s="108"/>
      <c r="T166" s="102"/>
      <c r="U166" s="102"/>
    </row>
    <row r="167" spans="4:21" x14ac:dyDescent="0.25">
      <c r="D167" s="101"/>
      <c r="E167" s="101"/>
      <c r="F167" s="101"/>
      <c r="G167" s="101"/>
      <c r="H167" s="101"/>
      <c r="I167" s="101"/>
      <c r="J167" s="101"/>
      <c r="K167" s="101"/>
      <c r="L167" s="101"/>
      <c r="M167" s="101"/>
      <c r="N167" s="101"/>
      <c r="O167" s="101"/>
      <c r="P167" s="101"/>
      <c r="Q167" s="101"/>
      <c r="R167" s="108"/>
      <c r="S167" s="108"/>
      <c r="T167" s="102"/>
      <c r="U167" s="102"/>
    </row>
    <row r="168" spans="4:21" x14ac:dyDescent="0.25">
      <c r="D168" s="101"/>
      <c r="E168" s="101"/>
      <c r="F168" s="101"/>
      <c r="G168" s="101"/>
      <c r="H168" s="101"/>
      <c r="I168" s="101"/>
      <c r="J168" s="101"/>
      <c r="K168" s="101"/>
      <c r="L168" s="101"/>
      <c r="M168" s="101"/>
      <c r="N168" s="101"/>
      <c r="O168" s="101"/>
      <c r="P168" s="101"/>
      <c r="Q168" s="101"/>
      <c r="R168" s="108"/>
      <c r="S168" s="108"/>
      <c r="T168" s="102"/>
      <c r="U168" s="102"/>
    </row>
    <row r="169" spans="4:21" x14ac:dyDescent="0.25">
      <c r="D169" s="101"/>
      <c r="E169" s="101"/>
      <c r="F169" s="101"/>
      <c r="G169" s="101"/>
      <c r="H169" s="101"/>
      <c r="I169" s="101"/>
      <c r="J169" s="101"/>
      <c r="K169" s="101"/>
      <c r="L169" s="101"/>
      <c r="M169" s="101"/>
      <c r="N169" s="101"/>
      <c r="O169" s="101"/>
      <c r="P169" s="101"/>
      <c r="Q169" s="101"/>
      <c r="R169" s="108"/>
      <c r="S169" s="108"/>
      <c r="T169" s="102"/>
      <c r="U169" s="102"/>
    </row>
    <row r="170" spans="4:21" x14ac:dyDescent="0.25">
      <c r="D170" s="101"/>
      <c r="E170" s="101"/>
      <c r="F170" s="101"/>
      <c r="G170" s="101"/>
      <c r="H170" s="101"/>
      <c r="I170" s="101"/>
      <c r="J170" s="101"/>
      <c r="K170" s="101"/>
      <c r="L170" s="101"/>
      <c r="M170" s="101"/>
      <c r="N170" s="101"/>
      <c r="O170" s="101"/>
      <c r="P170" s="101"/>
      <c r="Q170" s="101"/>
      <c r="R170" s="108"/>
      <c r="S170" s="108"/>
      <c r="T170" s="102"/>
      <c r="U170" s="102"/>
    </row>
    <row r="171" spans="4:21" x14ac:dyDescent="0.25">
      <c r="D171" s="101"/>
      <c r="E171" s="101"/>
      <c r="F171" s="101"/>
      <c r="G171" s="101"/>
      <c r="H171" s="101"/>
      <c r="I171" s="101"/>
      <c r="J171" s="101"/>
      <c r="K171" s="101"/>
      <c r="L171" s="101"/>
      <c r="M171" s="101"/>
      <c r="N171" s="101"/>
      <c r="O171" s="101"/>
      <c r="P171" s="101"/>
      <c r="Q171" s="101"/>
      <c r="R171" s="108"/>
      <c r="S171" s="108"/>
      <c r="T171" s="102"/>
      <c r="U171" s="102"/>
    </row>
    <row r="172" spans="4:21" x14ac:dyDescent="0.25">
      <c r="D172" s="101"/>
      <c r="E172" s="101"/>
      <c r="F172" s="101"/>
      <c r="G172" s="101"/>
      <c r="H172" s="101"/>
      <c r="I172" s="101"/>
      <c r="J172" s="101"/>
      <c r="K172" s="101"/>
      <c r="L172" s="101"/>
      <c r="M172" s="101"/>
      <c r="N172" s="101"/>
      <c r="O172" s="101"/>
      <c r="P172" s="101"/>
      <c r="Q172" s="101"/>
      <c r="R172" s="108"/>
      <c r="S172" s="108"/>
      <c r="T172" s="102"/>
      <c r="U172" s="102"/>
    </row>
    <row r="173" spans="4:21" x14ac:dyDescent="0.25">
      <c r="D173" s="101"/>
      <c r="E173" s="101"/>
      <c r="F173" s="101"/>
      <c r="G173" s="101"/>
      <c r="H173" s="101"/>
      <c r="I173" s="101"/>
      <c r="J173" s="101"/>
      <c r="K173" s="101"/>
      <c r="L173" s="101"/>
      <c r="M173" s="101"/>
      <c r="N173" s="101"/>
      <c r="O173" s="101"/>
      <c r="P173" s="101"/>
      <c r="Q173" s="101"/>
      <c r="R173" s="108"/>
      <c r="S173" s="108"/>
      <c r="T173" s="102"/>
      <c r="U173" s="102"/>
    </row>
    <row r="174" spans="4:21" x14ac:dyDescent="0.25">
      <c r="D174" s="101"/>
      <c r="E174" s="101"/>
      <c r="F174" s="101"/>
      <c r="G174" s="101"/>
      <c r="H174" s="101"/>
      <c r="I174" s="101"/>
      <c r="J174" s="101"/>
      <c r="K174" s="101"/>
      <c r="L174" s="101"/>
      <c r="M174" s="101"/>
      <c r="N174" s="101"/>
      <c r="O174" s="101"/>
      <c r="P174" s="101"/>
      <c r="Q174" s="101"/>
      <c r="R174" s="108"/>
      <c r="S174" s="108"/>
      <c r="T174" s="102"/>
      <c r="U174" s="102"/>
    </row>
    <row r="175" spans="4:21" x14ac:dyDescent="0.25">
      <c r="D175" s="101"/>
      <c r="E175" s="101"/>
      <c r="F175" s="101"/>
      <c r="G175" s="101"/>
      <c r="H175" s="101"/>
      <c r="I175" s="101"/>
      <c r="J175" s="101"/>
      <c r="K175" s="101"/>
      <c r="L175" s="101"/>
      <c r="M175" s="101"/>
      <c r="N175" s="101"/>
      <c r="O175" s="101"/>
      <c r="P175" s="101"/>
      <c r="Q175" s="101"/>
      <c r="R175" s="108"/>
      <c r="S175" s="108"/>
      <c r="T175" s="102"/>
      <c r="U175" s="102"/>
    </row>
    <row r="176" spans="4:21" x14ac:dyDescent="0.25">
      <c r="D176" s="101"/>
      <c r="E176" s="101"/>
      <c r="F176" s="101"/>
      <c r="G176" s="101"/>
      <c r="H176" s="101"/>
      <c r="I176" s="101"/>
      <c r="J176" s="101"/>
      <c r="K176" s="101"/>
      <c r="L176" s="101"/>
      <c r="M176" s="101"/>
      <c r="N176" s="101"/>
      <c r="O176" s="101"/>
      <c r="P176" s="101"/>
      <c r="Q176" s="101"/>
      <c r="R176" s="108"/>
      <c r="S176" s="108"/>
      <c r="T176" s="102"/>
      <c r="U176" s="102"/>
    </row>
    <row r="177" spans="4:21" x14ac:dyDescent="0.25">
      <c r="D177" s="101"/>
      <c r="E177" s="101"/>
      <c r="F177" s="101"/>
      <c r="G177" s="101"/>
      <c r="H177" s="101"/>
      <c r="I177" s="101"/>
      <c r="J177" s="101"/>
      <c r="K177" s="101"/>
      <c r="L177" s="101"/>
      <c r="M177" s="101"/>
      <c r="N177" s="101"/>
      <c r="O177" s="101"/>
      <c r="P177" s="101"/>
      <c r="Q177" s="101"/>
      <c r="R177" s="108"/>
      <c r="S177" s="108"/>
      <c r="T177" s="102"/>
      <c r="U177" s="102"/>
    </row>
    <row r="178" spans="4:21" x14ac:dyDescent="0.25">
      <c r="D178" s="101"/>
      <c r="E178" s="101"/>
      <c r="F178" s="101"/>
      <c r="G178" s="101"/>
      <c r="H178" s="101"/>
      <c r="I178" s="101"/>
      <c r="J178" s="101"/>
      <c r="K178" s="101"/>
      <c r="L178" s="101"/>
      <c r="M178" s="101"/>
      <c r="N178" s="101"/>
      <c r="O178" s="101"/>
      <c r="P178" s="101"/>
      <c r="Q178" s="101"/>
      <c r="R178" s="108"/>
      <c r="S178" s="108"/>
      <c r="T178" s="102"/>
      <c r="U178" s="102"/>
    </row>
    <row r="179" spans="4:21" x14ac:dyDescent="0.25">
      <c r="D179" s="101"/>
      <c r="E179" s="101"/>
      <c r="F179" s="101"/>
      <c r="G179" s="101"/>
      <c r="H179" s="101"/>
      <c r="I179" s="101"/>
      <c r="J179" s="101"/>
      <c r="K179" s="101"/>
      <c r="L179" s="101"/>
      <c r="M179" s="101"/>
      <c r="N179" s="101"/>
      <c r="O179" s="101"/>
      <c r="P179" s="101"/>
      <c r="Q179" s="101"/>
      <c r="R179" s="108"/>
      <c r="S179" s="108"/>
      <c r="T179" s="102"/>
      <c r="U179" s="102"/>
    </row>
    <row r="180" spans="4:21" x14ac:dyDescent="0.25">
      <c r="D180" s="101"/>
      <c r="E180" s="101"/>
      <c r="F180" s="101"/>
      <c r="G180" s="101"/>
      <c r="H180" s="101"/>
      <c r="I180" s="101"/>
      <c r="J180" s="101"/>
      <c r="K180" s="101"/>
      <c r="L180" s="101"/>
      <c r="M180" s="101"/>
      <c r="N180" s="101"/>
      <c r="O180" s="101"/>
      <c r="P180" s="101"/>
      <c r="Q180" s="101"/>
      <c r="R180" s="108"/>
      <c r="S180" s="108"/>
      <c r="T180" s="102"/>
      <c r="U180" s="102"/>
    </row>
    <row r="181" spans="4:21" x14ac:dyDescent="0.25">
      <c r="D181" s="101"/>
      <c r="E181" s="101"/>
      <c r="F181" s="101"/>
      <c r="G181" s="101"/>
      <c r="H181" s="101"/>
      <c r="I181" s="101"/>
      <c r="J181" s="101"/>
      <c r="K181" s="101"/>
      <c r="L181" s="101"/>
      <c r="M181" s="101"/>
      <c r="N181" s="101"/>
      <c r="O181" s="101"/>
      <c r="P181" s="101"/>
      <c r="Q181" s="101"/>
      <c r="R181" s="108"/>
      <c r="S181" s="108"/>
      <c r="T181" s="102"/>
      <c r="U181" s="102"/>
    </row>
    <row r="182" spans="4:21" x14ac:dyDescent="0.25">
      <c r="D182" s="101"/>
      <c r="E182" s="101"/>
      <c r="F182" s="101"/>
      <c r="G182" s="101"/>
      <c r="H182" s="101"/>
      <c r="I182" s="101"/>
      <c r="J182" s="101"/>
      <c r="K182" s="101"/>
      <c r="L182" s="101"/>
      <c r="M182" s="101"/>
      <c r="N182" s="101"/>
      <c r="O182" s="101"/>
      <c r="P182" s="101"/>
      <c r="Q182" s="101"/>
      <c r="R182" s="108"/>
      <c r="S182" s="108"/>
      <c r="T182" s="102"/>
      <c r="U182" s="102"/>
    </row>
    <row r="183" spans="4:21" x14ac:dyDescent="0.25">
      <c r="D183" s="101"/>
      <c r="E183" s="101"/>
      <c r="F183" s="101"/>
      <c r="G183" s="101"/>
      <c r="H183" s="101"/>
      <c r="I183" s="101"/>
      <c r="J183" s="101"/>
      <c r="K183" s="101"/>
      <c r="L183" s="101"/>
      <c r="M183" s="101"/>
      <c r="N183" s="101"/>
      <c r="O183" s="101"/>
      <c r="P183" s="101"/>
      <c r="Q183" s="101"/>
      <c r="R183" s="108"/>
      <c r="S183" s="108"/>
      <c r="T183" s="102"/>
      <c r="U183" s="102"/>
    </row>
    <row r="184" spans="4:21" x14ac:dyDescent="0.25">
      <c r="D184" s="101"/>
      <c r="E184" s="101"/>
      <c r="F184" s="101"/>
      <c r="G184" s="101"/>
      <c r="H184" s="101"/>
      <c r="I184" s="101"/>
      <c r="J184" s="101"/>
      <c r="K184" s="101"/>
      <c r="L184" s="101"/>
      <c r="M184" s="101"/>
      <c r="N184" s="101"/>
      <c r="O184" s="101"/>
      <c r="P184" s="101"/>
      <c r="Q184" s="101"/>
      <c r="R184" s="108"/>
      <c r="S184" s="108"/>
      <c r="T184" s="102"/>
      <c r="U184" s="102"/>
    </row>
    <row r="185" spans="4:21" x14ac:dyDescent="0.25">
      <c r="D185" s="101"/>
      <c r="E185" s="101"/>
      <c r="F185" s="101"/>
      <c r="G185" s="101"/>
      <c r="H185" s="101"/>
      <c r="I185" s="101"/>
      <c r="J185" s="101"/>
      <c r="K185" s="101"/>
      <c r="L185" s="101"/>
      <c r="M185" s="101"/>
      <c r="N185" s="101"/>
      <c r="O185" s="101"/>
      <c r="P185" s="101"/>
      <c r="Q185" s="101"/>
      <c r="R185" s="108"/>
      <c r="S185" s="108"/>
      <c r="T185" s="102"/>
      <c r="U185" s="102"/>
    </row>
    <row r="186" spans="4:21" x14ac:dyDescent="0.25">
      <c r="D186" s="101"/>
      <c r="E186" s="101"/>
      <c r="F186" s="101"/>
      <c r="G186" s="101"/>
      <c r="H186" s="101"/>
      <c r="I186" s="101"/>
      <c r="J186" s="101"/>
      <c r="K186" s="101"/>
      <c r="L186" s="101"/>
      <c r="M186" s="101"/>
      <c r="N186" s="101"/>
      <c r="O186" s="101"/>
      <c r="P186" s="101"/>
      <c r="Q186" s="101"/>
      <c r="R186" s="108"/>
      <c r="S186" s="108"/>
      <c r="T186" s="102"/>
      <c r="U186" s="102"/>
    </row>
    <row r="187" spans="4:21" x14ac:dyDescent="0.25">
      <c r="D187" s="101"/>
      <c r="E187" s="101"/>
      <c r="F187" s="101"/>
      <c r="G187" s="101"/>
      <c r="H187" s="101"/>
      <c r="I187" s="101"/>
      <c r="J187" s="101"/>
      <c r="K187" s="101"/>
      <c r="L187" s="101"/>
      <c r="M187" s="101"/>
      <c r="N187" s="101"/>
      <c r="O187" s="101"/>
      <c r="P187" s="101"/>
      <c r="Q187" s="101"/>
      <c r="R187" s="108"/>
      <c r="S187" s="108"/>
      <c r="T187" s="102"/>
      <c r="U187" s="102"/>
    </row>
    <row r="188" spans="4:21" x14ac:dyDescent="0.25">
      <c r="D188" s="101"/>
      <c r="E188" s="101"/>
      <c r="F188" s="101"/>
      <c r="G188" s="101"/>
      <c r="H188" s="101"/>
      <c r="I188" s="101"/>
      <c r="J188" s="101"/>
      <c r="K188" s="101"/>
      <c r="L188" s="101"/>
      <c r="M188" s="101"/>
      <c r="N188" s="101"/>
      <c r="O188" s="101"/>
      <c r="P188" s="101"/>
      <c r="Q188" s="101"/>
      <c r="R188" s="108"/>
      <c r="S188" s="108"/>
      <c r="T188" s="102"/>
      <c r="U188" s="102"/>
    </row>
    <row r="189" spans="4:21" x14ac:dyDescent="0.25">
      <c r="D189" s="101"/>
      <c r="E189" s="101"/>
      <c r="F189" s="101"/>
      <c r="G189" s="101"/>
      <c r="H189" s="101"/>
      <c r="I189" s="101"/>
      <c r="J189" s="101"/>
      <c r="K189" s="101"/>
      <c r="L189" s="101"/>
      <c r="M189" s="101"/>
      <c r="N189" s="101"/>
      <c r="O189" s="101"/>
      <c r="P189" s="101"/>
      <c r="Q189" s="101"/>
      <c r="R189" s="108"/>
      <c r="S189" s="108"/>
      <c r="T189" s="102"/>
      <c r="U189" s="102"/>
    </row>
    <row r="190" spans="4:21" x14ac:dyDescent="0.25">
      <c r="D190" s="101"/>
      <c r="E190" s="101"/>
      <c r="F190" s="101"/>
      <c r="G190" s="101"/>
      <c r="H190" s="101"/>
      <c r="I190" s="101"/>
      <c r="J190" s="101"/>
      <c r="K190" s="101"/>
      <c r="L190" s="101"/>
      <c r="M190" s="101"/>
      <c r="N190" s="101"/>
      <c r="O190" s="101"/>
      <c r="P190" s="101"/>
      <c r="Q190" s="101"/>
      <c r="R190" s="108"/>
      <c r="S190" s="108"/>
      <c r="T190" s="102"/>
      <c r="U190" s="102"/>
    </row>
    <row r="191" spans="4:21" x14ac:dyDescent="0.25">
      <c r="D191" s="101"/>
      <c r="E191" s="101"/>
      <c r="F191" s="101"/>
      <c r="G191" s="101"/>
      <c r="H191" s="101"/>
      <c r="I191" s="101"/>
      <c r="J191" s="101"/>
      <c r="K191" s="101"/>
      <c r="L191" s="101"/>
      <c r="M191" s="101"/>
      <c r="N191" s="101"/>
      <c r="O191" s="101"/>
      <c r="P191" s="101"/>
      <c r="Q191" s="101"/>
      <c r="R191" s="108"/>
      <c r="S191" s="108"/>
      <c r="T191" s="102"/>
      <c r="U191" s="102"/>
    </row>
    <row r="192" spans="4:21" x14ac:dyDescent="0.25">
      <c r="D192" s="101"/>
      <c r="E192" s="101"/>
      <c r="F192" s="101"/>
      <c r="G192" s="101"/>
      <c r="H192" s="101"/>
      <c r="I192" s="101"/>
      <c r="J192" s="101"/>
      <c r="K192" s="101"/>
      <c r="L192" s="101"/>
      <c r="M192" s="101"/>
      <c r="N192" s="101"/>
      <c r="O192" s="101"/>
      <c r="P192" s="101"/>
      <c r="Q192" s="101"/>
      <c r="R192" s="108"/>
      <c r="S192" s="108"/>
      <c r="T192" s="102"/>
      <c r="U192" s="102"/>
    </row>
    <row r="193" spans="4:21" x14ac:dyDescent="0.25">
      <c r="D193" s="101"/>
      <c r="E193" s="101"/>
      <c r="F193" s="101"/>
      <c r="G193" s="101"/>
      <c r="H193" s="101"/>
      <c r="I193" s="101"/>
      <c r="J193" s="101"/>
      <c r="K193" s="101"/>
      <c r="L193" s="101"/>
      <c r="M193" s="101"/>
      <c r="N193" s="101"/>
      <c r="O193" s="101"/>
      <c r="P193" s="101"/>
      <c r="Q193" s="101"/>
      <c r="R193" s="108"/>
      <c r="S193" s="108"/>
      <c r="T193" s="102"/>
      <c r="U193" s="102"/>
    </row>
    <row r="194" spans="4:21" x14ac:dyDescent="0.25">
      <c r="D194" s="101"/>
      <c r="E194" s="101"/>
      <c r="F194" s="101"/>
      <c r="G194" s="101"/>
      <c r="H194" s="101"/>
      <c r="I194" s="101"/>
      <c r="J194" s="101"/>
      <c r="K194" s="101"/>
      <c r="L194" s="101"/>
      <c r="M194" s="101"/>
      <c r="N194" s="101"/>
      <c r="O194" s="101"/>
      <c r="P194" s="101"/>
      <c r="Q194" s="101"/>
      <c r="R194" s="108"/>
      <c r="S194" s="108"/>
      <c r="T194" s="102"/>
      <c r="U194" s="102"/>
    </row>
    <row r="195" spans="4:21" x14ac:dyDescent="0.25">
      <c r="D195" s="101"/>
      <c r="E195" s="101"/>
      <c r="F195" s="101"/>
      <c r="G195" s="101"/>
      <c r="H195" s="101"/>
      <c r="I195" s="101"/>
      <c r="J195" s="101"/>
      <c r="K195" s="101"/>
      <c r="L195" s="101"/>
      <c r="M195" s="101"/>
      <c r="N195" s="101"/>
      <c r="O195" s="101"/>
      <c r="P195" s="101"/>
      <c r="Q195" s="101"/>
      <c r="R195" s="108"/>
      <c r="S195" s="108"/>
      <c r="T195" s="102"/>
      <c r="U195" s="102"/>
    </row>
    <row r="196" spans="4:21" x14ac:dyDescent="0.25">
      <c r="D196" s="101"/>
      <c r="E196" s="101"/>
      <c r="F196" s="101"/>
      <c r="G196" s="101"/>
      <c r="H196" s="101"/>
      <c r="I196" s="101"/>
      <c r="J196" s="101"/>
      <c r="K196" s="101"/>
      <c r="L196" s="101"/>
      <c r="M196" s="101"/>
      <c r="N196" s="101"/>
      <c r="O196" s="101"/>
      <c r="P196" s="101"/>
      <c r="Q196" s="101"/>
      <c r="R196" s="108"/>
      <c r="S196" s="108"/>
      <c r="T196" s="102"/>
      <c r="U196" s="102"/>
    </row>
    <row r="197" spans="4:21" x14ac:dyDescent="0.25">
      <c r="D197" s="101"/>
      <c r="E197" s="101"/>
      <c r="F197" s="101"/>
      <c r="G197" s="101"/>
      <c r="H197" s="101"/>
      <c r="I197" s="101"/>
      <c r="J197" s="101"/>
      <c r="K197" s="101"/>
      <c r="L197" s="101"/>
      <c r="M197" s="101"/>
      <c r="N197" s="101"/>
      <c r="O197" s="101"/>
      <c r="P197" s="101"/>
      <c r="Q197" s="101"/>
      <c r="R197" s="108"/>
      <c r="S197" s="108"/>
      <c r="T197" s="102"/>
      <c r="U197" s="102"/>
    </row>
    <row r="198" spans="4:21" x14ac:dyDescent="0.25">
      <c r="D198" s="101"/>
      <c r="E198" s="101"/>
      <c r="F198" s="101"/>
      <c r="G198" s="101"/>
      <c r="H198" s="101"/>
      <c r="I198" s="101"/>
      <c r="J198" s="101"/>
      <c r="K198" s="101"/>
      <c r="L198" s="101"/>
      <c r="M198" s="101"/>
      <c r="N198" s="101"/>
      <c r="O198" s="101"/>
      <c r="P198" s="101"/>
      <c r="Q198" s="101"/>
      <c r="R198" s="108"/>
      <c r="S198" s="108"/>
      <c r="T198" s="102"/>
      <c r="U198" s="102"/>
    </row>
    <row r="199" spans="4:21" x14ac:dyDescent="0.25">
      <c r="D199" s="101"/>
      <c r="E199" s="101"/>
      <c r="F199" s="101"/>
      <c r="G199" s="101"/>
      <c r="H199" s="101"/>
      <c r="I199" s="101"/>
      <c r="J199" s="101"/>
      <c r="K199" s="101"/>
      <c r="L199" s="101"/>
      <c r="M199" s="101"/>
      <c r="N199" s="101"/>
      <c r="O199" s="101"/>
      <c r="P199" s="101"/>
      <c r="Q199" s="101"/>
      <c r="R199" s="108"/>
      <c r="S199" s="108"/>
      <c r="T199" s="102"/>
      <c r="U199" s="102"/>
    </row>
    <row r="200" spans="4:21" x14ac:dyDescent="0.25">
      <c r="D200" s="101"/>
      <c r="E200" s="101"/>
      <c r="F200" s="101"/>
      <c r="G200" s="101"/>
      <c r="H200" s="101"/>
      <c r="I200" s="101"/>
      <c r="J200" s="101"/>
      <c r="K200" s="101"/>
      <c r="L200" s="101"/>
      <c r="M200" s="101"/>
      <c r="N200" s="101"/>
      <c r="O200" s="101"/>
      <c r="P200" s="101"/>
      <c r="Q200" s="101"/>
      <c r="R200" s="108"/>
      <c r="S200" s="108"/>
      <c r="T200" s="102"/>
      <c r="U200" s="102"/>
    </row>
    <row r="201" spans="4:21" x14ac:dyDescent="0.25">
      <c r="D201" s="101"/>
      <c r="E201" s="101"/>
      <c r="F201" s="101"/>
      <c r="G201" s="101"/>
      <c r="H201" s="101"/>
      <c r="I201" s="101"/>
      <c r="J201" s="101"/>
      <c r="K201" s="101"/>
      <c r="L201" s="101"/>
      <c r="M201" s="101"/>
      <c r="N201" s="101"/>
      <c r="O201" s="101"/>
      <c r="P201" s="101"/>
      <c r="Q201" s="101"/>
      <c r="R201" s="108"/>
      <c r="S201" s="108"/>
      <c r="T201" s="102"/>
      <c r="U201" s="102"/>
    </row>
    <row r="202" spans="4:21" x14ac:dyDescent="0.25">
      <c r="D202" s="101"/>
      <c r="E202" s="101"/>
      <c r="F202" s="101"/>
      <c r="G202" s="101"/>
      <c r="H202" s="101"/>
      <c r="I202" s="101"/>
      <c r="J202" s="101"/>
      <c r="K202" s="101"/>
      <c r="L202" s="101"/>
      <c r="M202" s="101"/>
      <c r="N202" s="101"/>
      <c r="O202" s="101"/>
      <c r="P202" s="101"/>
      <c r="Q202" s="101"/>
      <c r="R202" s="108"/>
      <c r="S202" s="108"/>
      <c r="T202" s="102"/>
      <c r="U202" s="102"/>
    </row>
    <row r="203" spans="4:21" x14ac:dyDescent="0.25">
      <c r="D203" s="101"/>
      <c r="E203" s="101"/>
      <c r="F203" s="101"/>
      <c r="G203" s="101"/>
      <c r="H203" s="101"/>
      <c r="I203" s="101"/>
      <c r="J203" s="101"/>
      <c r="K203" s="101"/>
      <c r="L203" s="101"/>
      <c r="M203" s="101"/>
      <c r="N203" s="101"/>
      <c r="O203" s="101"/>
      <c r="P203" s="101"/>
      <c r="Q203" s="101"/>
      <c r="R203" s="108"/>
      <c r="S203" s="108"/>
      <c r="T203" s="102"/>
      <c r="U203" s="102"/>
    </row>
    <row r="204" spans="4:21" x14ac:dyDescent="0.25">
      <c r="D204" s="101"/>
      <c r="E204" s="101"/>
      <c r="F204" s="101"/>
      <c r="G204" s="101"/>
      <c r="H204" s="101"/>
      <c r="I204" s="101"/>
      <c r="J204" s="101"/>
      <c r="K204" s="101"/>
      <c r="L204" s="101"/>
      <c r="M204" s="101"/>
      <c r="N204" s="101"/>
      <c r="O204" s="101"/>
      <c r="P204" s="101"/>
      <c r="Q204" s="101"/>
      <c r="R204" s="108"/>
      <c r="S204" s="108"/>
      <c r="T204" s="102"/>
      <c r="U204" s="102"/>
    </row>
    <row r="205" spans="4:21" x14ac:dyDescent="0.25">
      <c r="D205" s="101"/>
      <c r="E205" s="101"/>
      <c r="F205" s="101"/>
      <c r="G205" s="101"/>
      <c r="H205" s="101"/>
      <c r="I205" s="101"/>
      <c r="J205" s="101"/>
      <c r="K205" s="101"/>
      <c r="L205" s="101"/>
      <c r="M205" s="101"/>
      <c r="N205" s="101"/>
      <c r="O205" s="101"/>
      <c r="P205" s="101"/>
      <c r="Q205" s="101"/>
      <c r="R205" s="108"/>
      <c r="S205" s="108"/>
      <c r="T205" s="102"/>
      <c r="U205" s="102"/>
    </row>
    <row r="206" spans="4:21" x14ac:dyDescent="0.25">
      <c r="D206" s="101"/>
      <c r="E206" s="101"/>
      <c r="F206" s="101"/>
      <c r="G206" s="101"/>
      <c r="H206" s="101"/>
      <c r="I206" s="101"/>
      <c r="J206" s="101"/>
      <c r="K206" s="101"/>
      <c r="L206" s="101"/>
      <c r="M206" s="101"/>
      <c r="N206" s="101"/>
      <c r="O206" s="101"/>
      <c r="P206" s="101"/>
      <c r="Q206" s="101"/>
      <c r="R206" s="108"/>
      <c r="S206" s="108"/>
      <c r="T206" s="102"/>
      <c r="U206" s="102"/>
    </row>
    <row r="207" spans="4:21" x14ac:dyDescent="0.25">
      <c r="D207" s="101"/>
      <c r="E207" s="101"/>
      <c r="F207" s="101"/>
      <c r="G207" s="101"/>
      <c r="H207" s="101"/>
      <c r="I207" s="101"/>
      <c r="J207" s="101"/>
      <c r="K207" s="101"/>
      <c r="L207" s="101"/>
      <c r="M207" s="101"/>
      <c r="N207" s="101"/>
      <c r="O207" s="101"/>
      <c r="P207" s="101"/>
      <c r="Q207" s="101"/>
      <c r="R207" s="108"/>
      <c r="S207" s="108"/>
      <c r="T207" s="102"/>
      <c r="U207" s="102"/>
    </row>
    <row r="208" spans="4:21" x14ac:dyDescent="0.25">
      <c r="D208" s="101"/>
      <c r="E208" s="101"/>
      <c r="F208" s="101"/>
      <c r="G208" s="101"/>
      <c r="H208" s="101"/>
      <c r="I208" s="101"/>
      <c r="J208" s="101"/>
      <c r="K208" s="101"/>
      <c r="L208" s="101"/>
      <c r="M208" s="101"/>
      <c r="N208" s="101"/>
      <c r="O208" s="101"/>
      <c r="P208" s="101"/>
      <c r="Q208" s="101"/>
      <c r="R208" s="108"/>
      <c r="S208" s="108"/>
      <c r="T208" s="102"/>
      <c r="U208" s="102"/>
    </row>
    <row r="209" spans="4:21" x14ac:dyDescent="0.25">
      <c r="D209" s="101"/>
      <c r="E209" s="101"/>
      <c r="F209" s="101"/>
      <c r="G209" s="101"/>
      <c r="H209" s="101"/>
      <c r="I209" s="101"/>
      <c r="J209" s="101"/>
      <c r="K209" s="101"/>
      <c r="L209" s="101"/>
      <c r="M209" s="101"/>
      <c r="N209" s="101"/>
      <c r="O209" s="101"/>
      <c r="P209" s="101"/>
      <c r="Q209" s="101"/>
      <c r="R209" s="108"/>
      <c r="S209" s="108"/>
      <c r="T209" s="102"/>
      <c r="U209" s="102"/>
    </row>
    <row r="210" spans="4:21" x14ac:dyDescent="0.25">
      <c r="D210" s="101"/>
      <c r="E210" s="101"/>
      <c r="F210" s="101"/>
      <c r="G210" s="101"/>
      <c r="H210" s="101"/>
      <c r="I210" s="101"/>
      <c r="J210" s="101"/>
      <c r="K210" s="101"/>
      <c r="L210" s="101"/>
      <c r="M210" s="101"/>
      <c r="N210" s="101"/>
      <c r="O210" s="101"/>
      <c r="P210" s="101"/>
      <c r="Q210" s="101"/>
      <c r="R210" s="108"/>
      <c r="S210" s="108"/>
      <c r="T210" s="102"/>
      <c r="U210" s="102"/>
    </row>
    <row r="211" spans="4:21" x14ac:dyDescent="0.25">
      <c r="D211" s="101"/>
      <c r="E211" s="101"/>
      <c r="F211" s="101"/>
      <c r="G211" s="101"/>
      <c r="H211" s="101"/>
      <c r="I211" s="101"/>
      <c r="J211" s="101"/>
      <c r="K211" s="101"/>
      <c r="L211" s="101"/>
      <c r="M211" s="101"/>
      <c r="N211" s="101"/>
      <c r="O211" s="101"/>
      <c r="P211" s="101"/>
      <c r="Q211" s="101"/>
      <c r="R211" s="108"/>
      <c r="S211" s="108"/>
      <c r="T211" s="102"/>
      <c r="U211" s="102"/>
    </row>
    <row r="212" spans="4:21" x14ac:dyDescent="0.25">
      <c r="D212" s="101"/>
      <c r="E212" s="101"/>
      <c r="F212" s="101"/>
      <c r="G212" s="101"/>
      <c r="H212" s="101"/>
      <c r="I212" s="101"/>
      <c r="J212" s="101"/>
      <c r="K212" s="101"/>
      <c r="L212" s="101"/>
      <c r="M212" s="101"/>
      <c r="N212" s="101"/>
      <c r="O212" s="101"/>
      <c r="P212" s="101"/>
      <c r="Q212" s="101"/>
      <c r="R212" s="108"/>
      <c r="S212" s="108"/>
      <c r="T212" s="102"/>
      <c r="U212" s="102"/>
    </row>
    <row r="213" spans="4:21" x14ac:dyDescent="0.25">
      <c r="D213" s="101"/>
      <c r="E213" s="101"/>
      <c r="F213" s="101"/>
      <c r="G213" s="101"/>
      <c r="H213" s="101"/>
      <c r="I213" s="101"/>
      <c r="J213" s="101"/>
      <c r="K213" s="101"/>
      <c r="L213" s="101"/>
      <c r="M213" s="101"/>
      <c r="N213" s="101"/>
      <c r="O213" s="101"/>
      <c r="P213" s="101"/>
      <c r="Q213" s="101"/>
      <c r="R213" s="108"/>
      <c r="S213" s="108"/>
      <c r="T213" s="102"/>
      <c r="U213" s="102"/>
    </row>
    <row r="214" spans="4:21" x14ac:dyDescent="0.25">
      <c r="D214" s="101"/>
      <c r="E214" s="101"/>
      <c r="F214" s="101"/>
      <c r="G214" s="101"/>
      <c r="H214" s="101"/>
      <c r="I214" s="101"/>
      <c r="J214" s="101"/>
      <c r="K214" s="101"/>
      <c r="L214" s="101"/>
      <c r="M214" s="101"/>
      <c r="N214" s="101"/>
      <c r="O214" s="101"/>
      <c r="P214" s="101"/>
      <c r="Q214" s="101"/>
      <c r="R214" s="108"/>
      <c r="S214" s="108"/>
      <c r="T214" s="102"/>
      <c r="U214" s="102"/>
    </row>
    <row r="215" spans="4:21" x14ac:dyDescent="0.25">
      <c r="D215" s="101"/>
      <c r="E215" s="101"/>
      <c r="F215" s="101"/>
      <c r="G215" s="101"/>
      <c r="H215" s="101"/>
      <c r="I215" s="101"/>
      <c r="J215" s="101"/>
      <c r="K215" s="101"/>
      <c r="L215" s="101"/>
      <c r="M215" s="101"/>
      <c r="N215" s="101"/>
      <c r="O215" s="101"/>
      <c r="P215" s="101"/>
      <c r="Q215" s="101"/>
      <c r="R215" s="108"/>
      <c r="S215" s="108"/>
      <c r="T215" s="102"/>
      <c r="U215" s="102"/>
    </row>
    <row r="216" spans="4:21" x14ac:dyDescent="0.25">
      <c r="D216" s="101"/>
      <c r="E216" s="101"/>
      <c r="F216" s="101"/>
      <c r="G216" s="101"/>
      <c r="H216" s="101"/>
      <c r="I216" s="101"/>
      <c r="J216" s="101"/>
      <c r="K216" s="101"/>
      <c r="L216" s="101"/>
      <c r="M216" s="101"/>
      <c r="N216" s="101"/>
      <c r="O216" s="101"/>
      <c r="P216" s="101"/>
      <c r="Q216" s="101"/>
      <c r="R216" s="108"/>
      <c r="S216" s="108"/>
      <c r="T216" s="102"/>
      <c r="U216" s="102"/>
    </row>
    <row r="217" spans="4:21" x14ac:dyDescent="0.25">
      <c r="D217" s="101"/>
      <c r="E217" s="101"/>
      <c r="F217" s="101"/>
      <c r="G217" s="101"/>
      <c r="H217" s="101"/>
      <c r="I217" s="101"/>
      <c r="J217" s="101"/>
      <c r="K217" s="101"/>
      <c r="L217" s="101"/>
      <c r="M217" s="101"/>
      <c r="N217" s="101"/>
      <c r="O217" s="101"/>
      <c r="P217" s="101"/>
      <c r="Q217" s="101"/>
      <c r="R217" s="108"/>
      <c r="S217" s="108"/>
      <c r="T217" s="102"/>
      <c r="U217" s="102"/>
    </row>
    <row r="218" spans="4:21" x14ac:dyDescent="0.25">
      <c r="D218" s="101"/>
      <c r="E218" s="101"/>
      <c r="F218" s="101"/>
      <c r="G218" s="101"/>
      <c r="H218" s="101"/>
      <c r="I218" s="101"/>
      <c r="J218" s="101"/>
      <c r="K218" s="101"/>
      <c r="L218" s="101"/>
      <c r="M218" s="101"/>
      <c r="N218" s="101"/>
      <c r="O218" s="101"/>
      <c r="P218" s="101"/>
      <c r="Q218" s="101"/>
      <c r="R218" s="108"/>
      <c r="S218" s="108"/>
      <c r="T218" s="102"/>
      <c r="U218" s="102"/>
    </row>
    <row r="219" spans="4:21" x14ac:dyDescent="0.25">
      <c r="D219" s="101"/>
      <c r="E219" s="101"/>
      <c r="F219" s="101"/>
      <c r="G219" s="101"/>
      <c r="H219" s="101"/>
      <c r="I219" s="101"/>
      <c r="J219" s="101"/>
      <c r="K219" s="101"/>
      <c r="L219" s="101"/>
      <c r="M219" s="101"/>
      <c r="N219" s="101"/>
      <c r="O219" s="101"/>
      <c r="P219" s="101"/>
      <c r="Q219" s="101"/>
      <c r="R219" s="108"/>
      <c r="S219" s="108"/>
      <c r="T219" s="102"/>
      <c r="U219" s="102"/>
    </row>
    <row r="220" spans="4:21" x14ac:dyDescent="0.25">
      <c r="D220" s="101"/>
      <c r="E220" s="101"/>
      <c r="F220" s="101"/>
      <c r="G220" s="101"/>
      <c r="H220" s="101"/>
      <c r="I220" s="101"/>
      <c r="J220" s="101"/>
      <c r="K220" s="101"/>
      <c r="L220" s="101"/>
      <c r="M220" s="101"/>
      <c r="N220" s="101"/>
      <c r="O220" s="101"/>
      <c r="P220" s="101"/>
      <c r="Q220" s="101"/>
      <c r="R220" s="108"/>
      <c r="S220" s="108"/>
      <c r="T220" s="102"/>
      <c r="U220" s="102"/>
    </row>
    <row r="221" spans="4:21" x14ac:dyDescent="0.25">
      <c r="D221" s="101"/>
      <c r="E221" s="101"/>
      <c r="F221" s="101"/>
      <c r="G221" s="101"/>
      <c r="H221" s="101"/>
      <c r="I221" s="101"/>
      <c r="J221" s="101"/>
      <c r="K221" s="101"/>
      <c r="L221" s="101"/>
      <c r="M221" s="101"/>
      <c r="N221" s="101"/>
      <c r="O221" s="101"/>
      <c r="P221" s="101"/>
      <c r="Q221" s="101"/>
      <c r="R221" s="108"/>
      <c r="S221" s="108"/>
      <c r="T221" s="102"/>
      <c r="U221" s="102"/>
    </row>
    <row r="222" spans="4:21" x14ac:dyDescent="0.25">
      <c r="D222" s="101"/>
      <c r="E222" s="101"/>
      <c r="F222" s="101"/>
      <c r="G222" s="101"/>
      <c r="H222" s="101"/>
      <c r="I222" s="101"/>
      <c r="J222" s="101"/>
      <c r="K222" s="101"/>
      <c r="L222" s="101"/>
      <c r="M222" s="101"/>
      <c r="N222" s="101"/>
      <c r="O222" s="101"/>
      <c r="P222" s="101"/>
      <c r="Q222" s="101"/>
      <c r="R222" s="108"/>
      <c r="S222" s="108"/>
      <c r="T222" s="102"/>
      <c r="U222" s="102"/>
    </row>
    <row r="223" spans="4:21" x14ac:dyDescent="0.25">
      <c r="D223" s="101"/>
      <c r="E223" s="101"/>
      <c r="F223" s="101"/>
      <c r="G223" s="101"/>
      <c r="H223" s="101"/>
      <c r="I223" s="101"/>
      <c r="J223" s="101"/>
      <c r="K223" s="101"/>
      <c r="L223" s="101"/>
      <c r="M223" s="101"/>
      <c r="N223" s="101"/>
      <c r="O223" s="101"/>
      <c r="P223" s="101"/>
      <c r="Q223" s="101"/>
      <c r="R223" s="108"/>
      <c r="S223" s="108"/>
      <c r="T223" s="102"/>
      <c r="U223" s="102"/>
    </row>
    <row r="224" spans="4:21" x14ac:dyDescent="0.25">
      <c r="D224" s="101"/>
      <c r="E224" s="101"/>
      <c r="F224" s="101"/>
      <c r="G224" s="101"/>
      <c r="H224" s="101"/>
      <c r="I224" s="101"/>
      <c r="J224" s="101"/>
      <c r="K224" s="101"/>
      <c r="L224" s="101"/>
      <c r="M224" s="101"/>
      <c r="N224" s="101"/>
      <c r="O224" s="101"/>
      <c r="P224" s="101"/>
      <c r="Q224" s="101"/>
      <c r="R224" s="108"/>
      <c r="S224" s="108"/>
      <c r="T224" s="102"/>
      <c r="U224" s="102"/>
    </row>
    <row r="225" spans="4:21" x14ac:dyDescent="0.25">
      <c r="D225" s="101"/>
      <c r="E225" s="101"/>
      <c r="F225" s="101"/>
      <c r="G225" s="101"/>
      <c r="H225" s="101"/>
      <c r="I225" s="101"/>
      <c r="J225" s="101"/>
      <c r="K225" s="101"/>
      <c r="L225" s="101"/>
      <c r="M225" s="101"/>
      <c r="N225" s="101"/>
      <c r="O225" s="101"/>
      <c r="P225" s="101"/>
      <c r="Q225" s="101"/>
      <c r="R225" s="108"/>
      <c r="S225" s="108"/>
      <c r="T225" s="102"/>
      <c r="U225" s="102"/>
    </row>
    <row r="226" spans="4:21" x14ac:dyDescent="0.25">
      <c r="D226" s="101"/>
      <c r="E226" s="101"/>
      <c r="F226" s="101"/>
      <c r="G226" s="101"/>
      <c r="H226" s="101"/>
      <c r="I226" s="101"/>
      <c r="J226" s="101"/>
      <c r="K226" s="101"/>
      <c r="L226" s="101"/>
      <c r="M226" s="101"/>
      <c r="N226" s="101"/>
      <c r="O226" s="101"/>
      <c r="P226" s="101"/>
      <c r="Q226" s="101"/>
      <c r="R226" s="108"/>
      <c r="S226" s="108"/>
      <c r="T226" s="102"/>
      <c r="U226" s="102"/>
    </row>
    <row r="227" spans="4:21" x14ac:dyDescent="0.25">
      <c r="D227" s="101"/>
      <c r="E227" s="101"/>
      <c r="F227" s="101"/>
      <c r="G227" s="101"/>
      <c r="H227" s="101"/>
      <c r="I227" s="101"/>
      <c r="J227" s="101"/>
      <c r="K227" s="101"/>
      <c r="L227" s="101"/>
      <c r="M227" s="101"/>
      <c r="N227" s="101"/>
      <c r="O227" s="101"/>
      <c r="P227" s="101"/>
      <c r="Q227" s="101"/>
      <c r="R227" s="108"/>
      <c r="S227" s="108"/>
      <c r="T227" s="102"/>
      <c r="U227" s="102"/>
    </row>
    <row r="228" spans="4:21" x14ac:dyDescent="0.25">
      <c r="D228" s="101"/>
      <c r="E228" s="101"/>
      <c r="F228" s="101"/>
      <c r="G228" s="101"/>
      <c r="H228" s="101"/>
      <c r="I228" s="101"/>
      <c r="J228" s="101"/>
      <c r="K228" s="101"/>
      <c r="L228" s="101"/>
      <c r="M228" s="101"/>
      <c r="N228" s="101"/>
      <c r="O228" s="101"/>
      <c r="P228" s="101"/>
      <c r="Q228" s="101"/>
      <c r="R228" s="108"/>
      <c r="S228" s="108"/>
      <c r="T228" s="102"/>
      <c r="U228" s="102"/>
    </row>
    <row r="229" spans="4:21" x14ac:dyDescent="0.25">
      <c r="D229" s="101"/>
      <c r="E229" s="101"/>
      <c r="F229" s="101"/>
      <c r="G229" s="101"/>
      <c r="H229" s="101"/>
      <c r="I229" s="101"/>
      <c r="J229" s="101"/>
      <c r="K229" s="101"/>
      <c r="L229" s="101"/>
      <c r="M229" s="101"/>
      <c r="N229" s="101"/>
      <c r="O229" s="101"/>
      <c r="P229" s="101"/>
      <c r="Q229" s="101"/>
      <c r="R229" s="108"/>
      <c r="S229" s="108"/>
      <c r="T229" s="102"/>
      <c r="U229" s="102"/>
    </row>
    <row r="230" spans="4:21" x14ac:dyDescent="0.25">
      <c r="D230" s="101"/>
      <c r="E230" s="101"/>
      <c r="F230" s="101"/>
      <c r="G230" s="101"/>
      <c r="H230" s="101"/>
      <c r="I230" s="101"/>
      <c r="J230" s="101"/>
      <c r="K230" s="101"/>
      <c r="L230" s="101"/>
      <c r="M230" s="101"/>
      <c r="N230" s="101"/>
      <c r="O230" s="101"/>
      <c r="P230" s="101"/>
      <c r="Q230" s="101"/>
      <c r="R230" s="108"/>
      <c r="S230" s="108"/>
      <c r="T230" s="102"/>
      <c r="U230" s="102"/>
    </row>
    <row r="231" spans="4:21" x14ac:dyDescent="0.25">
      <c r="D231" s="101"/>
      <c r="E231" s="101"/>
      <c r="F231" s="101"/>
      <c r="G231" s="101"/>
      <c r="H231" s="101"/>
      <c r="I231" s="101"/>
      <c r="J231" s="101"/>
      <c r="K231" s="101"/>
      <c r="L231" s="101"/>
      <c r="M231" s="101"/>
      <c r="N231" s="101"/>
      <c r="O231" s="101"/>
      <c r="P231" s="101"/>
      <c r="Q231" s="101"/>
      <c r="R231" s="108"/>
      <c r="S231" s="108"/>
      <c r="T231" s="102"/>
      <c r="U231" s="102"/>
    </row>
    <row r="232" spans="4:21" x14ac:dyDescent="0.25">
      <c r="D232" s="101"/>
      <c r="E232" s="101"/>
      <c r="F232" s="101"/>
      <c r="G232" s="101"/>
      <c r="H232" s="101"/>
      <c r="I232" s="101"/>
      <c r="J232" s="101"/>
      <c r="K232" s="101"/>
      <c r="L232" s="101"/>
      <c r="M232" s="101"/>
      <c r="N232" s="101"/>
      <c r="O232" s="101"/>
      <c r="P232" s="101"/>
      <c r="Q232" s="101"/>
      <c r="R232" s="108"/>
      <c r="S232" s="108"/>
      <c r="T232" s="102"/>
      <c r="U232" s="102"/>
    </row>
    <row r="233" spans="4:21" x14ac:dyDescent="0.25">
      <c r="D233" s="101"/>
      <c r="E233" s="101"/>
      <c r="F233" s="101"/>
      <c r="G233" s="101"/>
      <c r="H233" s="101"/>
      <c r="I233" s="101"/>
      <c r="J233" s="101"/>
      <c r="K233" s="101"/>
      <c r="L233" s="101"/>
      <c r="M233" s="101"/>
      <c r="N233" s="101"/>
      <c r="O233" s="101"/>
      <c r="P233" s="101"/>
      <c r="Q233" s="101"/>
      <c r="R233" s="108"/>
      <c r="S233" s="108"/>
      <c r="T233" s="102"/>
      <c r="U233" s="102"/>
    </row>
    <row r="234" spans="4:21" x14ac:dyDescent="0.25">
      <c r="D234" s="101"/>
      <c r="E234" s="101"/>
      <c r="F234" s="101"/>
      <c r="G234" s="101"/>
      <c r="H234" s="101"/>
      <c r="I234" s="101"/>
      <c r="J234" s="101"/>
      <c r="K234" s="101"/>
      <c r="L234" s="101"/>
      <c r="M234" s="101"/>
      <c r="N234" s="101"/>
      <c r="O234" s="101"/>
      <c r="P234" s="101"/>
      <c r="Q234" s="101"/>
      <c r="R234" s="108"/>
      <c r="S234" s="108"/>
      <c r="T234" s="102"/>
      <c r="U234" s="102"/>
    </row>
    <row r="235" spans="4:21" x14ac:dyDescent="0.25">
      <c r="D235" s="101"/>
      <c r="E235" s="101"/>
      <c r="F235" s="101"/>
      <c r="G235" s="101"/>
      <c r="H235" s="101"/>
      <c r="I235" s="101"/>
      <c r="J235" s="101"/>
      <c r="K235" s="101"/>
      <c r="L235" s="101"/>
      <c r="M235" s="101"/>
      <c r="N235" s="101"/>
      <c r="O235" s="101"/>
      <c r="P235" s="101"/>
      <c r="Q235" s="101"/>
      <c r="R235" s="108"/>
      <c r="S235" s="108"/>
      <c r="T235" s="102"/>
      <c r="U235" s="102"/>
    </row>
    <row r="236" spans="4:21" x14ac:dyDescent="0.25">
      <c r="D236" s="101"/>
      <c r="E236" s="101"/>
      <c r="F236" s="101"/>
      <c r="G236" s="101"/>
      <c r="H236" s="101"/>
      <c r="I236" s="101"/>
      <c r="J236" s="101"/>
      <c r="K236" s="101"/>
      <c r="L236" s="101"/>
      <c r="M236" s="101"/>
      <c r="N236" s="101"/>
      <c r="O236" s="101"/>
      <c r="P236" s="101"/>
      <c r="Q236" s="101"/>
      <c r="R236" s="108"/>
      <c r="S236" s="108"/>
      <c r="T236" s="102"/>
      <c r="U236" s="102"/>
    </row>
    <row r="237" spans="4:21" x14ac:dyDescent="0.25">
      <c r="D237" s="101"/>
      <c r="E237" s="101"/>
      <c r="F237" s="101"/>
      <c r="G237" s="101"/>
      <c r="H237" s="101"/>
      <c r="I237" s="101"/>
      <c r="J237" s="101"/>
      <c r="K237" s="101"/>
      <c r="L237" s="101"/>
      <c r="M237" s="101"/>
      <c r="N237" s="101"/>
      <c r="O237" s="101"/>
      <c r="P237" s="101"/>
      <c r="Q237" s="101"/>
      <c r="R237" s="108"/>
      <c r="S237" s="108"/>
      <c r="T237" s="102"/>
      <c r="U237" s="102"/>
    </row>
    <row r="238" spans="4:21" x14ac:dyDescent="0.25">
      <c r="D238" s="101"/>
      <c r="E238" s="101"/>
      <c r="F238" s="101"/>
      <c r="G238" s="101"/>
      <c r="H238" s="101"/>
      <c r="I238" s="101"/>
      <c r="J238" s="101"/>
      <c r="K238" s="101"/>
      <c r="L238" s="101"/>
      <c r="M238" s="101"/>
      <c r="N238" s="101"/>
      <c r="O238" s="101"/>
      <c r="P238" s="101"/>
      <c r="Q238" s="101"/>
      <c r="R238" s="108"/>
      <c r="S238" s="108"/>
      <c r="T238" s="102"/>
      <c r="U238" s="102"/>
    </row>
    <row r="239" spans="4:21" x14ac:dyDescent="0.25">
      <c r="D239" s="101"/>
      <c r="E239" s="101"/>
      <c r="F239" s="101"/>
      <c r="G239" s="101"/>
      <c r="H239" s="101"/>
      <c r="I239" s="101"/>
      <c r="J239" s="101"/>
      <c r="K239" s="101"/>
      <c r="L239" s="101"/>
      <c r="M239" s="101"/>
      <c r="N239" s="101"/>
      <c r="O239" s="101"/>
      <c r="P239" s="101"/>
      <c r="Q239" s="101"/>
      <c r="R239" s="108"/>
      <c r="S239" s="108"/>
      <c r="T239" s="102"/>
      <c r="U239" s="102"/>
    </row>
    <row r="240" spans="4:21" x14ac:dyDescent="0.25">
      <c r="D240" s="101"/>
      <c r="E240" s="101"/>
      <c r="F240" s="101"/>
      <c r="G240" s="101"/>
      <c r="H240" s="101"/>
      <c r="I240" s="101"/>
      <c r="J240" s="101"/>
      <c r="K240" s="101"/>
      <c r="L240" s="101"/>
      <c r="M240" s="101"/>
      <c r="N240" s="101"/>
      <c r="O240" s="101"/>
      <c r="P240" s="101"/>
      <c r="Q240" s="101"/>
      <c r="R240" s="108"/>
      <c r="S240" s="108"/>
      <c r="T240" s="102"/>
      <c r="U240" s="102"/>
    </row>
    <row r="241" spans="4:21" x14ac:dyDescent="0.25">
      <c r="D241" s="101"/>
      <c r="E241" s="101"/>
      <c r="F241" s="101"/>
      <c r="G241" s="101"/>
      <c r="H241" s="101"/>
      <c r="I241" s="101"/>
      <c r="J241" s="101"/>
      <c r="K241" s="101"/>
      <c r="L241" s="101"/>
      <c r="M241" s="101"/>
      <c r="N241" s="101"/>
      <c r="O241" s="101"/>
      <c r="P241" s="101"/>
      <c r="Q241" s="101"/>
      <c r="R241" s="108"/>
      <c r="S241" s="108"/>
      <c r="T241" s="102"/>
      <c r="U241" s="102"/>
    </row>
    <row r="242" spans="4:21" x14ac:dyDescent="0.25">
      <c r="D242" s="101"/>
      <c r="E242" s="101"/>
      <c r="F242" s="101"/>
      <c r="G242" s="101"/>
      <c r="H242" s="101"/>
      <c r="I242" s="101"/>
      <c r="J242" s="101"/>
      <c r="K242" s="101"/>
      <c r="L242" s="101"/>
      <c r="M242" s="101"/>
      <c r="N242" s="101"/>
      <c r="O242" s="101"/>
      <c r="P242" s="101"/>
      <c r="Q242" s="101"/>
      <c r="R242" s="108"/>
      <c r="S242" s="108"/>
      <c r="T242" s="102"/>
      <c r="U242" s="102"/>
    </row>
    <row r="243" spans="4:21" x14ac:dyDescent="0.25">
      <c r="D243" s="101"/>
      <c r="E243" s="101"/>
      <c r="F243" s="101"/>
      <c r="G243" s="101"/>
      <c r="H243" s="101"/>
      <c r="I243" s="101"/>
      <c r="J243" s="101"/>
      <c r="K243" s="101"/>
      <c r="L243" s="101"/>
      <c r="M243" s="101"/>
      <c r="N243" s="101"/>
      <c r="O243" s="101"/>
      <c r="P243" s="101"/>
      <c r="Q243" s="101"/>
      <c r="R243" s="108"/>
      <c r="S243" s="108"/>
      <c r="T243" s="102"/>
      <c r="U243" s="102"/>
    </row>
    <row r="244" spans="4:21" x14ac:dyDescent="0.25">
      <c r="D244" s="101"/>
      <c r="E244" s="101"/>
      <c r="F244" s="101"/>
      <c r="G244" s="101"/>
      <c r="H244" s="101"/>
      <c r="I244" s="101"/>
      <c r="J244" s="101"/>
      <c r="K244" s="101"/>
      <c r="L244" s="101"/>
      <c r="M244" s="101"/>
      <c r="N244" s="101"/>
      <c r="O244" s="101"/>
      <c r="P244" s="101"/>
      <c r="Q244" s="101"/>
      <c r="R244" s="108"/>
      <c r="S244" s="108"/>
      <c r="T244" s="102"/>
      <c r="U244" s="102"/>
    </row>
    <row r="245" spans="4:21" x14ac:dyDescent="0.25">
      <c r="D245" s="101"/>
      <c r="E245" s="101"/>
      <c r="F245" s="101"/>
      <c r="G245" s="101"/>
      <c r="H245" s="101"/>
      <c r="I245" s="101"/>
      <c r="J245" s="101"/>
      <c r="K245" s="101"/>
      <c r="L245" s="101"/>
      <c r="M245" s="101"/>
      <c r="N245" s="101"/>
      <c r="O245" s="101"/>
      <c r="P245" s="101"/>
      <c r="Q245" s="101"/>
      <c r="R245" s="108"/>
      <c r="S245" s="108"/>
      <c r="T245" s="102"/>
      <c r="U245" s="102"/>
    </row>
    <row r="246" spans="4:21" x14ac:dyDescent="0.25">
      <c r="D246" s="101"/>
      <c r="E246" s="101"/>
      <c r="F246" s="101"/>
      <c r="G246" s="101"/>
      <c r="H246" s="101"/>
      <c r="I246" s="101"/>
      <c r="J246" s="101"/>
      <c r="K246" s="101"/>
      <c r="L246" s="101"/>
      <c r="M246" s="101"/>
      <c r="N246" s="101"/>
      <c r="O246" s="101"/>
      <c r="P246" s="101"/>
      <c r="Q246" s="101"/>
      <c r="R246" s="108"/>
      <c r="S246" s="108"/>
      <c r="T246" s="102"/>
      <c r="U246" s="102"/>
    </row>
    <row r="247" spans="4:21" x14ac:dyDescent="0.25">
      <c r="D247" s="101"/>
      <c r="E247" s="101"/>
      <c r="F247" s="101"/>
      <c r="G247" s="101"/>
      <c r="H247" s="101"/>
      <c r="I247" s="101"/>
      <c r="J247" s="101"/>
      <c r="K247" s="101"/>
      <c r="L247" s="101"/>
      <c r="M247" s="101"/>
      <c r="N247" s="101"/>
      <c r="O247" s="101"/>
      <c r="P247" s="101"/>
      <c r="Q247" s="101"/>
      <c r="R247" s="108"/>
      <c r="S247" s="108"/>
      <c r="T247" s="102"/>
      <c r="U247" s="102"/>
    </row>
    <row r="248" spans="4:21" x14ac:dyDescent="0.25">
      <c r="D248" s="101"/>
      <c r="E248" s="101"/>
      <c r="F248" s="101"/>
      <c r="G248" s="101"/>
      <c r="H248" s="101"/>
      <c r="I248" s="101"/>
      <c r="J248" s="101"/>
      <c r="K248" s="101"/>
      <c r="L248" s="101"/>
      <c r="M248" s="101"/>
      <c r="N248" s="101"/>
      <c r="O248" s="101"/>
      <c r="P248" s="101"/>
      <c r="Q248" s="101"/>
      <c r="R248" s="108"/>
      <c r="S248" s="108"/>
      <c r="T248" s="102"/>
      <c r="U248" s="102"/>
    </row>
    <row r="249" spans="4:21" x14ac:dyDescent="0.25">
      <c r="D249" s="101"/>
      <c r="E249" s="101"/>
      <c r="F249" s="101"/>
      <c r="G249" s="101"/>
      <c r="H249" s="101"/>
      <c r="I249" s="101"/>
      <c r="J249" s="101"/>
      <c r="K249" s="101"/>
      <c r="L249" s="101"/>
      <c r="M249" s="101"/>
      <c r="N249" s="101"/>
      <c r="O249" s="101"/>
      <c r="P249" s="101"/>
      <c r="Q249" s="101"/>
      <c r="R249" s="108"/>
      <c r="S249" s="108"/>
      <c r="T249" s="102"/>
      <c r="U249" s="102"/>
    </row>
    <row r="250" spans="4:21" x14ac:dyDescent="0.25">
      <c r="D250" s="101"/>
      <c r="E250" s="101"/>
      <c r="F250" s="101"/>
      <c r="G250" s="101"/>
      <c r="H250" s="101"/>
      <c r="I250" s="101"/>
      <c r="J250" s="101"/>
      <c r="K250" s="101"/>
      <c r="L250" s="101"/>
      <c r="M250" s="101"/>
      <c r="N250" s="101"/>
      <c r="O250" s="101"/>
      <c r="P250" s="101"/>
      <c r="Q250" s="101"/>
      <c r="R250" s="108"/>
      <c r="S250" s="108"/>
      <c r="T250" s="102"/>
      <c r="U250" s="102"/>
    </row>
    <row r="251" spans="4:21" x14ac:dyDescent="0.25">
      <c r="D251" s="101"/>
      <c r="E251" s="101"/>
      <c r="F251" s="101"/>
      <c r="G251" s="101"/>
      <c r="H251" s="101"/>
      <c r="I251" s="101"/>
      <c r="J251" s="101"/>
      <c r="K251" s="101"/>
      <c r="L251" s="101"/>
      <c r="M251" s="101"/>
      <c r="N251" s="101"/>
      <c r="O251" s="101"/>
      <c r="P251" s="101"/>
      <c r="Q251" s="101"/>
      <c r="R251" s="108"/>
      <c r="S251" s="108"/>
      <c r="T251" s="102"/>
      <c r="U251" s="102"/>
    </row>
    <row r="252" spans="4:21" x14ac:dyDescent="0.25">
      <c r="D252" s="101"/>
      <c r="E252" s="101"/>
      <c r="F252" s="101"/>
      <c r="G252" s="101"/>
      <c r="H252" s="101"/>
      <c r="I252" s="101"/>
      <c r="J252" s="101"/>
      <c r="K252" s="101"/>
      <c r="L252" s="101"/>
      <c r="M252" s="101"/>
      <c r="N252" s="101"/>
      <c r="O252" s="101"/>
      <c r="P252" s="101"/>
      <c r="Q252" s="101"/>
      <c r="R252" s="108"/>
      <c r="S252" s="108"/>
      <c r="T252" s="102"/>
      <c r="U252" s="102"/>
    </row>
    <row r="253" spans="4:21" x14ac:dyDescent="0.25">
      <c r="D253" s="101"/>
      <c r="E253" s="101"/>
      <c r="F253" s="101"/>
      <c r="G253" s="101"/>
      <c r="H253" s="101"/>
      <c r="I253" s="101"/>
      <c r="J253" s="101"/>
      <c r="K253" s="101"/>
      <c r="L253" s="101"/>
      <c r="M253" s="101"/>
      <c r="N253" s="101"/>
      <c r="O253" s="101"/>
      <c r="P253" s="101"/>
      <c r="Q253" s="101"/>
      <c r="R253" s="108"/>
      <c r="S253" s="108"/>
      <c r="T253" s="102"/>
      <c r="U253" s="102"/>
    </row>
    <row r="254" spans="4:21" x14ac:dyDescent="0.25">
      <c r="D254" s="101"/>
      <c r="E254" s="101"/>
      <c r="F254" s="101"/>
      <c r="G254" s="101"/>
      <c r="H254" s="101"/>
      <c r="I254" s="101"/>
      <c r="J254" s="101"/>
      <c r="K254" s="101"/>
      <c r="L254" s="101"/>
      <c r="M254" s="101"/>
      <c r="N254" s="101"/>
      <c r="O254" s="101"/>
      <c r="P254" s="101"/>
      <c r="Q254" s="101"/>
      <c r="R254" s="108"/>
      <c r="S254" s="108"/>
      <c r="T254" s="102"/>
      <c r="U254" s="102"/>
    </row>
    <row r="255" spans="4:21" x14ac:dyDescent="0.25">
      <c r="D255" s="101"/>
      <c r="E255" s="101"/>
      <c r="F255" s="101"/>
      <c r="G255" s="101"/>
      <c r="H255" s="101"/>
      <c r="I255" s="101"/>
      <c r="J255" s="101"/>
      <c r="K255" s="101"/>
      <c r="L255" s="101"/>
      <c r="M255" s="101"/>
      <c r="N255" s="101"/>
      <c r="O255" s="101"/>
      <c r="P255" s="101"/>
      <c r="Q255" s="101"/>
      <c r="R255" s="108"/>
      <c r="S255" s="108"/>
      <c r="T255" s="102"/>
      <c r="U255" s="102"/>
    </row>
    <row r="256" spans="4:21" x14ac:dyDescent="0.25">
      <c r="D256" s="101"/>
      <c r="E256" s="101"/>
      <c r="F256" s="101"/>
      <c r="G256" s="101"/>
      <c r="H256" s="101"/>
      <c r="I256" s="101"/>
      <c r="J256" s="101"/>
      <c r="K256" s="101"/>
      <c r="L256" s="101"/>
      <c r="M256" s="101"/>
      <c r="N256" s="101"/>
      <c r="O256" s="101"/>
      <c r="P256" s="101"/>
      <c r="Q256" s="101"/>
      <c r="R256" s="108"/>
      <c r="S256" s="108"/>
      <c r="T256" s="102"/>
      <c r="U256" s="102"/>
    </row>
    <row r="257" spans="4:21" x14ac:dyDescent="0.25">
      <c r="D257" s="101"/>
      <c r="E257" s="101"/>
      <c r="F257" s="101"/>
      <c r="G257" s="101"/>
      <c r="H257" s="101"/>
      <c r="I257" s="101"/>
      <c r="J257" s="101"/>
      <c r="K257" s="101"/>
      <c r="L257" s="101"/>
      <c r="M257" s="101"/>
      <c r="N257" s="101"/>
      <c r="O257" s="101"/>
      <c r="P257" s="101"/>
      <c r="Q257" s="101"/>
      <c r="R257" s="108"/>
      <c r="S257" s="108"/>
      <c r="T257" s="102"/>
      <c r="U257" s="102"/>
    </row>
    <row r="258" spans="4:21" x14ac:dyDescent="0.25">
      <c r="D258" s="101"/>
      <c r="E258" s="101"/>
      <c r="F258" s="101"/>
      <c r="G258" s="101"/>
      <c r="H258" s="101"/>
      <c r="I258" s="101"/>
      <c r="J258" s="101"/>
      <c r="K258" s="101"/>
      <c r="L258" s="101"/>
      <c r="M258" s="101"/>
      <c r="N258" s="101"/>
      <c r="O258" s="101"/>
      <c r="P258" s="101"/>
      <c r="Q258" s="101"/>
      <c r="R258" s="108"/>
      <c r="S258" s="108"/>
      <c r="T258" s="102"/>
      <c r="U258" s="102"/>
    </row>
    <row r="259" spans="4:21" x14ac:dyDescent="0.25">
      <c r="D259" s="101"/>
      <c r="E259" s="101"/>
      <c r="F259" s="101"/>
      <c r="G259" s="101"/>
      <c r="H259" s="101"/>
      <c r="I259" s="101"/>
      <c r="J259" s="101"/>
      <c r="K259" s="101"/>
      <c r="L259" s="101"/>
      <c r="M259" s="101"/>
      <c r="N259" s="101"/>
      <c r="O259" s="101"/>
      <c r="P259" s="101"/>
      <c r="Q259" s="101"/>
      <c r="R259" s="108"/>
      <c r="S259" s="108"/>
      <c r="T259" s="102"/>
      <c r="U259" s="102"/>
    </row>
    <row r="260" spans="4:21" x14ac:dyDescent="0.25">
      <c r="D260" s="101"/>
      <c r="E260" s="101"/>
      <c r="F260" s="101"/>
      <c r="G260" s="101"/>
      <c r="H260" s="101"/>
      <c r="I260" s="101"/>
      <c r="J260" s="101"/>
      <c r="K260" s="101"/>
      <c r="L260" s="101"/>
      <c r="M260" s="101"/>
      <c r="N260" s="101"/>
      <c r="O260" s="101"/>
      <c r="P260" s="101"/>
      <c r="Q260" s="101"/>
      <c r="R260" s="108"/>
      <c r="S260" s="108"/>
      <c r="T260" s="102"/>
      <c r="U260" s="102"/>
    </row>
    <row r="261" spans="4:21" x14ac:dyDescent="0.25">
      <c r="D261" s="101"/>
      <c r="E261" s="101"/>
      <c r="F261" s="101"/>
      <c r="G261" s="101"/>
      <c r="H261" s="101"/>
      <c r="I261" s="101"/>
      <c r="J261" s="101"/>
      <c r="K261" s="101"/>
      <c r="L261" s="101"/>
      <c r="M261" s="101"/>
      <c r="N261" s="101"/>
      <c r="O261" s="101"/>
      <c r="P261" s="101"/>
      <c r="Q261" s="101"/>
      <c r="R261" s="108"/>
      <c r="S261" s="108"/>
      <c r="T261" s="102"/>
      <c r="U261" s="102"/>
    </row>
    <row r="262" spans="4:21" x14ac:dyDescent="0.25">
      <c r="D262" s="101"/>
      <c r="E262" s="101"/>
      <c r="F262" s="101"/>
      <c r="G262" s="101"/>
      <c r="H262" s="101"/>
      <c r="I262" s="101"/>
      <c r="J262" s="101"/>
      <c r="K262" s="101"/>
      <c r="L262" s="101"/>
      <c r="M262" s="101"/>
      <c r="N262" s="101"/>
      <c r="O262" s="101"/>
      <c r="P262" s="101"/>
      <c r="Q262" s="101"/>
      <c r="R262" s="108"/>
      <c r="S262" s="108"/>
      <c r="T262" s="102"/>
      <c r="U262" s="102"/>
    </row>
    <row r="263" spans="4:21" x14ac:dyDescent="0.25">
      <c r="D263" s="101"/>
      <c r="E263" s="101"/>
      <c r="F263" s="101"/>
      <c r="G263" s="101"/>
      <c r="H263" s="101"/>
      <c r="I263" s="101"/>
      <c r="J263" s="101"/>
      <c r="K263" s="101"/>
      <c r="L263" s="101"/>
      <c r="M263" s="101"/>
      <c r="N263" s="101"/>
      <c r="O263" s="101"/>
      <c r="P263" s="101"/>
      <c r="Q263" s="101"/>
      <c r="R263" s="108"/>
      <c r="S263" s="108"/>
      <c r="T263" s="102"/>
      <c r="U263" s="102"/>
    </row>
    <row r="264" spans="4:21" x14ac:dyDescent="0.25">
      <c r="D264" s="101"/>
      <c r="E264" s="101"/>
      <c r="F264" s="101"/>
      <c r="G264" s="101"/>
      <c r="H264" s="101"/>
      <c r="I264" s="101"/>
      <c r="J264" s="101"/>
      <c r="K264" s="101"/>
      <c r="L264" s="101"/>
      <c r="M264" s="101"/>
      <c r="N264" s="101"/>
      <c r="O264" s="101"/>
      <c r="P264" s="101"/>
      <c r="Q264" s="101"/>
      <c r="R264" s="108"/>
      <c r="S264" s="108"/>
      <c r="T264" s="102"/>
      <c r="U264" s="102"/>
    </row>
    <row r="265" spans="4:21" x14ac:dyDescent="0.25">
      <c r="D265" s="101"/>
      <c r="E265" s="101"/>
      <c r="F265" s="101"/>
      <c r="G265" s="101"/>
      <c r="H265" s="101"/>
      <c r="I265" s="101"/>
      <c r="J265" s="101"/>
      <c r="K265" s="101"/>
      <c r="L265" s="101"/>
      <c r="M265" s="101"/>
      <c r="N265" s="101"/>
      <c r="O265" s="101"/>
      <c r="P265" s="101"/>
      <c r="Q265" s="101"/>
      <c r="R265" s="108"/>
      <c r="S265" s="108"/>
      <c r="T265" s="102"/>
      <c r="U265" s="102"/>
    </row>
    <row r="266" spans="4:21" x14ac:dyDescent="0.25">
      <c r="D266" s="101"/>
      <c r="E266" s="101"/>
      <c r="F266" s="101"/>
      <c r="G266" s="101"/>
      <c r="H266" s="101"/>
      <c r="I266" s="101"/>
      <c r="J266" s="101"/>
      <c r="K266" s="101"/>
      <c r="L266" s="101"/>
      <c r="M266" s="101"/>
      <c r="N266" s="101"/>
      <c r="O266" s="101"/>
      <c r="P266" s="101"/>
      <c r="Q266" s="101"/>
      <c r="R266" s="108"/>
      <c r="S266" s="108"/>
      <c r="T266" s="102"/>
      <c r="U266" s="102"/>
    </row>
    <row r="267" spans="4:21" x14ac:dyDescent="0.25">
      <c r="D267" s="101"/>
      <c r="E267" s="101"/>
      <c r="F267" s="101"/>
      <c r="G267" s="101"/>
      <c r="H267" s="101"/>
      <c r="I267" s="101"/>
      <c r="J267" s="101"/>
      <c r="K267" s="101"/>
      <c r="L267" s="101"/>
      <c r="M267" s="101"/>
      <c r="N267" s="101"/>
      <c r="O267" s="101"/>
      <c r="P267" s="101"/>
      <c r="Q267" s="101"/>
      <c r="R267" s="108"/>
      <c r="S267" s="108"/>
      <c r="T267" s="102"/>
      <c r="U267" s="102"/>
    </row>
    <row r="268" spans="4:21" x14ac:dyDescent="0.25">
      <c r="D268" s="101"/>
      <c r="E268" s="101"/>
      <c r="F268" s="101"/>
      <c r="G268" s="101"/>
      <c r="H268" s="101"/>
      <c r="I268" s="101"/>
      <c r="J268" s="101"/>
      <c r="K268" s="101"/>
      <c r="L268" s="101"/>
      <c r="M268" s="101"/>
      <c r="N268" s="101"/>
      <c r="O268" s="101"/>
      <c r="P268" s="101"/>
      <c r="Q268" s="101"/>
      <c r="R268" s="108"/>
      <c r="S268" s="108"/>
      <c r="T268" s="102"/>
      <c r="U268" s="102"/>
    </row>
    <row r="269" spans="4:21" x14ac:dyDescent="0.25">
      <c r="D269" s="101"/>
      <c r="E269" s="101"/>
      <c r="F269" s="101"/>
      <c r="G269" s="101"/>
      <c r="H269" s="101"/>
      <c r="I269" s="101"/>
      <c r="J269" s="101"/>
      <c r="K269" s="101"/>
      <c r="L269" s="101"/>
      <c r="M269" s="101"/>
      <c r="N269" s="101"/>
      <c r="O269" s="101"/>
      <c r="P269" s="101"/>
      <c r="Q269" s="101"/>
      <c r="R269" s="108"/>
      <c r="S269" s="108"/>
      <c r="T269" s="102"/>
      <c r="U269" s="102"/>
    </row>
    <row r="270" spans="4:21" x14ac:dyDescent="0.25">
      <c r="D270" s="101"/>
      <c r="E270" s="101"/>
      <c r="F270" s="101"/>
      <c r="G270" s="101"/>
      <c r="H270" s="101"/>
      <c r="I270" s="101"/>
      <c r="J270" s="101"/>
      <c r="K270" s="101"/>
      <c r="L270" s="101"/>
      <c r="M270" s="101"/>
      <c r="N270" s="101"/>
      <c r="O270" s="101"/>
      <c r="P270" s="101"/>
      <c r="Q270" s="101"/>
      <c r="R270" s="108"/>
      <c r="S270" s="108"/>
      <c r="T270" s="102"/>
      <c r="U270" s="102"/>
    </row>
    <row r="271" spans="4:21" x14ac:dyDescent="0.25">
      <c r="D271" s="101"/>
      <c r="E271" s="101"/>
      <c r="F271" s="101"/>
      <c r="G271" s="101"/>
      <c r="H271" s="101"/>
      <c r="I271" s="101"/>
      <c r="J271" s="101"/>
      <c r="K271" s="101"/>
      <c r="L271" s="101"/>
      <c r="M271" s="101"/>
      <c r="N271" s="101"/>
      <c r="O271" s="101"/>
      <c r="P271" s="101"/>
      <c r="Q271" s="101"/>
      <c r="R271" s="108"/>
      <c r="S271" s="108"/>
      <c r="T271" s="102"/>
      <c r="U271" s="102"/>
    </row>
    <row r="272" spans="4:21" x14ac:dyDescent="0.25">
      <c r="D272" s="101"/>
      <c r="E272" s="101"/>
      <c r="F272" s="101"/>
      <c r="G272" s="101"/>
      <c r="H272" s="101"/>
      <c r="I272" s="101"/>
      <c r="J272" s="101"/>
      <c r="K272" s="101"/>
      <c r="L272" s="101"/>
      <c r="M272" s="101"/>
      <c r="N272" s="101"/>
      <c r="O272" s="101"/>
      <c r="P272" s="101"/>
      <c r="Q272" s="101"/>
      <c r="R272" s="108"/>
      <c r="S272" s="108"/>
      <c r="T272" s="102"/>
      <c r="U272" s="102"/>
    </row>
    <row r="273" spans="4:21" x14ac:dyDescent="0.25">
      <c r="D273" s="101"/>
      <c r="E273" s="101"/>
      <c r="F273" s="101"/>
      <c r="G273" s="101"/>
      <c r="H273" s="101"/>
      <c r="I273" s="101"/>
      <c r="J273" s="101"/>
      <c r="K273" s="101"/>
      <c r="L273" s="101"/>
      <c r="M273" s="101"/>
      <c r="N273" s="101"/>
      <c r="O273" s="101"/>
      <c r="P273" s="101"/>
      <c r="Q273" s="101"/>
      <c r="R273" s="108"/>
      <c r="S273" s="108"/>
      <c r="T273" s="102"/>
      <c r="U273" s="102"/>
    </row>
    <row r="274" spans="4:21" x14ac:dyDescent="0.25">
      <c r="D274" s="101"/>
      <c r="E274" s="101"/>
      <c r="F274" s="101"/>
      <c r="G274" s="101"/>
      <c r="H274" s="101"/>
      <c r="I274" s="101"/>
      <c r="J274" s="101"/>
      <c r="K274" s="101"/>
      <c r="L274" s="101"/>
      <c r="M274" s="101"/>
      <c r="N274" s="101"/>
      <c r="O274" s="101"/>
      <c r="P274" s="101"/>
      <c r="Q274" s="101"/>
      <c r="R274" s="108"/>
      <c r="S274" s="108"/>
      <c r="T274" s="102"/>
      <c r="U274" s="102"/>
    </row>
    <row r="275" spans="4:21" x14ac:dyDescent="0.25">
      <c r="D275" s="101"/>
      <c r="E275" s="101"/>
      <c r="F275" s="101"/>
      <c r="G275" s="101"/>
      <c r="H275" s="101"/>
      <c r="I275" s="101"/>
      <c r="J275" s="101"/>
      <c r="K275" s="101"/>
      <c r="L275" s="101"/>
      <c r="M275" s="101"/>
      <c r="N275" s="101"/>
      <c r="O275" s="101"/>
      <c r="P275" s="101"/>
      <c r="Q275" s="101"/>
      <c r="R275" s="108"/>
      <c r="S275" s="108"/>
      <c r="T275" s="102"/>
      <c r="U275" s="102"/>
    </row>
    <row r="276" spans="4:21" x14ac:dyDescent="0.25">
      <c r="D276" s="101"/>
      <c r="E276" s="101"/>
      <c r="F276" s="101"/>
      <c r="G276" s="101"/>
      <c r="H276" s="101"/>
      <c r="I276" s="101"/>
      <c r="J276" s="101"/>
      <c r="K276" s="101"/>
      <c r="L276" s="101"/>
      <c r="M276" s="101"/>
      <c r="N276" s="101"/>
      <c r="O276" s="101"/>
      <c r="P276" s="101"/>
      <c r="Q276" s="101"/>
      <c r="R276" s="108"/>
      <c r="S276" s="108"/>
      <c r="T276" s="102"/>
      <c r="U276" s="102"/>
    </row>
    <row r="277" spans="4:21" x14ac:dyDescent="0.25">
      <c r="D277" s="101"/>
      <c r="E277" s="101"/>
      <c r="F277" s="101"/>
      <c r="G277" s="101"/>
      <c r="H277" s="101"/>
      <c r="I277" s="101"/>
      <c r="J277" s="101"/>
      <c r="K277" s="101"/>
      <c r="L277" s="101"/>
      <c r="M277" s="101"/>
      <c r="N277" s="101"/>
      <c r="O277" s="101"/>
      <c r="P277" s="101"/>
      <c r="Q277" s="101"/>
      <c r="R277" s="108"/>
      <c r="S277" s="108"/>
      <c r="T277" s="102"/>
      <c r="U277" s="102"/>
    </row>
    <row r="278" spans="4:21" x14ac:dyDescent="0.25">
      <c r="D278" s="101"/>
      <c r="E278" s="101"/>
      <c r="F278" s="101"/>
      <c r="G278" s="101"/>
      <c r="H278" s="101"/>
      <c r="I278" s="101"/>
      <c r="J278" s="101"/>
      <c r="K278" s="101"/>
      <c r="L278" s="101"/>
      <c r="M278" s="101"/>
      <c r="N278" s="101"/>
      <c r="O278" s="101"/>
      <c r="P278" s="101"/>
      <c r="Q278" s="101"/>
      <c r="R278" s="108"/>
      <c r="S278" s="108"/>
      <c r="T278" s="102"/>
      <c r="U278" s="102"/>
    </row>
    <row r="279" spans="4:21" x14ac:dyDescent="0.25">
      <c r="D279" s="101"/>
      <c r="E279" s="101"/>
      <c r="F279" s="101"/>
      <c r="G279" s="101"/>
      <c r="H279" s="101"/>
      <c r="I279" s="101"/>
      <c r="J279" s="101"/>
      <c r="K279" s="101"/>
      <c r="L279" s="101"/>
      <c r="M279" s="101"/>
      <c r="N279" s="101"/>
      <c r="O279" s="101"/>
      <c r="P279" s="101"/>
      <c r="Q279" s="101"/>
      <c r="R279" s="108"/>
      <c r="S279" s="108"/>
      <c r="T279" s="102"/>
      <c r="U279" s="102"/>
    </row>
    <row r="280" spans="4:21" x14ac:dyDescent="0.25">
      <c r="D280" s="101"/>
      <c r="E280" s="101"/>
      <c r="F280" s="101"/>
      <c r="G280" s="101"/>
      <c r="H280" s="101"/>
      <c r="I280" s="101"/>
      <c r="J280" s="101"/>
      <c r="K280" s="101"/>
      <c r="L280" s="101"/>
      <c r="M280" s="101"/>
      <c r="N280" s="101"/>
      <c r="O280" s="101"/>
      <c r="P280" s="101"/>
      <c r="Q280" s="101"/>
      <c r="R280" s="108"/>
      <c r="S280" s="108"/>
      <c r="T280" s="102"/>
      <c r="U280" s="102"/>
    </row>
    <row r="281" spans="4:21" x14ac:dyDescent="0.25">
      <c r="D281" s="101"/>
      <c r="E281" s="101"/>
      <c r="F281" s="101"/>
      <c r="G281" s="101"/>
      <c r="H281" s="101"/>
      <c r="I281" s="101"/>
      <c r="J281" s="101"/>
      <c r="K281" s="101"/>
      <c r="L281" s="101"/>
      <c r="M281" s="101"/>
      <c r="N281" s="101"/>
      <c r="O281" s="101"/>
      <c r="P281" s="101"/>
      <c r="Q281" s="101"/>
      <c r="R281" s="108"/>
      <c r="S281" s="108"/>
      <c r="T281" s="102"/>
      <c r="U281" s="102"/>
    </row>
    <row r="282" spans="4:21" x14ac:dyDescent="0.25">
      <c r="D282" s="101"/>
      <c r="E282" s="101"/>
      <c r="F282" s="101"/>
      <c r="G282" s="101"/>
      <c r="H282" s="101"/>
      <c r="I282" s="101"/>
      <c r="J282" s="101"/>
      <c r="K282" s="101"/>
      <c r="L282" s="101"/>
      <c r="M282" s="101"/>
      <c r="N282" s="101"/>
      <c r="O282" s="101"/>
      <c r="P282" s="101"/>
      <c r="Q282" s="101"/>
      <c r="R282" s="108"/>
      <c r="S282" s="108"/>
      <c r="T282" s="102"/>
      <c r="U282" s="102"/>
    </row>
    <row r="283" spans="4:21" x14ac:dyDescent="0.25">
      <c r="D283" s="101"/>
      <c r="E283" s="101"/>
      <c r="F283" s="101"/>
      <c r="G283" s="101"/>
      <c r="H283" s="101"/>
      <c r="I283" s="101"/>
      <c r="J283" s="101"/>
      <c r="K283" s="101"/>
      <c r="L283" s="101"/>
      <c r="M283" s="101"/>
      <c r="N283" s="101"/>
      <c r="O283" s="101"/>
      <c r="P283" s="101"/>
      <c r="Q283" s="101"/>
      <c r="R283" s="108"/>
      <c r="S283" s="108"/>
      <c r="T283" s="102"/>
      <c r="U283" s="102"/>
    </row>
    <row r="284" spans="4:21" x14ac:dyDescent="0.25">
      <c r="D284" s="101"/>
      <c r="E284" s="101"/>
      <c r="F284" s="101"/>
      <c r="G284" s="101"/>
      <c r="H284" s="101"/>
      <c r="I284" s="101"/>
      <c r="J284" s="101"/>
      <c r="K284" s="101"/>
      <c r="L284" s="101"/>
      <c r="M284" s="101"/>
      <c r="N284" s="101"/>
      <c r="O284" s="101"/>
      <c r="P284" s="101"/>
      <c r="Q284" s="101"/>
      <c r="R284" s="108"/>
      <c r="S284" s="108"/>
      <c r="T284" s="102"/>
      <c r="U284" s="102"/>
    </row>
    <row r="285" spans="4:21" x14ac:dyDescent="0.25">
      <c r="D285" s="101"/>
      <c r="E285" s="101"/>
      <c r="F285" s="101"/>
      <c r="G285" s="101"/>
      <c r="H285" s="101"/>
      <c r="I285" s="101"/>
      <c r="J285" s="101"/>
      <c r="K285" s="101"/>
      <c r="L285" s="101"/>
      <c r="M285" s="101"/>
      <c r="N285" s="101"/>
      <c r="O285" s="101"/>
      <c r="P285" s="101"/>
      <c r="Q285" s="101"/>
      <c r="R285" s="108"/>
      <c r="S285" s="108"/>
      <c r="T285" s="102"/>
      <c r="U285" s="102"/>
    </row>
    <row r="286" spans="4:21" x14ac:dyDescent="0.25">
      <c r="D286" s="101"/>
      <c r="E286" s="101"/>
      <c r="F286" s="101"/>
      <c r="G286" s="101"/>
      <c r="H286" s="101"/>
      <c r="I286" s="101"/>
      <c r="J286" s="101"/>
      <c r="K286" s="101"/>
      <c r="L286" s="101"/>
      <c r="M286" s="101"/>
      <c r="N286" s="101"/>
      <c r="O286" s="101"/>
      <c r="P286" s="101"/>
      <c r="Q286" s="101"/>
      <c r="R286" s="108"/>
      <c r="S286" s="108"/>
      <c r="T286" s="102"/>
      <c r="U286" s="102"/>
    </row>
    <row r="287" spans="4:21" x14ac:dyDescent="0.25">
      <c r="D287" s="101"/>
      <c r="E287" s="101"/>
      <c r="F287" s="101"/>
      <c r="G287" s="101"/>
      <c r="H287" s="101"/>
      <c r="I287" s="101"/>
      <c r="J287" s="101"/>
      <c r="K287" s="101"/>
      <c r="L287" s="101"/>
      <c r="M287" s="101"/>
      <c r="N287" s="101"/>
      <c r="O287" s="101"/>
      <c r="P287" s="101"/>
      <c r="Q287" s="101"/>
      <c r="R287" s="108"/>
      <c r="S287" s="108"/>
      <c r="T287" s="102"/>
      <c r="U287" s="102"/>
    </row>
    <row r="288" spans="4:21" x14ac:dyDescent="0.25">
      <c r="D288" s="101"/>
      <c r="E288" s="101"/>
      <c r="F288" s="101"/>
      <c r="G288" s="101"/>
      <c r="H288" s="101"/>
      <c r="I288" s="101"/>
      <c r="J288" s="101"/>
      <c r="K288" s="101"/>
      <c r="L288" s="101"/>
      <c r="M288" s="101"/>
      <c r="N288" s="101"/>
      <c r="O288" s="101"/>
      <c r="P288" s="101"/>
      <c r="Q288" s="101"/>
      <c r="R288" s="108"/>
      <c r="S288" s="108"/>
      <c r="T288" s="102"/>
      <c r="U288" s="102"/>
    </row>
    <row r="289" spans="4:21" x14ac:dyDescent="0.25">
      <c r="D289" s="101"/>
      <c r="E289" s="101"/>
      <c r="F289" s="101"/>
      <c r="G289" s="101"/>
      <c r="H289" s="101"/>
      <c r="I289" s="101"/>
      <c r="J289" s="101"/>
      <c r="K289" s="101"/>
      <c r="L289" s="101"/>
      <c r="M289" s="101"/>
      <c r="N289" s="101"/>
      <c r="O289" s="101"/>
      <c r="P289" s="101"/>
      <c r="Q289" s="101"/>
      <c r="R289" s="108"/>
      <c r="S289" s="108"/>
      <c r="T289" s="102"/>
      <c r="U289" s="102"/>
    </row>
    <row r="290" spans="4:21" x14ac:dyDescent="0.25">
      <c r="D290" s="101"/>
      <c r="E290" s="101"/>
      <c r="F290" s="101"/>
      <c r="G290" s="101"/>
      <c r="H290" s="101"/>
      <c r="I290" s="101"/>
      <c r="J290" s="101"/>
      <c r="K290" s="101"/>
      <c r="L290" s="101"/>
      <c r="M290" s="101"/>
      <c r="N290" s="101"/>
      <c r="O290" s="101"/>
      <c r="P290" s="101"/>
      <c r="Q290" s="101"/>
      <c r="R290" s="108"/>
      <c r="S290" s="108"/>
      <c r="T290" s="102"/>
      <c r="U290" s="102"/>
    </row>
    <row r="291" spans="4:21" x14ac:dyDescent="0.25">
      <c r="D291" s="101"/>
      <c r="E291" s="101"/>
      <c r="F291" s="101"/>
      <c r="G291" s="101"/>
      <c r="H291" s="101"/>
      <c r="I291" s="101"/>
      <c r="J291" s="101"/>
      <c r="K291" s="101"/>
      <c r="L291" s="101"/>
      <c r="M291" s="101"/>
      <c r="N291" s="101"/>
      <c r="O291" s="101"/>
      <c r="P291" s="101"/>
      <c r="Q291" s="101"/>
      <c r="R291" s="108"/>
      <c r="S291" s="108"/>
      <c r="T291" s="102"/>
      <c r="U291" s="102"/>
    </row>
    <row r="292" spans="4:21" x14ac:dyDescent="0.25">
      <c r="D292" s="101"/>
      <c r="E292" s="101"/>
      <c r="F292" s="101"/>
      <c r="G292" s="101"/>
      <c r="H292" s="101"/>
      <c r="I292" s="101"/>
      <c r="J292" s="101"/>
      <c r="K292" s="101"/>
      <c r="L292" s="101"/>
      <c r="M292" s="101"/>
      <c r="N292" s="101"/>
      <c r="O292" s="101"/>
      <c r="P292" s="101"/>
      <c r="Q292" s="101"/>
      <c r="R292" s="108"/>
      <c r="S292" s="108"/>
      <c r="T292" s="102"/>
      <c r="U292" s="102"/>
    </row>
    <row r="293" spans="4:21" x14ac:dyDescent="0.25">
      <c r="D293" s="101"/>
      <c r="E293" s="101"/>
      <c r="F293" s="101"/>
      <c r="G293" s="101"/>
      <c r="H293" s="101"/>
      <c r="I293" s="101"/>
      <c r="J293" s="101"/>
      <c r="K293" s="101"/>
      <c r="L293" s="101"/>
      <c r="M293" s="101"/>
      <c r="N293" s="101"/>
      <c r="O293" s="101"/>
      <c r="P293" s="101"/>
      <c r="Q293" s="101"/>
      <c r="R293" s="108"/>
      <c r="S293" s="108"/>
      <c r="T293" s="102"/>
      <c r="U293" s="102"/>
    </row>
    <row r="294" spans="4:21" x14ac:dyDescent="0.25">
      <c r="D294" s="101"/>
      <c r="E294" s="101"/>
      <c r="F294" s="101"/>
      <c r="G294" s="101"/>
      <c r="H294" s="101"/>
      <c r="I294" s="101"/>
      <c r="J294" s="101"/>
      <c r="K294" s="101"/>
      <c r="L294" s="101"/>
      <c r="M294" s="101"/>
      <c r="N294" s="101"/>
      <c r="O294" s="101"/>
      <c r="P294" s="101"/>
      <c r="Q294" s="101"/>
      <c r="R294" s="108"/>
      <c r="S294" s="108"/>
      <c r="T294" s="102"/>
      <c r="U294" s="102"/>
    </row>
    <row r="295" spans="4:21" x14ac:dyDescent="0.25">
      <c r="D295" s="101"/>
      <c r="E295" s="101"/>
      <c r="F295" s="101"/>
      <c r="G295" s="101"/>
      <c r="H295" s="101"/>
      <c r="I295" s="101"/>
      <c r="J295" s="101"/>
      <c r="K295" s="101"/>
      <c r="L295" s="101"/>
      <c r="M295" s="101"/>
      <c r="N295" s="101"/>
      <c r="O295" s="101"/>
      <c r="P295" s="101"/>
      <c r="Q295" s="101"/>
      <c r="R295" s="108"/>
      <c r="S295" s="108"/>
      <c r="T295" s="102"/>
      <c r="U295" s="102"/>
    </row>
    <row r="296" spans="4:21" x14ac:dyDescent="0.25">
      <c r="D296" s="101"/>
      <c r="E296" s="101"/>
      <c r="F296" s="101"/>
      <c r="G296" s="101"/>
      <c r="H296" s="101"/>
      <c r="I296" s="101"/>
      <c r="J296" s="101"/>
      <c r="K296" s="101"/>
      <c r="L296" s="101"/>
      <c r="M296" s="101"/>
      <c r="N296" s="101"/>
      <c r="O296" s="101"/>
      <c r="P296" s="101"/>
      <c r="Q296" s="101"/>
      <c r="R296" s="108"/>
      <c r="S296" s="108"/>
      <c r="T296" s="102"/>
      <c r="U296" s="102"/>
    </row>
    <row r="297" spans="4:21" x14ac:dyDescent="0.25">
      <c r="D297" s="101"/>
      <c r="E297" s="101"/>
      <c r="F297" s="101"/>
      <c r="G297" s="101"/>
      <c r="H297" s="101"/>
      <c r="I297" s="101"/>
      <c r="J297" s="101"/>
      <c r="K297" s="101"/>
      <c r="L297" s="101"/>
      <c r="M297" s="101"/>
      <c r="N297" s="101"/>
      <c r="O297" s="101"/>
      <c r="P297" s="101"/>
      <c r="Q297" s="101"/>
      <c r="R297" s="108"/>
      <c r="S297" s="108"/>
      <c r="T297" s="102"/>
      <c r="U297" s="102"/>
    </row>
    <row r="298" spans="4:21" x14ac:dyDescent="0.25">
      <c r="D298" s="101"/>
      <c r="E298" s="101"/>
      <c r="F298" s="101"/>
      <c r="G298" s="101"/>
      <c r="H298" s="101"/>
      <c r="I298" s="101"/>
      <c r="J298" s="101"/>
      <c r="K298" s="101"/>
      <c r="L298" s="101"/>
      <c r="M298" s="101"/>
      <c r="N298" s="101"/>
      <c r="O298" s="101"/>
      <c r="P298" s="101"/>
      <c r="Q298" s="101"/>
      <c r="R298" s="108"/>
      <c r="S298" s="108"/>
      <c r="T298" s="102"/>
      <c r="U298" s="102"/>
    </row>
    <row r="299" spans="4:21" x14ac:dyDescent="0.25">
      <c r="D299" s="101"/>
      <c r="E299" s="101"/>
      <c r="F299" s="101"/>
      <c r="G299" s="101"/>
      <c r="H299" s="101"/>
      <c r="I299" s="101"/>
      <c r="J299" s="101"/>
      <c r="K299" s="101"/>
      <c r="L299" s="101"/>
      <c r="M299" s="101"/>
      <c r="N299" s="101"/>
      <c r="O299" s="101"/>
      <c r="P299" s="101"/>
      <c r="Q299" s="101"/>
      <c r="R299" s="108"/>
      <c r="S299" s="108"/>
      <c r="T299" s="102"/>
      <c r="U299" s="102"/>
    </row>
    <row r="300" spans="4:21" x14ac:dyDescent="0.25">
      <c r="D300" s="101"/>
      <c r="E300" s="101"/>
      <c r="F300" s="101"/>
      <c r="G300" s="101"/>
      <c r="H300" s="101"/>
      <c r="I300" s="101"/>
      <c r="J300" s="101"/>
      <c r="K300" s="101"/>
      <c r="L300" s="101"/>
      <c r="M300" s="101"/>
      <c r="N300" s="101"/>
      <c r="O300" s="101"/>
      <c r="P300" s="101"/>
      <c r="Q300" s="101"/>
      <c r="R300" s="108"/>
      <c r="S300" s="108"/>
      <c r="T300" s="102"/>
      <c r="U300" s="102"/>
    </row>
    <row r="301" spans="4:21" x14ac:dyDescent="0.25">
      <c r="D301" s="101"/>
      <c r="E301" s="101"/>
      <c r="F301" s="101"/>
      <c r="G301" s="101"/>
      <c r="H301" s="101"/>
      <c r="I301" s="101"/>
      <c r="J301" s="101"/>
      <c r="K301" s="101"/>
      <c r="L301" s="101"/>
      <c r="M301" s="101"/>
      <c r="N301" s="101"/>
      <c r="O301" s="101"/>
      <c r="P301" s="101"/>
      <c r="Q301" s="101"/>
      <c r="R301" s="108"/>
      <c r="S301" s="108"/>
      <c r="T301" s="102"/>
      <c r="U301" s="102"/>
    </row>
    <row r="302" spans="4:21" x14ac:dyDescent="0.25">
      <c r="D302" s="101"/>
      <c r="E302" s="101"/>
      <c r="F302" s="101"/>
      <c r="G302" s="101"/>
      <c r="H302" s="101"/>
      <c r="I302" s="101"/>
      <c r="J302" s="101"/>
      <c r="K302" s="101"/>
      <c r="L302" s="101"/>
      <c r="M302" s="101"/>
      <c r="N302" s="101"/>
      <c r="O302" s="101"/>
      <c r="P302" s="101"/>
      <c r="Q302" s="101"/>
      <c r="R302" s="108"/>
      <c r="S302" s="108"/>
      <c r="T302" s="102"/>
      <c r="U302" s="102"/>
    </row>
    <row r="303" spans="4:21" x14ac:dyDescent="0.25">
      <c r="D303" s="101"/>
      <c r="E303" s="101"/>
      <c r="F303" s="101"/>
      <c r="G303" s="101"/>
      <c r="H303" s="101"/>
      <c r="I303" s="101"/>
      <c r="J303" s="101"/>
      <c r="K303" s="101"/>
      <c r="L303" s="101"/>
      <c r="M303" s="101"/>
      <c r="N303" s="101"/>
      <c r="O303" s="101"/>
      <c r="P303" s="101"/>
      <c r="Q303" s="101"/>
      <c r="R303" s="108"/>
      <c r="S303" s="108"/>
      <c r="T303" s="102"/>
      <c r="U303" s="102"/>
    </row>
    <row r="304" spans="4:21" x14ac:dyDescent="0.25">
      <c r="D304" s="101"/>
      <c r="E304" s="101"/>
      <c r="F304" s="101"/>
      <c r="G304" s="101"/>
      <c r="H304" s="101"/>
      <c r="I304" s="101"/>
      <c r="J304" s="101"/>
      <c r="K304" s="101"/>
      <c r="L304" s="101"/>
      <c r="M304" s="101"/>
      <c r="N304" s="101"/>
      <c r="O304" s="101"/>
      <c r="P304" s="101"/>
      <c r="Q304" s="101"/>
      <c r="R304" s="108"/>
      <c r="S304" s="108"/>
      <c r="T304" s="102"/>
      <c r="U304" s="102"/>
    </row>
    <row r="305" spans="4:21" x14ac:dyDescent="0.25">
      <c r="D305" s="101"/>
      <c r="E305" s="101"/>
      <c r="F305" s="101"/>
      <c r="G305" s="101"/>
      <c r="H305" s="101"/>
      <c r="I305" s="101"/>
      <c r="J305" s="101"/>
      <c r="K305" s="101"/>
      <c r="L305" s="101"/>
      <c r="M305" s="101"/>
      <c r="N305" s="101"/>
      <c r="O305" s="101"/>
      <c r="P305" s="101"/>
      <c r="Q305" s="101"/>
      <c r="R305" s="108"/>
      <c r="S305" s="108"/>
      <c r="T305" s="102"/>
      <c r="U305" s="102"/>
    </row>
    <row r="306" spans="4:21" x14ac:dyDescent="0.25">
      <c r="D306" s="101"/>
      <c r="E306" s="101"/>
      <c r="F306" s="101"/>
      <c r="G306" s="101"/>
      <c r="H306" s="101"/>
      <c r="I306" s="101"/>
      <c r="J306" s="101"/>
      <c r="K306" s="101"/>
      <c r="L306" s="101"/>
      <c r="M306" s="101"/>
      <c r="N306" s="101"/>
      <c r="O306" s="101"/>
      <c r="P306" s="101"/>
      <c r="Q306" s="101"/>
      <c r="R306" s="108"/>
      <c r="S306" s="108"/>
      <c r="T306" s="102"/>
      <c r="U306" s="102"/>
    </row>
    <row r="307" spans="4:21" x14ac:dyDescent="0.25">
      <c r="D307" s="101"/>
      <c r="E307" s="101"/>
      <c r="F307" s="101"/>
      <c r="G307" s="101"/>
      <c r="H307" s="101"/>
      <c r="I307" s="101"/>
      <c r="J307" s="101"/>
      <c r="K307" s="101"/>
      <c r="L307" s="101"/>
      <c r="M307" s="101"/>
      <c r="N307" s="101"/>
      <c r="O307" s="101"/>
      <c r="P307" s="101"/>
      <c r="Q307" s="101"/>
      <c r="R307" s="108"/>
      <c r="S307" s="108"/>
      <c r="T307" s="102"/>
      <c r="U307" s="102"/>
    </row>
    <row r="308" spans="4:21" x14ac:dyDescent="0.25">
      <c r="D308" s="101"/>
      <c r="E308" s="101"/>
      <c r="F308" s="101"/>
      <c r="G308" s="101"/>
      <c r="H308" s="101"/>
      <c r="I308" s="101"/>
      <c r="J308" s="101"/>
      <c r="K308" s="101"/>
      <c r="L308" s="101"/>
      <c r="M308" s="101"/>
      <c r="N308" s="101"/>
      <c r="O308" s="101"/>
      <c r="P308" s="101"/>
      <c r="Q308" s="101"/>
      <c r="R308" s="108"/>
      <c r="S308" s="108"/>
      <c r="T308" s="102"/>
      <c r="U308" s="102"/>
    </row>
    <row r="309" spans="4:21" x14ac:dyDescent="0.25">
      <c r="D309" s="101"/>
      <c r="E309" s="101"/>
      <c r="F309" s="101"/>
      <c r="G309" s="101"/>
      <c r="H309" s="101"/>
      <c r="I309" s="101"/>
      <c r="J309" s="101"/>
      <c r="K309" s="101"/>
      <c r="L309" s="101"/>
      <c r="M309" s="101"/>
      <c r="N309" s="101"/>
      <c r="O309" s="101"/>
      <c r="P309" s="101"/>
      <c r="Q309" s="101"/>
      <c r="R309" s="108"/>
      <c r="S309" s="108"/>
      <c r="T309" s="102"/>
      <c r="U309" s="102"/>
    </row>
    <row r="310" spans="4:21" x14ac:dyDescent="0.25">
      <c r="D310" s="101"/>
      <c r="E310" s="101"/>
      <c r="F310" s="101"/>
      <c r="G310" s="101"/>
      <c r="H310" s="101"/>
      <c r="I310" s="101"/>
      <c r="J310" s="101"/>
      <c r="K310" s="101"/>
      <c r="L310" s="101"/>
      <c r="M310" s="101"/>
      <c r="N310" s="101"/>
      <c r="O310" s="101"/>
      <c r="P310" s="101"/>
      <c r="Q310" s="101"/>
      <c r="R310" s="108"/>
      <c r="S310" s="108"/>
      <c r="T310" s="102"/>
      <c r="U310" s="102"/>
    </row>
    <row r="311" spans="4:21" x14ac:dyDescent="0.25">
      <c r="D311" s="101"/>
      <c r="E311" s="101"/>
      <c r="F311" s="101"/>
      <c r="G311" s="101"/>
      <c r="H311" s="101"/>
      <c r="I311" s="101"/>
      <c r="J311" s="101"/>
      <c r="K311" s="101"/>
      <c r="L311" s="101"/>
      <c r="M311" s="101"/>
      <c r="N311" s="101"/>
      <c r="O311" s="101"/>
      <c r="P311" s="101"/>
      <c r="Q311" s="101"/>
      <c r="R311" s="108"/>
      <c r="S311" s="108"/>
      <c r="T311" s="102"/>
      <c r="U311" s="102"/>
    </row>
    <row r="312" spans="4:21" x14ac:dyDescent="0.25">
      <c r="D312" s="101"/>
      <c r="E312" s="101"/>
      <c r="F312" s="101"/>
      <c r="G312" s="101"/>
      <c r="H312" s="101"/>
      <c r="I312" s="101"/>
      <c r="J312" s="101"/>
      <c r="K312" s="101"/>
      <c r="L312" s="101"/>
      <c r="M312" s="101"/>
      <c r="N312" s="101"/>
      <c r="O312" s="101"/>
      <c r="P312" s="101"/>
      <c r="Q312" s="101"/>
      <c r="R312" s="108"/>
      <c r="S312" s="108"/>
      <c r="T312" s="102"/>
      <c r="U312" s="102"/>
    </row>
    <row r="313" spans="4:21" x14ac:dyDescent="0.25">
      <c r="D313" s="101"/>
      <c r="E313" s="101"/>
      <c r="F313" s="101"/>
      <c r="G313" s="101"/>
      <c r="H313" s="101"/>
      <c r="I313" s="101"/>
      <c r="J313" s="101"/>
      <c r="K313" s="101"/>
      <c r="L313" s="101"/>
      <c r="M313" s="101"/>
      <c r="N313" s="101"/>
      <c r="O313" s="101"/>
      <c r="P313" s="101"/>
      <c r="Q313" s="101"/>
      <c r="R313" s="108"/>
      <c r="S313" s="108"/>
      <c r="T313" s="102"/>
      <c r="U313" s="102"/>
    </row>
    <row r="314" spans="4:21" x14ac:dyDescent="0.25">
      <c r="D314" s="101"/>
      <c r="E314" s="101"/>
      <c r="F314" s="101"/>
      <c r="G314" s="101"/>
      <c r="H314" s="101"/>
      <c r="I314" s="101"/>
      <c r="J314" s="101"/>
      <c r="K314" s="101"/>
      <c r="L314" s="101"/>
      <c r="M314" s="101"/>
      <c r="N314" s="101"/>
      <c r="O314" s="101"/>
      <c r="P314" s="101"/>
      <c r="Q314" s="101"/>
      <c r="R314" s="108"/>
      <c r="S314" s="108"/>
      <c r="T314" s="102"/>
      <c r="U314" s="102"/>
    </row>
    <row r="315" spans="4:21" x14ac:dyDescent="0.25">
      <c r="D315" s="101"/>
      <c r="E315" s="101"/>
      <c r="F315" s="101"/>
      <c r="G315" s="101"/>
      <c r="H315" s="101"/>
      <c r="I315" s="101"/>
      <c r="J315" s="101"/>
      <c r="K315" s="101"/>
      <c r="L315" s="101"/>
      <c r="M315" s="101"/>
      <c r="N315" s="101"/>
      <c r="O315" s="101"/>
      <c r="P315" s="101"/>
      <c r="Q315" s="101"/>
      <c r="R315" s="108"/>
      <c r="S315" s="108"/>
      <c r="T315" s="102"/>
      <c r="U315" s="102"/>
    </row>
    <row r="316" spans="4:21" x14ac:dyDescent="0.25">
      <c r="D316" s="101"/>
      <c r="E316" s="101"/>
      <c r="F316" s="101"/>
      <c r="G316" s="101"/>
      <c r="H316" s="101"/>
      <c r="I316" s="101"/>
      <c r="J316" s="101"/>
      <c r="K316" s="101"/>
      <c r="L316" s="101"/>
      <c r="M316" s="101"/>
      <c r="N316" s="101"/>
      <c r="O316" s="101"/>
      <c r="P316" s="101"/>
      <c r="Q316" s="101"/>
      <c r="R316" s="108"/>
      <c r="S316" s="108"/>
      <c r="T316" s="102"/>
      <c r="U316" s="102"/>
    </row>
    <row r="317" spans="4:21" x14ac:dyDescent="0.25">
      <c r="D317" s="101"/>
      <c r="E317" s="101"/>
      <c r="F317" s="101"/>
      <c r="G317" s="101"/>
      <c r="H317" s="101"/>
      <c r="I317" s="101"/>
      <c r="J317" s="101"/>
      <c r="K317" s="101"/>
      <c r="L317" s="101"/>
      <c r="M317" s="101"/>
      <c r="N317" s="101"/>
      <c r="O317" s="101"/>
      <c r="P317" s="101"/>
      <c r="Q317" s="101"/>
      <c r="R317" s="108"/>
      <c r="S317" s="108"/>
      <c r="T317" s="102"/>
      <c r="U317" s="102"/>
    </row>
    <row r="318" spans="4:21" x14ac:dyDescent="0.25">
      <c r="D318" s="101"/>
      <c r="E318" s="101"/>
      <c r="F318" s="101"/>
      <c r="G318" s="101"/>
      <c r="H318" s="101"/>
      <c r="I318" s="101"/>
      <c r="J318" s="101"/>
      <c r="K318" s="101"/>
      <c r="L318" s="101"/>
      <c r="M318" s="101"/>
      <c r="N318" s="101"/>
      <c r="O318" s="101"/>
      <c r="P318" s="101"/>
      <c r="Q318" s="101"/>
      <c r="R318" s="108"/>
      <c r="S318" s="108"/>
      <c r="T318" s="102"/>
      <c r="U318" s="102"/>
    </row>
    <row r="319" spans="4:21" x14ac:dyDescent="0.25">
      <c r="D319" s="101"/>
      <c r="E319" s="101"/>
      <c r="F319" s="101"/>
      <c r="G319" s="101"/>
      <c r="H319" s="101"/>
      <c r="I319" s="101"/>
      <c r="J319" s="101"/>
      <c r="K319" s="101"/>
      <c r="L319" s="101"/>
      <c r="M319" s="101"/>
      <c r="N319" s="101"/>
      <c r="O319" s="101"/>
      <c r="P319" s="101"/>
      <c r="Q319" s="101"/>
      <c r="R319" s="108"/>
      <c r="S319" s="108"/>
      <c r="T319" s="102"/>
      <c r="U319" s="102"/>
    </row>
    <row r="320" spans="4:21" x14ac:dyDescent="0.25">
      <c r="D320" s="101"/>
      <c r="E320" s="101"/>
      <c r="F320" s="101"/>
      <c r="G320" s="101"/>
      <c r="H320" s="101"/>
      <c r="I320" s="101"/>
      <c r="J320" s="101"/>
      <c r="K320" s="101"/>
      <c r="L320" s="101"/>
      <c r="M320" s="101"/>
      <c r="N320" s="101"/>
      <c r="O320" s="101"/>
      <c r="P320" s="101"/>
      <c r="Q320" s="101"/>
      <c r="R320" s="108"/>
      <c r="S320" s="108"/>
      <c r="T320" s="102"/>
      <c r="U320" s="102"/>
    </row>
    <row r="321" spans="4:21" x14ac:dyDescent="0.25">
      <c r="D321" s="101"/>
      <c r="E321" s="101"/>
      <c r="F321" s="101"/>
      <c r="G321" s="101"/>
      <c r="H321" s="101"/>
      <c r="I321" s="101"/>
      <c r="J321" s="101"/>
      <c r="K321" s="101"/>
      <c r="L321" s="101"/>
      <c r="M321" s="101"/>
      <c r="N321" s="101"/>
      <c r="O321" s="101"/>
      <c r="P321" s="101"/>
      <c r="Q321" s="101"/>
      <c r="R321" s="108"/>
      <c r="S321" s="108"/>
      <c r="T321" s="102"/>
      <c r="U321" s="102"/>
    </row>
    <row r="322" spans="4:21" x14ac:dyDescent="0.25">
      <c r="D322" s="101"/>
      <c r="E322" s="101"/>
      <c r="F322" s="101"/>
      <c r="G322" s="101"/>
      <c r="H322" s="101"/>
      <c r="I322" s="101"/>
      <c r="J322" s="101"/>
      <c r="K322" s="101"/>
      <c r="L322" s="101"/>
      <c r="M322" s="101"/>
      <c r="N322" s="101"/>
      <c r="O322" s="101"/>
      <c r="P322" s="101"/>
      <c r="Q322" s="101"/>
      <c r="R322" s="108"/>
      <c r="S322" s="108"/>
      <c r="T322" s="102"/>
      <c r="U322" s="102"/>
    </row>
    <row r="323" spans="4:21" x14ac:dyDescent="0.25">
      <c r="D323" s="101"/>
      <c r="E323" s="101"/>
      <c r="F323" s="101"/>
      <c r="G323" s="101"/>
      <c r="H323" s="101"/>
      <c r="I323" s="101"/>
      <c r="J323" s="101"/>
      <c r="K323" s="101"/>
      <c r="L323" s="101"/>
      <c r="M323" s="101"/>
      <c r="N323" s="101"/>
      <c r="O323" s="101"/>
      <c r="P323" s="101"/>
      <c r="Q323" s="101"/>
      <c r="R323" s="108"/>
      <c r="S323" s="108"/>
      <c r="T323" s="102"/>
      <c r="U323" s="102"/>
    </row>
    <row r="324" spans="4:21" x14ac:dyDescent="0.25">
      <c r="D324" s="101"/>
      <c r="E324" s="101"/>
      <c r="F324" s="101"/>
      <c r="G324" s="101"/>
      <c r="H324" s="101"/>
      <c r="I324" s="101"/>
      <c r="J324" s="101"/>
      <c r="K324" s="101"/>
      <c r="L324" s="101"/>
      <c r="M324" s="101"/>
      <c r="N324" s="101"/>
      <c r="O324" s="101"/>
      <c r="P324" s="101"/>
      <c r="Q324" s="101"/>
      <c r="R324" s="108"/>
      <c r="S324" s="108"/>
      <c r="T324" s="102"/>
      <c r="U324" s="102"/>
    </row>
    <row r="325" spans="4:21" x14ac:dyDescent="0.25">
      <c r="D325" s="101"/>
      <c r="E325" s="101"/>
      <c r="F325" s="101"/>
      <c r="G325" s="101"/>
      <c r="H325" s="101"/>
      <c r="I325" s="101"/>
      <c r="J325" s="101"/>
      <c r="K325" s="101"/>
      <c r="L325" s="101"/>
      <c r="M325" s="101"/>
      <c r="N325" s="101"/>
      <c r="O325" s="101"/>
      <c r="P325" s="101"/>
      <c r="Q325" s="101"/>
      <c r="R325" s="108"/>
      <c r="S325" s="108"/>
      <c r="T325" s="102"/>
      <c r="U325" s="102"/>
    </row>
    <row r="326" spans="4:21" x14ac:dyDescent="0.25">
      <c r="D326" s="101"/>
      <c r="E326" s="101"/>
      <c r="F326" s="101"/>
      <c r="G326" s="101"/>
      <c r="H326" s="101"/>
      <c r="I326" s="101"/>
      <c r="J326" s="101"/>
      <c r="K326" s="101"/>
      <c r="L326" s="101"/>
      <c r="M326" s="101"/>
      <c r="N326" s="101"/>
      <c r="O326" s="101"/>
      <c r="P326" s="101"/>
      <c r="Q326" s="101"/>
      <c r="R326" s="108"/>
      <c r="S326" s="108"/>
      <c r="T326" s="102"/>
      <c r="U326" s="102"/>
    </row>
    <row r="327" spans="4:21" x14ac:dyDescent="0.25">
      <c r="D327" s="101"/>
      <c r="E327" s="101"/>
      <c r="F327" s="101"/>
      <c r="G327" s="101"/>
      <c r="H327" s="101"/>
      <c r="I327" s="101"/>
      <c r="J327" s="101"/>
      <c r="K327" s="101"/>
      <c r="L327" s="101"/>
      <c r="M327" s="101"/>
      <c r="N327" s="101"/>
      <c r="O327" s="101"/>
      <c r="P327" s="101"/>
      <c r="Q327" s="101"/>
      <c r="R327" s="108"/>
      <c r="S327" s="108"/>
      <c r="T327" s="102"/>
      <c r="U327" s="102"/>
    </row>
    <row r="328" spans="4:21" x14ac:dyDescent="0.25">
      <c r="D328" s="101"/>
      <c r="E328" s="101"/>
      <c r="F328" s="101"/>
      <c r="G328" s="101"/>
      <c r="H328" s="101"/>
      <c r="I328" s="101"/>
      <c r="J328" s="101"/>
      <c r="K328" s="101"/>
      <c r="L328" s="101"/>
      <c r="M328" s="101"/>
      <c r="N328" s="101"/>
      <c r="O328" s="101"/>
      <c r="P328" s="101"/>
      <c r="Q328" s="101"/>
      <c r="R328" s="108"/>
      <c r="S328" s="108"/>
      <c r="T328" s="102"/>
      <c r="U328" s="102"/>
    </row>
    <row r="329" spans="4:21" x14ac:dyDescent="0.25">
      <c r="D329" s="101"/>
      <c r="E329" s="101"/>
      <c r="F329" s="101"/>
      <c r="G329" s="101"/>
      <c r="H329" s="101"/>
      <c r="I329" s="101"/>
      <c r="J329" s="101"/>
      <c r="K329" s="101"/>
      <c r="L329" s="101"/>
      <c r="M329" s="101"/>
      <c r="N329" s="101"/>
      <c r="O329" s="101"/>
      <c r="P329" s="101"/>
      <c r="Q329" s="101"/>
      <c r="R329" s="108"/>
      <c r="S329" s="108"/>
      <c r="T329" s="102"/>
      <c r="U329" s="102"/>
    </row>
    <row r="330" spans="4:21" x14ac:dyDescent="0.25">
      <c r="D330" s="101"/>
      <c r="E330" s="101"/>
      <c r="F330" s="101"/>
      <c r="G330" s="101"/>
      <c r="H330" s="101"/>
      <c r="I330" s="101"/>
      <c r="J330" s="101"/>
      <c r="K330" s="101"/>
      <c r="L330" s="101"/>
      <c r="M330" s="101"/>
      <c r="N330" s="101"/>
      <c r="O330" s="101"/>
      <c r="P330" s="101"/>
      <c r="Q330" s="101"/>
      <c r="R330" s="108"/>
      <c r="S330" s="108"/>
      <c r="T330" s="102"/>
      <c r="U330" s="102"/>
    </row>
    <row r="331" spans="4:21" x14ac:dyDescent="0.25">
      <c r="D331" s="101"/>
      <c r="E331" s="101"/>
      <c r="F331" s="101"/>
      <c r="G331" s="101"/>
      <c r="H331" s="101"/>
      <c r="I331" s="101"/>
      <c r="J331" s="101"/>
      <c r="K331" s="101"/>
      <c r="L331" s="101"/>
      <c r="M331" s="101"/>
      <c r="N331" s="101"/>
      <c r="O331" s="101"/>
      <c r="P331" s="101"/>
      <c r="Q331" s="101"/>
      <c r="R331" s="108"/>
      <c r="S331" s="108"/>
      <c r="T331" s="102"/>
      <c r="U331" s="102"/>
    </row>
    <row r="332" spans="4:21" x14ac:dyDescent="0.25">
      <c r="D332" s="101"/>
      <c r="E332" s="101"/>
      <c r="F332" s="101"/>
      <c r="G332" s="101"/>
      <c r="H332" s="101"/>
      <c r="I332" s="101"/>
      <c r="J332" s="101"/>
      <c r="K332" s="101"/>
      <c r="L332" s="101"/>
      <c r="M332" s="101"/>
      <c r="N332" s="101"/>
      <c r="O332" s="101"/>
      <c r="P332" s="101"/>
      <c r="Q332" s="101"/>
      <c r="R332" s="108"/>
      <c r="S332" s="108"/>
      <c r="T332" s="102"/>
      <c r="U332" s="102"/>
    </row>
    <row r="333" spans="4:21" x14ac:dyDescent="0.25">
      <c r="D333" s="101"/>
      <c r="E333" s="101"/>
      <c r="F333" s="101"/>
      <c r="G333" s="101"/>
      <c r="H333" s="101"/>
      <c r="I333" s="101"/>
      <c r="J333" s="101"/>
      <c r="K333" s="101"/>
      <c r="L333" s="101"/>
      <c r="M333" s="101"/>
      <c r="N333" s="101"/>
      <c r="O333" s="101"/>
      <c r="P333" s="101"/>
      <c r="Q333" s="101"/>
      <c r="R333" s="108"/>
      <c r="S333" s="108"/>
      <c r="T333" s="102"/>
      <c r="U333" s="102"/>
    </row>
    <row r="334" spans="4:21" x14ac:dyDescent="0.25">
      <c r="D334" s="101"/>
      <c r="E334" s="101"/>
      <c r="F334" s="101"/>
      <c r="G334" s="101"/>
      <c r="H334" s="101"/>
      <c r="I334" s="101"/>
      <c r="J334" s="101"/>
      <c r="K334" s="101"/>
      <c r="L334" s="101"/>
      <c r="M334" s="101"/>
      <c r="N334" s="101"/>
      <c r="O334" s="101"/>
      <c r="P334" s="101"/>
      <c r="Q334" s="101"/>
      <c r="R334" s="108"/>
      <c r="S334" s="108"/>
      <c r="T334" s="102"/>
      <c r="U334" s="102"/>
    </row>
    <row r="335" spans="4:21" x14ac:dyDescent="0.25">
      <c r="D335" s="101"/>
      <c r="E335" s="101"/>
      <c r="F335" s="101"/>
      <c r="G335" s="101"/>
      <c r="H335" s="101"/>
      <c r="I335" s="101"/>
      <c r="J335" s="101"/>
      <c r="K335" s="101"/>
      <c r="L335" s="101"/>
      <c r="M335" s="101"/>
      <c r="N335" s="101"/>
      <c r="O335" s="101"/>
      <c r="P335" s="101"/>
      <c r="Q335" s="101"/>
      <c r="R335" s="108"/>
      <c r="S335" s="108"/>
      <c r="T335" s="102"/>
      <c r="U335" s="102"/>
    </row>
    <row r="336" spans="4:21" x14ac:dyDescent="0.25">
      <c r="D336" s="101"/>
      <c r="E336" s="101"/>
      <c r="F336" s="101"/>
      <c r="G336" s="101"/>
      <c r="H336" s="101"/>
      <c r="I336" s="101"/>
      <c r="J336" s="101"/>
      <c r="K336" s="101"/>
      <c r="L336" s="101"/>
      <c r="M336" s="101"/>
      <c r="N336" s="101"/>
      <c r="O336" s="101"/>
      <c r="P336" s="101"/>
      <c r="Q336" s="101"/>
      <c r="R336" s="108"/>
      <c r="S336" s="108"/>
      <c r="T336" s="102"/>
      <c r="U336" s="102"/>
    </row>
    <row r="337" spans="4:21" x14ac:dyDescent="0.25">
      <c r="D337" s="101"/>
      <c r="E337" s="101"/>
      <c r="F337" s="101"/>
      <c r="G337" s="101"/>
      <c r="H337" s="101"/>
      <c r="I337" s="101"/>
      <c r="J337" s="101"/>
      <c r="K337" s="101"/>
      <c r="L337" s="101"/>
      <c r="M337" s="101"/>
      <c r="N337" s="101"/>
      <c r="O337" s="101"/>
      <c r="P337" s="101"/>
      <c r="Q337" s="101"/>
      <c r="R337" s="108"/>
      <c r="S337" s="108"/>
      <c r="T337" s="102"/>
      <c r="U337" s="102"/>
    </row>
    <row r="338" spans="4:21" x14ac:dyDescent="0.25">
      <c r="D338" s="101"/>
      <c r="E338" s="101"/>
      <c r="F338" s="101"/>
      <c r="G338" s="101"/>
      <c r="H338" s="101"/>
      <c r="I338" s="101"/>
      <c r="J338" s="101"/>
      <c r="K338" s="101"/>
      <c r="L338" s="101"/>
      <c r="M338" s="101"/>
      <c r="N338" s="101"/>
      <c r="O338" s="101"/>
      <c r="P338" s="101"/>
      <c r="Q338" s="101"/>
      <c r="R338" s="108"/>
      <c r="S338" s="108"/>
      <c r="T338" s="102"/>
      <c r="U338" s="102"/>
    </row>
    <row r="339" spans="4:21" x14ac:dyDescent="0.25">
      <c r="D339" s="101"/>
      <c r="E339" s="101"/>
      <c r="F339" s="101"/>
      <c r="G339" s="101"/>
      <c r="H339" s="101"/>
      <c r="I339" s="101"/>
      <c r="J339" s="101"/>
      <c r="K339" s="101"/>
      <c r="L339" s="101"/>
      <c r="M339" s="101"/>
      <c r="N339" s="101"/>
      <c r="O339" s="101"/>
      <c r="P339" s="101"/>
      <c r="Q339" s="101"/>
      <c r="R339" s="108"/>
      <c r="S339" s="108"/>
      <c r="T339" s="102"/>
      <c r="U339" s="102"/>
    </row>
    <row r="340" spans="4:21" x14ac:dyDescent="0.25">
      <c r="D340" s="101"/>
      <c r="E340" s="101"/>
      <c r="F340" s="101"/>
      <c r="G340" s="101"/>
      <c r="H340" s="101"/>
      <c r="I340" s="101"/>
      <c r="J340" s="101"/>
      <c r="K340" s="101"/>
      <c r="L340" s="101"/>
      <c r="M340" s="101"/>
      <c r="N340" s="101"/>
      <c r="O340" s="101"/>
      <c r="P340" s="101"/>
      <c r="Q340" s="101"/>
      <c r="R340" s="108"/>
      <c r="S340" s="108"/>
      <c r="T340" s="102"/>
      <c r="U340" s="102"/>
    </row>
    <row r="341" spans="4:21" x14ac:dyDescent="0.25">
      <c r="D341" s="101"/>
      <c r="E341" s="101"/>
      <c r="F341" s="101"/>
      <c r="G341" s="101"/>
      <c r="H341" s="101"/>
      <c r="I341" s="101"/>
      <c r="J341" s="101"/>
      <c r="K341" s="101"/>
      <c r="L341" s="101"/>
      <c r="M341" s="101"/>
      <c r="N341" s="101"/>
      <c r="O341" s="101"/>
      <c r="P341" s="101"/>
      <c r="Q341" s="101"/>
      <c r="R341" s="108"/>
      <c r="S341" s="108"/>
      <c r="T341" s="102"/>
      <c r="U341" s="102"/>
    </row>
    <row r="342" spans="4:21" x14ac:dyDescent="0.25">
      <c r="D342" s="101"/>
      <c r="E342" s="101"/>
      <c r="F342" s="101"/>
      <c r="G342" s="101"/>
      <c r="H342" s="101"/>
      <c r="I342" s="101"/>
      <c r="J342" s="101"/>
      <c r="K342" s="101"/>
      <c r="L342" s="101"/>
      <c r="M342" s="101"/>
      <c r="N342" s="101"/>
      <c r="O342" s="101"/>
      <c r="P342" s="101"/>
      <c r="Q342" s="101"/>
      <c r="R342" s="108"/>
      <c r="S342" s="108"/>
      <c r="T342" s="102"/>
      <c r="U342" s="102"/>
    </row>
    <row r="343" spans="4:21" x14ac:dyDescent="0.25">
      <c r="D343" s="101"/>
      <c r="E343" s="101"/>
      <c r="F343" s="101"/>
      <c r="G343" s="101"/>
      <c r="H343" s="101"/>
      <c r="I343" s="101"/>
      <c r="J343" s="101"/>
      <c r="K343" s="101"/>
      <c r="L343" s="101"/>
      <c r="M343" s="101"/>
      <c r="N343" s="101"/>
      <c r="O343" s="101"/>
      <c r="P343" s="101"/>
      <c r="Q343" s="101"/>
      <c r="R343" s="108"/>
      <c r="S343" s="108"/>
      <c r="T343" s="102"/>
      <c r="U343" s="102"/>
    </row>
    <row r="344" spans="4:21" x14ac:dyDescent="0.25">
      <c r="D344" s="101"/>
      <c r="E344" s="101"/>
      <c r="F344" s="101"/>
      <c r="G344" s="101"/>
      <c r="H344" s="101"/>
      <c r="I344" s="101"/>
      <c r="J344" s="101"/>
      <c r="K344" s="101"/>
      <c r="L344" s="101"/>
      <c r="M344" s="101"/>
      <c r="N344" s="101"/>
      <c r="O344" s="101"/>
      <c r="P344" s="101"/>
      <c r="Q344" s="101"/>
      <c r="R344" s="108"/>
      <c r="S344" s="108"/>
      <c r="T344" s="102"/>
      <c r="U344" s="102"/>
    </row>
    <row r="345" spans="4:21" x14ac:dyDescent="0.25">
      <c r="D345" s="101"/>
      <c r="E345" s="101"/>
      <c r="F345" s="101"/>
      <c r="G345" s="101"/>
      <c r="H345" s="101"/>
      <c r="I345" s="101"/>
      <c r="J345" s="101"/>
      <c r="K345" s="101"/>
      <c r="L345" s="101"/>
      <c r="M345" s="101"/>
      <c r="N345" s="101"/>
      <c r="O345" s="101"/>
      <c r="P345" s="101"/>
      <c r="Q345" s="101"/>
      <c r="R345" s="108"/>
      <c r="S345" s="108"/>
      <c r="T345" s="102"/>
      <c r="U345" s="102"/>
    </row>
    <row r="346" spans="4:21" x14ac:dyDescent="0.25">
      <c r="D346" s="101"/>
      <c r="E346" s="101"/>
      <c r="F346" s="101"/>
      <c r="G346" s="101"/>
      <c r="H346" s="101"/>
      <c r="I346" s="101"/>
      <c r="J346" s="101"/>
      <c r="K346" s="101"/>
      <c r="L346" s="101"/>
      <c r="M346" s="101"/>
      <c r="N346" s="101"/>
      <c r="O346" s="101"/>
      <c r="P346" s="101"/>
      <c r="Q346" s="101"/>
      <c r="R346" s="108"/>
      <c r="S346" s="108"/>
      <c r="T346" s="102"/>
      <c r="U346" s="102"/>
    </row>
    <row r="347" spans="4:21" x14ac:dyDescent="0.25">
      <c r="D347" s="101"/>
      <c r="E347" s="101"/>
      <c r="F347" s="101"/>
      <c r="G347" s="101"/>
      <c r="H347" s="101"/>
      <c r="I347" s="101"/>
      <c r="J347" s="101"/>
      <c r="K347" s="101"/>
      <c r="L347" s="101"/>
      <c r="M347" s="101"/>
      <c r="N347" s="101"/>
      <c r="O347" s="101"/>
      <c r="P347" s="101"/>
      <c r="Q347" s="101"/>
      <c r="R347" s="108"/>
      <c r="S347" s="108"/>
      <c r="T347" s="102"/>
      <c r="U347" s="102"/>
    </row>
    <row r="348" spans="4:21" x14ac:dyDescent="0.25">
      <c r="D348" s="101"/>
      <c r="E348" s="101"/>
      <c r="F348" s="101"/>
      <c r="G348" s="101"/>
      <c r="H348" s="101"/>
      <c r="I348" s="101"/>
      <c r="J348" s="101"/>
      <c r="K348" s="101"/>
      <c r="L348" s="101"/>
      <c r="M348" s="101"/>
      <c r="N348" s="101"/>
      <c r="O348" s="101"/>
      <c r="P348" s="101"/>
      <c r="Q348" s="101"/>
      <c r="R348" s="108"/>
      <c r="S348" s="108"/>
      <c r="T348" s="102"/>
      <c r="U348" s="102"/>
    </row>
    <row r="349" spans="4:21" x14ac:dyDescent="0.25">
      <c r="D349" s="101"/>
      <c r="E349" s="101"/>
      <c r="F349" s="101"/>
      <c r="G349" s="101"/>
      <c r="H349" s="101"/>
      <c r="I349" s="101"/>
      <c r="J349" s="101"/>
      <c r="K349" s="101"/>
      <c r="L349" s="101"/>
      <c r="M349" s="101"/>
      <c r="N349" s="101"/>
      <c r="O349" s="101"/>
      <c r="P349" s="101"/>
      <c r="Q349" s="101"/>
      <c r="R349" s="108"/>
      <c r="S349" s="108"/>
      <c r="T349" s="102"/>
      <c r="U349" s="102"/>
    </row>
    <row r="350" spans="4:21" x14ac:dyDescent="0.25">
      <c r="D350" s="101"/>
      <c r="E350" s="101"/>
      <c r="F350" s="101"/>
      <c r="G350" s="101"/>
      <c r="H350" s="101"/>
      <c r="I350" s="101"/>
      <c r="J350" s="101"/>
      <c r="K350" s="101"/>
      <c r="L350" s="101"/>
      <c r="M350" s="101"/>
      <c r="N350" s="101"/>
      <c r="O350" s="101"/>
      <c r="P350" s="101"/>
      <c r="Q350" s="101"/>
      <c r="R350" s="108"/>
      <c r="S350" s="108"/>
      <c r="T350" s="102"/>
      <c r="U350" s="102"/>
    </row>
    <row r="351" spans="4:21" x14ac:dyDescent="0.25">
      <c r="D351" s="101"/>
      <c r="E351" s="101"/>
      <c r="F351" s="101"/>
      <c r="G351" s="101"/>
      <c r="H351" s="101"/>
      <c r="I351" s="101"/>
      <c r="J351" s="101"/>
      <c r="K351" s="101"/>
      <c r="L351" s="101"/>
      <c r="M351" s="101"/>
      <c r="N351" s="101"/>
      <c r="O351" s="101"/>
      <c r="P351" s="101"/>
      <c r="Q351" s="101"/>
      <c r="R351" s="108"/>
      <c r="S351" s="108"/>
      <c r="T351" s="102"/>
      <c r="U351" s="102"/>
    </row>
    <row r="352" spans="4:21" x14ac:dyDescent="0.25">
      <c r="D352" s="101"/>
      <c r="E352" s="101"/>
      <c r="F352" s="101"/>
      <c r="G352" s="101"/>
      <c r="H352" s="101"/>
      <c r="I352" s="101"/>
      <c r="J352" s="101"/>
      <c r="K352" s="101"/>
      <c r="L352" s="101"/>
      <c r="M352" s="101"/>
      <c r="N352" s="101"/>
      <c r="O352" s="101"/>
      <c r="P352" s="101"/>
      <c r="Q352" s="101"/>
      <c r="R352" s="108"/>
      <c r="S352" s="108"/>
      <c r="T352" s="102"/>
      <c r="U352" s="102"/>
    </row>
    <row r="353" spans="4:21" x14ac:dyDescent="0.25">
      <c r="D353" s="101"/>
      <c r="E353" s="101"/>
      <c r="F353" s="101"/>
      <c r="G353" s="101"/>
      <c r="H353" s="101"/>
      <c r="I353" s="101"/>
      <c r="J353" s="101"/>
      <c r="K353" s="101"/>
      <c r="L353" s="101"/>
      <c r="M353" s="101"/>
      <c r="N353" s="101"/>
      <c r="O353" s="101"/>
      <c r="P353" s="101"/>
      <c r="Q353" s="101"/>
      <c r="R353" s="108"/>
      <c r="S353" s="108"/>
      <c r="T353" s="102"/>
      <c r="U353" s="102"/>
    </row>
    <row r="354" spans="4:21" x14ac:dyDescent="0.25">
      <c r="D354" s="101"/>
      <c r="E354" s="101"/>
      <c r="F354" s="101"/>
      <c r="G354" s="101"/>
      <c r="H354" s="101"/>
      <c r="I354" s="101"/>
      <c r="J354" s="101"/>
      <c r="K354" s="101"/>
      <c r="L354" s="101"/>
      <c r="M354" s="101"/>
      <c r="N354" s="101"/>
      <c r="O354" s="101"/>
      <c r="P354" s="101"/>
      <c r="Q354" s="101"/>
      <c r="R354" s="108"/>
      <c r="S354" s="108"/>
      <c r="T354" s="102"/>
      <c r="U354" s="102"/>
    </row>
    <row r="355" spans="4:21" x14ac:dyDescent="0.25">
      <c r="D355" s="101"/>
      <c r="E355" s="101"/>
      <c r="F355" s="101"/>
      <c r="G355" s="101"/>
      <c r="H355" s="101"/>
      <c r="I355" s="101"/>
      <c r="J355" s="101"/>
      <c r="K355" s="101"/>
      <c r="L355" s="101"/>
      <c r="M355" s="101"/>
      <c r="N355" s="101"/>
      <c r="O355" s="101"/>
      <c r="P355" s="101"/>
      <c r="Q355" s="101"/>
      <c r="R355" s="108"/>
      <c r="S355" s="108"/>
      <c r="T355" s="102"/>
      <c r="U355" s="102"/>
    </row>
    <row r="356" spans="4:21" x14ac:dyDescent="0.25">
      <c r="D356" s="101"/>
      <c r="E356" s="101"/>
      <c r="F356" s="101"/>
      <c r="G356" s="101"/>
      <c r="H356" s="101"/>
      <c r="I356" s="101"/>
      <c r="J356" s="101"/>
      <c r="K356" s="101"/>
      <c r="L356" s="101"/>
      <c r="M356" s="101"/>
      <c r="N356" s="101"/>
      <c r="O356" s="101"/>
      <c r="P356" s="101"/>
      <c r="Q356" s="101"/>
      <c r="R356" s="108"/>
      <c r="S356" s="108"/>
      <c r="T356" s="102"/>
      <c r="U356" s="102"/>
    </row>
    <row r="357" spans="4:21" x14ac:dyDescent="0.25">
      <c r="D357" s="101"/>
      <c r="E357" s="101"/>
      <c r="F357" s="101"/>
      <c r="G357" s="101"/>
      <c r="H357" s="101"/>
      <c r="I357" s="101"/>
      <c r="J357" s="101"/>
      <c r="K357" s="101"/>
      <c r="L357" s="101"/>
      <c r="M357" s="101"/>
      <c r="N357" s="101"/>
      <c r="O357" s="101"/>
      <c r="P357" s="101"/>
      <c r="Q357" s="101"/>
      <c r="R357" s="108"/>
      <c r="S357" s="108"/>
      <c r="T357" s="102"/>
      <c r="U357" s="102"/>
    </row>
    <row r="358" spans="4:21" x14ac:dyDescent="0.25">
      <c r="D358" s="101"/>
      <c r="E358" s="101"/>
      <c r="F358" s="101"/>
      <c r="G358" s="101"/>
      <c r="H358" s="101"/>
      <c r="I358" s="101"/>
      <c r="J358" s="101"/>
      <c r="K358" s="101"/>
      <c r="L358" s="101"/>
      <c r="M358" s="101"/>
      <c r="N358" s="101"/>
      <c r="O358" s="101"/>
      <c r="P358" s="101"/>
      <c r="Q358" s="101"/>
      <c r="R358" s="108"/>
      <c r="S358" s="108"/>
      <c r="T358" s="102"/>
      <c r="U358" s="102"/>
    </row>
    <row r="359" spans="4:21" x14ac:dyDescent="0.25">
      <c r="D359" s="101"/>
      <c r="E359" s="101"/>
      <c r="F359" s="101"/>
      <c r="G359" s="101"/>
      <c r="H359" s="101"/>
      <c r="I359" s="101"/>
      <c r="J359" s="101"/>
      <c r="K359" s="101"/>
      <c r="L359" s="101"/>
      <c r="M359" s="101"/>
      <c r="N359" s="101"/>
      <c r="O359" s="101"/>
      <c r="P359" s="101"/>
      <c r="Q359" s="101"/>
      <c r="R359" s="108"/>
      <c r="S359" s="108"/>
      <c r="T359" s="102"/>
      <c r="U359" s="102"/>
    </row>
    <row r="360" spans="4:21" x14ac:dyDescent="0.25">
      <c r="D360" s="101"/>
      <c r="E360" s="101"/>
      <c r="F360" s="101"/>
      <c r="G360" s="101"/>
      <c r="H360" s="101"/>
      <c r="I360" s="101"/>
      <c r="J360" s="101"/>
      <c r="K360" s="101"/>
      <c r="L360" s="101"/>
      <c r="M360" s="101"/>
      <c r="N360" s="101"/>
      <c r="O360" s="101"/>
      <c r="P360" s="101"/>
      <c r="Q360" s="101"/>
      <c r="R360" s="108"/>
      <c r="S360" s="108"/>
      <c r="T360" s="102"/>
      <c r="U360" s="102"/>
    </row>
    <row r="361" spans="4:21" x14ac:dyDescent="0.25">
      <c r="D361" s="101"/>
      <c r="E361" s="101"/>
      <c r="F361" s="101"/>
      <c r="G361" s="101"/>
      <c r="H361" s="101"/>
      <c r="I361" s="101"/>
      <c r="J361" s="101"/>
      <c r="K361" s="101"/>
      <c r="L361" s="101"/>
      <c r="M361" s="101"/>
      <c r="N361" s="101"/>
      <c r="O361" s="101"/>
      <c r="P361" s="101"/>
      <c r="Q361" s="101"/>
      <c r="R361" s="108"/>
      <c r="S361" s="108"/>
      <c r="T361" s="102"/>
      <c r="U361" s="102"/>
    </row>
    <row r="362" spans="4:21" x14ac:dyDescent="0.25">
      <c r="D362" s="101"/>
      <c r="E362" s="101"/>
      <c r="F362" s="101"/>
      <c r="G362" s="101"/>
      <c r="H362" s="101"/>
      <c r="I362" s="101"/>
      <c r="J362" s="101"/>
      <c r="K362" s="101"/>
      <c r="L362" s="101"/>
      <c r="M362" s="101"/>
      <c r="N362" s="101"/>
      <c r="O362" s="101"/>
      <c r="P362" s="101"/>
      <c r="Q362" s="101"/>
      <c r="R362" s="108"/>
      <c r="S362" s="108"/>
      <c r="T362" s="102"/>
      <c r="U362" s="102"/>
    </row>
    <row r="363" spans="4:21" x14ac:dyDescent="0.25">
      <c r="D363" s="101"/>
      <c r="E363" s="101"/>
      <c r="F363" s="101"/>
      <c r="G363" s="101"/>
      <c r="H363" s="101"/>
      <c r="I363" s="101"/>
      <c r="J363" s="101"/>
      <c r="K363" s="101"/>
      <c r="L363" s="101"/>
      <c r="M363" s="101"/>
      <c r="N363" s="101"/>
      <c r="O363" s="101"/>
      <c r="P363" s="101"/>
      <c r="Q363" s="101"/>
      <c r="R363" s="108"/>
      <c r="S363" s="108"/>
      <c r="T363" s="102"/>
      <c r="U363" s="102"/>
    </row>
    <row r="364" spans="4:21" x14ac:dyDescent="0.25">
      <c r="D364" s="101"/>
      <c r="E364" s="101"/>
      <c r="F364" s="101"/>
      <c r="G364" s="101"/>
      <c r="H364" s="101"/>
      <c r="I364" s="101"/>
      <c r="J364" s="101"/>
      <c r="K364" s="101"/>
      <c r="L364" s="101"/>
      <c r="M364" s="101"/>
      <c r="N364" s="101"/>
      <c r="O364" s="101"/>
      <c r="P364" s="101"/>
      <c r="Q364" s="101"/>
      <c r="R364" s="108"/>
      <c r="S364" s="108"/>
      <c r="T364" s="102"/>
      <c r="U364" s="102"/>
    </row>
    <row r="365" spans="4:21" x14ac:dyDescent="0.25">
      <c r="D365" s="101"/>
      <c r="E365" s="101"/>
      <c r="F365" s="101"/>
      <c r="G365" s="101"/>
      <c r="H365" s="101"/>
      <c r="I365" s="101"/>
      <c r="J365" s="101"/>
      <c r="K365" s="101"/>
      <c r="L365" s="101"/>
      <c r="M365" s="101"/>
      <c r="N365" s="101"/>
      <c r="O365" s="101"/>
      <c r="P365" s="101"/>
      <c r="Q365" s="101"/>
      <c r="R365" s="108"/>
      <c r="S365" s="108"/>
      <c r="T365" s="102"/>
      <c r="U365" s="102"/>
    </row>
    <row r="366" spans="4:21" x14ac:dyDescent="0.25">
      <c r="D366" s="101"/>
      <c r="E366" s="101"/>
      <c r="F366" s="101"/>
      <c r="G366" s="101"/>
      <c r="H366" s="101"/>
      <c r="I366" s="101"/>
      <c r="J366" s="101"/>
      <c r="K366" s="101"/>
      <c r="L366" s="101"/>
      <c r="M366" s="101"/>
      <c r="N366" s="101"/>
      <c r="O366" s="101"/>
      <c r="P366" s="101"/>
      <c r="Q366" s="101"/>
      <c r="R366" s="108"/>
      <c r="S366" s="108"/>
      <c r="T366" s="102"/>
      <c r="U366" s="102"/>
    </row>
    <row r="367" spans="4:21" x14ac:dyDescent="0.25">
      <c r="D367" s="101"/>
      <c r="E367" s="101"/>
      <c r="F367" s="101"/>
      <c r="G367" s="101"/>
      <c r="H367" s="101"/>
      <c r="I367" s="101"/>
      <c r="J367" s="101"/>
      <c r="K367" s="101"/>
      <c r="L367" s="101"/>
      <c r="M367" s="101"/>
      <c r="N367" s="101"/>
      <c r="O367" s="101"/>
      <c r="P367" s="101"/>
      <c r="Q367" s="101"/>
      <c r="R367" s="108"/>
      <c r="S367" s="108"/>
      <c r="T367" s="102"/>
      <c r="U367" s="102"/>
    </row>
    <row r="368" spans="4:21" x14ac:dyDescent="0.25">
      <c r="D368" s="101"/>
      <c r="E368" s="101"/>
      <c r="F368" s="101"/>
      <c r="G368" s="101"/>
      <c r="H368" s="101"/>
      <c r="I368" s="101"/>
      <c r="J368" s="101"/>
      <c r="K368" s="101"/>
      <c r="L368" s="101"/>
      <c r="M368" s="101"/>
      <c r="N368" s="101"/>
      <c r="O368" s="101"/>
      <c r="P368" s="101"/>
      <c r="Q368" s="101"/>
      <c r="R368" s="108"/>
      <c r="S368" s="108"/>
      <c r="T368" s="102"/>
      <c r="U368" s="102"/>
    </row>
    <row r="369" spans="4:21" x14ac:dyDescent="0.25">
      <c r="D369" s="101"/>
      <c r="E369" s="101"/>
      <c r="F369" s="101"/>
      <c r="G369" s="101"/>
      <c r="H369" s="101"/>
      <c r="I369" s="101"/>
      <c r="J369" s="101"/>
      <c r="K369" s="101"/>
      <c r="L369" s="101"/>
      <c r="M369" s="101"/>
      <c r="N369" s="101"/>
      <c r="O369" s="101"/>
      <c r="P369" s="101"/>
      <c r="Q369" s="101"/>
      <c r="R369" s="108"/>
      <c r="S369" s="108"/>
      <c r="T369" s="102"/>
      <c r="U369" s="102"/>
    </row>
    <row r="370" spans="4:21" x14ac:dyDescent="0.25">
      <c r="D370" s="101"/>
      <c r="E370" s="101"/>
      <c r="F370" s="101"/>
      <c r="G370" s="101"/>
      <c r="H370" s="101"/>
      <c r="I370" s="101"/>
      <c r="J370" s="101"/>
      <c r="K370" s="101"/>
      <c r="L370" s="101"/>
      <c r="M370" s="101"/>
      <c r="N370" s="101"/>
      <c r="O370" s="101"/>
      <c r="P370" s="101"/>
      <c r="Q370" s="101"/>
      <c r="R370" s="108"/>
      <c r="S370" s="108"/>
      <c r="T370" s="102"/>
      <c r="U370" s="102"/>
    </row>
    <row r="371" spans="4:21" x14ac:dyDescent="0.25">
      <c r="D371" s="101"/>
      <c r="E371" s="101"/>
      <c r="F371" s="101"/>
      <c r="G371" s="101"/>
      <c r="H371" s="101"/>
      <c r="I371" s="101"/>
      <c r="J371" s="101"/>
      <c r="K371" s="101"/>
      <c r="L371" s="101"/>
      <c r="M371" s="101"/>
      <c r="N371" s="101"/>
      <c r="O371" s="101"/>
      <c r="P371" s="101"/>
      <c r="Q371" s="101"/>
      <c r="R371" s="108"/>
      <c r="S371" s="108"/>
      <c r="T371" s="102"/>
      <c r="U371" s="102"/>
    </row>
    <row r="372" spans="4:21" x14ac:dyDescent="0.25">
      <c r="D372" s="101"/>
      <c r="E372" s="101"/>
      <c r="F372" s="101"/>
      <c r="G372" s="101"/>
      <c r="H372" s="101"/>
      <c r="I372" s="101"/>
      <c r="J372" s="101"/>
      <c r="K372" s="101"/>
      <c r="L372" s="101"/>
      <c r="M372" s="101"/>
      <c r="N372" s="101"/>
      <c r="O372" s="101"/>
      <c r="P372" s="101"/>
      <c r="Q372" s="101"/>
      <c r="R372" s="108"/>
      <c r="S372" s="108"/>
      <c r="T372" s="102"/>
      <c r="U372" s="102"/>
    </row>
    <row r="373" spans="4:21" x14ac:dyDescent="0.25">
      <c r="D373" s="101"/>
      <c r="E373" s="101"/>
      <c r="F373" s="101"/>
      <c r="G373" s="101"/>
      <c r="H373" s="101"/>
      <c r="I373" s="101"/>
      <c r="J373" s="101"/>
      <c r="K373" s="101"/>
      <c r="L373" s="101"/>
      <c r="M373" s="101"/>
      <c r="N373" s="101"/>
      <c r="O373" s="101"/>
      <c r="P373" s="101"/>
      <c r="Q373" s="101"/>
      <c r="R373" s="108"/>
      <c r="S373" s="108"/>
      <c r="T373" s="102"/>
      <c r="U373" s="102"/>
    </row>
    <row r="374" spans="4:21" x14ac:dyDescent="0.25">
      <c r="D374" s="101"/>
      <c r="E374" s="101"/>
      <c r="F374" s="101"/>
      <c r="G374" s="101"/>
      <c r="H374" s="101"/>
      <c r="I374" s="101"/>
      <c r="J374" s="101"/>
      <c r="K374" s="101"/>
      <c r="L374" s="101"/>
      <c r="M374" s="101"/>
      <c r="N374" s="101"/>
      <c r="O374" s="101"/>
      <c r="P374" s="101"/>
      <c r="Q374" s="101"/>
      <c r="R374" s="108"/>
      <c r="S374" s="108"/>
      <c r="T374" s="102"/>
      <c r="U374" s="102"/>
    </row>
    <row r="375" spans="4:21" x14ac:dyDescent="0.25">
      <c r="D375" s="101"/>
      <c r="E375" s="101"/>
      <c r="F375" s="101"/>
      <c r="G375" s="101"/>
      <c r="H375" s="101"/>
      <c r="I375" s="101"/>
      <c r="J375" s="101"/>
      <c r="K375" s="101"/>
      <c r="L375" s="101"/>
      <c r="M375" s="101"/>
      <c r="N375" s="101"/>
      <c r="O375" s="101"/>
      <c r="P375" s="101"/>
      <c r="Q375" s="101"/>
      <c r="R375" s="108"/>
      <c r="S375" s="108"/>
      <c r="T375" s="102"/>
      <c r="U375" s="102"/>
    </row>
    <row r="376" spans="4:21" x14ac:dyDescent="0.25">
      <c r="D376" s="101"/>
      <c r="E376" s="101"/>
      <c r="F376" s="101"/>
      <c r="G376" s="101"/>
      <c r="H376" s="101"/>
      <c r="I376" s="101"/>
      <c r="J376" s="101"/>
      <c r="K376" s="101"/>
      <c r="L376" s="101"/>
      <c r="M376" s="101"/>
      <c r="N376" s="101"/>
      <c r="O376" s="101"/>
      <c r="P376" s="101"/>
      <c r="Q376" s="101"/>
      <c r="R376" s="108"/>
      <c r="S376" s="108"/>
      <c r="T376" s="102"/>
      <c r="U376" s="102"/>
    </row>
    <row r="377" spans="4:21" x14ac:dyDescent="0.25">
      <c r="D377" s="101"/>
      <c r="E377" s="101"/>
      <c r="F377" s="101"/>
      <c r="G377" s="101"/>
      <c r="H377" s="101"/>
      <c r="I377" s="101"/>
      <c r="J377" s="101"/>
      <c r="K377" s="101"/>
      <c r="L377" s="101"/>
      <c r="M377" s="101"/>
      <c r="N377" s="101"/>
      <c r="O377" s="101"/>
      <c r="P377" s="101"/>
      <c r="Q377" s="101"/>
      <c r="R377" s="108"/>
      <c r="S377" s="108"/>
      <c r="T377" s="102"/>
      <c r="U377" s="102"/>
    </row>
    <row r="378" spans="4:21" x14ac:dyDescent="0.25">
      <c r="D378" s="101"/>
      <c r="E378" s="101"/>
      <c r="F378" s="101"/>
      <c r="G378" s="101"/>
      <c r="H378" s="101"/>
      <c r="I378" s="101"/>
      <c r="J378" s="101"/>
      <c r="K378" s="101"/>
      <c r="L378" s="101"/>
      <c r="M378" s="101"/>
      <c r="N378" s="101"/>
      <c r="O378" s="101"/>
      <c r="P378" s="101"/>
      <c r="Q378" s="101"/>
      <c r="R378" s="108"/>
      <c r="S378" s="108"/>
      <c r="T378" s="102"/>
      <c r="U378" s="102"/>
    </row>
    <row r="379" spans="4:21" x14ac:dyDescent="0.25">
      <c r="D379" s="101"/>
      <c r="E379" s="101"/>
      <c r="F379" s="101"/>
      <c r="G379" s="101"/>
      <c r="H379" s="101"/>
      <c r="I379" s="101"/>
      <c r="J379" s="101"/>
      <c r="K379" s="101"/>
      <c r="L379" s="101"/>
      <c r="M379" s="101"/>
      <c r="N379" s="101"/>
      <c r="O379" s="101"/>
      <c r="P379" s="101"/>
      <c r="Q379" s="101"/>
      <c r="R379" s="108"/>
      <c r="S379" s="108"/>
      <c r="T379" s="102"/>
      <c r="U379" s="102"/>
    </row>
    <row r="380" spans="4:21" x14ac:dyDescent="0.25">
      <c r="D380" s="101"/>
      <c r="E380" s="101"/>
      <c r="F380" s="101"/>
      <c r="G380" s="101"/>
      <c r="H380" s="101"/>
      <c r="I380" s="101"/>
      <c r="J380" s="101"/>
      <c r="K380" s="101"/>
      <c r="L380" s="101"/>
      <c r="M380" s="101"/>
      <c r="N380" s="101"/>
      <c r="O380" s="101"/>
      <c r="P380" s="101"/>
      <c r="Q380" s="101"/>
      <c r="R380" s="108"/>
      <c r="S380" s="108"/>
      <c r="T380" s="102"/>
      <c r="U380" s="102"/>
    </row>
    <row r="381" spans="4:21" x14ac:dyDescent="0.25">
      <c r="D381" s="101"/>
      <c r="E381" s="101"/>
      <c r="F381" s="101"/>
      <c r="G381" s="101"/>
      <c r="H381" s="101"/>
      <c r="I381" s="101"/>
      <c r="J381" s="101"/>
      <c r="K381" s="101"/>
      <c r="L381" s="101"/>
      <c r="M381" s="101"/>
      <c r="N381" s="101"/>
      <c r="O381" s="101"/>
      <c r="P381" s="101"/>
      <c r="Q381" s="101"/>
      <c r="R381" s="108"/>
      <c r="S381" s="108"/>
      <c r="T381" s="102"/>
      <c r="U381" s="102"/>
    </row>
    <row r="382" spans="4:21" x14ac:dyDescent="0.25">
      <c r="D382" s="101"/>
      <c r="E382" s="101"/>
      <c r="F382" s="101"/>
      <c r="G382" s="101"/>
      <c r="H382" s="101"/>
      <c r="I382" s="101"/>
      <c r="J382" s="101"/>
      <c r="K382" s="101"/>
      <c r="L382" s="101"/>
      <c r="M382" s="101"/>
      <c r="N382" s="101"/>
      <c r="O382" s="101"/>
      <c r="P382" s="101"/>
      <c r="Q382" s="101"/>
      <c r="R382" s="108"/>
      <c r="S382" s="108"/>
      <c r="T382" s="102"/>
      <c r="U382" s="102"/>
    </row>
    <row r="383" spans="4:21" x14ac:dyDescent="0.25">
      <c r="D383" s="101"/>
      <c r="E383" s="101"/>
      <c r="F383" s="101"/>
      <c r="G383" s="101"/>
      <c r="H383" s="101"/>
      <c r="I383" s="101"/>
      <c r="J383" s="101"/>
      <c r="K383" s="101"/>
      <c r="L383" s="101"/>
      <c r="M383" s="101"/>
      <c r="N383" s="101"/>
      <c r="O383" s="101"/>
      <c r="P383" s="101"/>
      <c r="Q383" s="101"/>
      <c r="R383" s="108"/>
      <c r="S383" s="108"/>
      <c r="T383" s="102"/>
      <c r="U383" s="102"/>
    </row>
    <row r="384" spans="4:21" x14ac:dyDescent="0.25">
      <c r="D384" s="101"/>
      <c r="E384" s="101"/>
      <c r="F384" s="101"/>
      <c r="G384" s="101"/>
      <c r="H384" s="101"/>
      <c r="I384" s="101"/>
      <c r="J384" s="101"/>
      <c r="K384" s="101"/>
      <c r="L384" s="101"/>
      <c r="M384" s="101"/>
      <c r="N384" s="101"/>
      <c r="O384" s="101"/>
      <c r="P384" s="101"/>
      <c r="Q384" s="101"/>
      <c r="R384" s="108"/>
      <c r="S384" s="108"/>
      <c r="T384" s="102"/>
      <c r="U384" s="102"/>
    </row>
    <row r="385" spans="4:21" x14ac:dyDescent="0.25">
      <c r="D385" s="101"/>
      <c r="E385" s="101"/>
      <c r="F385" s="101"/>
      <c r="G385" s="101"/>
      <c r="H385" s="101"/>
      <c r="I385" s="101"/>
      <c r="J385" s="101"/>
      <c r="K385" s="101"/>
      <c r="L385" s="101"/>
      <c r="M385" s="101"/>
      <c r="N385" s="101"/>
      <c r="O385" s="101"/>
      <c r="P385" s="101"/>
      <c r="Q385" s="101"/>
      <c r="R385" s="108"/>
      <c r="S385" s="108"/>
      <c r="T385" s="102"/>
      <c r="U385" s="102"/>
    </row>
    <row r="386" spans="4:21" x14ac:dyDescent="0.25">
      <c r="D386" s="101"/>
      <c r="E386" s="101"/>
      <c r="F386" s="101"/>
      <c r="G386" s="101"/>
      <c r="H386" s="101"/>
      <c r="I386" s="101"/>
      <c r="J386" s="101"/>
      <c r="K386" s="101"/>
      <c r="L386" s="101"/>
      <c r="M386" s="101"/>
      <c r="N386" s="101"/>
      <c r="O386" s="101"/>
      <c r="P386" s="101"/>
      <c r="Q386" s="101"/>
      <c r="R386" s="108"/>
      <c r="S386" s="108"/>
      <c r="T386" s="102"/>
      <c r="U386" s="102"/>
    </row>
    <row r="387" spans="4:21" x14ac:dyDescent="0.25">
      <c r="D387" s="101"/>
      <c r="E387" s="101"/>
      <c r="F387" s="101"/>
      <c r="G387" s="101"/>
      <c r="H387" s="101"/>
      <c r="I387" s="101"/>
      <c r="J387" s="101"/>
      <c r="K387" s="101"/>
      <c r="L387" s="101"/>
      <c r="M387" s="101"/>
      <c r="N387" s="101"/>
      <c r="O387" s="101"/>
      <c r="P387" s="101"/>
      <c r="Q387" s="101"/>
      <c r="R387" s="108"/>
      <c r="S387" s="108"/>
      <c r="T387" s="102"/>
      <c r="U387" s="102"/>
    </row>
    <row r="388" spans="4:21" x14ac:dyDescent="0.25">
      <c r="D388" s="101"/>
      <c r="E388" s="101"/>
      <c r="F388" s="101"/>
      <c r="G388" s="101"/>
      <c r="H388" s="101"/>
      <c r="I388" s="101"/>
      <c r="J388" s="101"/>
      <c r="K388" s="101"/>
      <c r="L388" s="101"/>
      <c r="M388" s="101"/>
      <c r="N388" s="101"/>
      <c r="O388" s="101"/>
      <c r="P388" s="101"/>
      <c r="Q388" s="101"/>
      <c r="R388" s="108"/>
      <c r="S388" s="108"/>
      <c r="T388" s="102"/>
      <c r="U388" s="102"/>
    </row>
    <row r="389" spans="4:21" x14ac:dyDescent="0.25">
      <c r="D389" s="101"/>
      <c r="E389" s="101"/>
      <c r="F389" s="101"/>
      <c r="G389" s="101"/>
      <c r="H389" s="101"/>
      <c r="I389" s="101"/>
      <c r="J389" s="101"/>
      <c r="K389" s="101"/>
      <c r="L389" s="101"/>
      <c r="M389" s="101"/>
      <c r="N389" s="101"/>
      <c r="O389" s="101"/>
      <c r="P389" s="101"/>
      <c r="Q389" s="101"/>
      <c r="R389" s="108"/>
      <c r="S389" s="108"/>
      <c r="T389" s="102"/>
      <c r="U389" s="102"/>
    </row>
    <row r="390" spans="4:21" x14ac:dyDescent="0.25">
      <c r="D390" s="101"/>
      <c r="E390" s="101"/>
      <c r="F390" s="101"/>
      <c r="G390" s="101"/>
      <c r="H390" s="101"/>
      <c r="I390" s="101"/>
      <c r="J390" s="101"/>
      <c r="K390" s="101"/>
      <c r="L390" s="101"/>
      <c r="M390" s="101"/>
      <c r="N390" s="101"/>
      <c r="O390" s="101"/>
      <c r="P390" s="101"/>
      <c r="Q390" s="101"/>
      <c r="R390" s="108"/>
      <c r="S390" s="108"/>
      <c r="T390" s="102"/>
      <c r="U390" s="102"/>
    </row>
    <row r="391" spans="4:21" x14ac:dyDescent="0.25">
      <c r="D391" s="101"/>
      <c r="E391" s="101"/>
      <c r="F391" s="101"/>
      <c r="G391" s="101"/>
      <c r="H391" s="101"/>
      <c r="I391" s="101"/>
      <c r="J391" s="101"/>
      <c r="K391" s="101"/>
      <c r="L391" s="101"/>
      <c r="M391" s="101"/>
      <c r="N391" s="101"/>
      <c r="O391" s="101"/>
      <c r="P391" s="101"/>
      <c r="Q391" s="101"/>
      <c r="R391" s="108"/>
      <c r="S391" s="108"/>
      <c r="T391" s="102"/>
      <c r="U391" s="102"/>
    </row>
    <row r="392" spans="4:21" x14ac:dyDescent="0.25">
      <c r="D392" s="101"/>
      <c r="E392" s="101"/>
      <c r="F392" s="101"/>
      <c r="G392" s="101"/>
      <c r="H392" s="101"/>
      <c r="I392" s="101"/>
      <c r="J392" s="101"/>
      <c r="K392" s="101"/>
      <c r="L392" s="101"/>
      <c r="M392" s="101"/>
      <c r="N392" s="101"/>
      <c r="O392" s="101"/>
      <c r="P392" s="101"/>
      <c r="Q392" s="101"/>
      <c r="R392" s="108"/>
      <c r="S392" s="108"/>
      <c r="T392" s="102"/>
      <c r="U392" s="102"/>
    </row>
    <row r="393" spans="4:21" x14ac:dyDescent="0.25">
      <c r="D393" s="101"/>
      <c r="E393" s="101"/>
      <c r="F393" s="101"/>
      <c r="G393" s="101"/>
      <c r="H393" s="101"/>
      <c r="I393" s="101"/>
      <c r="J393" s="101"/>
      <c r="K393" s="101"/>
      <c r="L393" s="101"/>
      <c r="M393" s="101"/>
      <c r="N393" s="101"/>
      <c r="O393" s="101"/>
      <c r="P393" s="101"/>
      <c r="Q393" s="101"/>
      <c r="R393" s="108"/>
      <c r="S393" s="108"/>
      <c r="T393" s="102"/>
      <c r="U393" s="102"/>
    </row>
    <row r="394" spans="4:21" x14ac:dyDescent="0.25">
      <c r="D394" s="101"/>
      <c r="E394" s="101"/>
      <c r="F394" s="101"/>
      <c r="G394" s="101"/>
      <c r="H394" s="101"/>
      <c r="I394" s="101"/>
      <c r="J394" s="101"/>
      <c r="K394" s="101"/>
      <c r="L394" s="101"/>
      <c r="M394" s="101"/>
      <c r="N394" s="101"/>
      <c r="O394" s="101"/>
      <c r="P394" s="101"/>
      <c r="Q394" s="101"/>
      <c r="R394" s="108"/>
      <c r="S394" s="108"/>
      <c r="T394" s="102"/>
      <c r="U394" s="102"/>
    </row>
    <row r="395" spans="4:21" x14ac:dyDescent="0.25">
      <c r="D395" s="101"/>
      <c r="E395" s="101"/>
      <c r="F395" s="101"/>
      <c r="G395" s="101"/>
      <c r="H395" s="101"/>
      <c r="I395" s="101"/>
      <c r="J395" s="101"/>
      <c r="K395" s="101"/>
      <c r="L395" s="101"/>
      <c r="M395" s="101"/>
      <c r="N395" s="101"/>
      <c r="O395" s="101"/>
      <c r="P395" s="101"/>
      <c r="Q395" s="101"/>
      <c r="R395" s="108"/>
      <c r="S395" s="108"/>
      <c r="T395" s="102"/>
      <c r="U395" s="102"/>
    </row>
    <row r="396" spans="4:21" x14ac:dyDescent="0.25">
      <c r="D396" s="101"/>
      <c r="E396" s="101"/>
      <c r="F396" s="101"/>
      <c r="G396" s="101"/>
      <c r="H396" s="101"/>
      <c r="I396" s="101"/>
      <c r="J396" s="101"/>
      <c r="K396" s="101"/>
      <c r="L396" s="101"/>
      <c r="M396" s="101"/>
      <c r="N396" s="101"/>
      <c r="O396" s="101"/>
      <c r="P396" s="101"/>
      <c r="Q396" s="101"/>
      <c r="R396" s="108"/>
      <c r="S396" s="108"/>
      <c r="T396" s="102"/>
      <c r="U396" s="102"/>
    </row>
    <row r="397" spans="4:21" x14ac:dyDescent="0.25">
      <c r="D397" s="101"/>
      <c r="E397" s="101"/>
      <c r="F397" s="101"/>
      <c r="G397" s="101"/>
      <c r="H397" s="101"/>
      <c r="I397" s="101"/>
      <c r="J397" s="101"/>
      <c r="K397" s="101"/>
      <c r="L397" s="101"/>
      <c r="M397" s="101"/>
      <c r="N397" s="101"/>
      <c r="O397" s="101"/>
      <c r="P397" s="101"/>
      <c r="Q397" s="101"/>
      <c r="R397" s="108"/>
      <c r="S397" s="108"/>
      <c r="T397" s="102"/>
      <c r="U397" s="102"/>
    </row>
    <row r="398" spans="4:21" x14ac:dyDescent="0.25">
      <c r="D398" s="101"/>
      <c r="E398" s="101"/>
      <c r="F398" s="101"/>
      <c r="G398" s="101"/>
      <c r="H398" s="101"/>
      <c r="I398" s="101"/>
      <c r="J398" s="101"/>
      <c r="K398" s="101"/>
      <c r="L398" s="101"/>
      <c r="M398" s="101"/>
      <c r="N398" s="101"/>
      <c r="O398" s="101"/>
      <c r="P398" s="101"/>
      <c r="Q398" s="101"/>
      <c r="R398" s="108"/>
      <c r="S398" s="108"/>
      <c r="T398" s="102"/>
      <c r="U398" s="102"/>
    </row>
    <row r="399" spans="4:21" x14ac:dyDescent="0.25">
      <c r="D399" s="101"/>
      <c r="E399" s="101"/>
      <c r="F399" s="101"/>
      <c r="G399" s="101"/>
      <c r="H399" s="101"/>
      <c r="I399" s="101"/>
      <c r="J399" s="101"/>
      <c r="K399" s="101"/>
      <c r="L399" s="101"/>
      <c r="M399" s="101"/>
      <c r="N399" s="101"/>
      <c r="O399" s="101"/>
      <c r="P399" s="101"/>
      <c r="Q399" s="101"/>
      <c r="R399" s="108"/>
      <c r="S399" s="108"/>
      <c r="T399" s="102"/>
      <c r="U399" s="102"/>
    </row>
    <row r="400" spans="4:21" x14ac:dyDescent="0.25">
      <c r="D400" s="101"/>
      <c r="E400" s="101"/>
      <c r="F400" s="101"/>
      <c r="G400" s="101"/>
      <c r="H400" s="101"/>
      <c r="I400" s="101"/>
      <c r="J400" s="101"/>
      <c r="K400" s="101"/>
      <c r="L400" s="101"/>
      <c r="M400" s="101"/>
      <c r="N400" s="101"/>
      <c r="O400" s="101"/>
      <c r="P400" s="101"/>
      <c r="Q400" s="101"/>
      <c r="R400" s="108"/>
      <c r="S400" s="108"/>
      <c r="T400" s="102"/>
      <c r="U400" s="102"/>
    </row>
    <row r="401" spans="4:21" x14ac:dyDescent="0.25">
      <c r="D401" s="101"/>
      <c r="E401" s="101"/>
      <c r="F401" s="101"/>
      <c r="G401" s="101"/>
      <c r="H401" s="101"/>
      <c r="I401" s="101"/>
      <c r="J401" s="101"/>
      <c r="K401" s="101"/>
      <c r="L401" s="101"/>
      <c r="M401" s="101"/>
      <c r="N401" s="101"/>
      <c r="O401" s="101"/>
      <c r="P401" s="101"/>
      <c r="Q401" s="101"/>
      <c r="R401" s="108"/>
      <c r="S401" s="108"/>
      <c r="T401" s="102"/>
      <c r="U401" s="102"/>
    </row>
    <row r="402" spans="4:21" x14ac:dyDescent="0.25">
      <c r="D402" s="101"/>
      <c r="E402" s="101"/>
      <c r="F402" s="101"/>
      <c r="G402" s="101"/>
      <c r="H402" s="101"/>
      <c r="I402" s="101"/>
      <c r="J402" s="101"/>
      <c r="K402" s="101"/>
      <c r="L402" s="101"/>
      <c r="M402" s="101"/>
      <c r="N402" s="101"/>
      <c r="O402" s="101"/>
      <c r="P402" s="101"/>
      <c r="Q402" s="101"/>
      <c r="R402" s="108"/>
      <c r="S402" s="108"/>
      <c r="T402" s="102"/>
      <c r="U402" s="102"/>
    </row>
    <row r="403" spans="4:21" x14ac:dyDescent="0.25">
      <c r="D403" s="101"/>
      <c r="E403" s="101"/>
      <c r="F403" s="101"/>
      <c r="G403" s="101"/>
      <c r="H403" s="101"/>
      <c r="I403" s="101"/>
      <c r="J403" s="101"/>
      <c r="K403" s="101"/>
      <c r="L403" s="101"/>
      <c r="M403" s="101"/>
      <c r="N403" s="101"/>
      <c r="O403" s="101"/>
      <c r="P403" s="101"/>
      <c r="Q403" s="101"/>
      <c r="R403" s="108"/>
      <c r="S403" s="108"/>
      <c r="T403" s="102"/>
      <c r="U403" s="102"/>
    </row>
    <row r="404" spans="4:21" x14ac:dyDescent="0.25">
      <c r="D404" s="101"/>
      <c r="E404" s="101"/>
      <c r="F404" s="101"/>
      <c r="G404" s="101"/>
      <c r="H404" s="101"/>
      <c r="I404" s="101"/>
      <c r="J404" s="101"/>
      <c r="K404" s="101"/>
      <c r="L404" s="101"/>
      <c r="M404" s="101"/>
      <c r="N404" s="101"/>
      <c r="O404" s="101"/>
      <c r="P404" s="101"/>
      <c r="Q404" s="101"/>
      <c r="R404" s="108"/>
      <c r="S404" s="108"/>
      <c r="T404" s="102"/>
      <c r="U404" s="102"/>
    </row>
    <row r="405" spans="4:21" x14ac:dyDescent="0.25">
      <c r="D405" s="101"/>
      <c r="E405" s="101"/>
      <c r="F405" s="101"/>
      <c r="G405" s="101"/>
      <c r="H405" s="101"/>
      <c r="I405" s="101"/>
      <c r="J405" s="101"/>
      <c r="K405" s="101"/>
      <c r="L405" s="101"/>
      <c r="M405" s="101"/>
      <c r="N405" s="101"/>
      <c r="O405" s="101"/>
      <c r="P405" s="101"/>
      <c r="Q405" s="101"/>
      <c r="R405" s="108"/>
      <c r="S405" s="108"/>
      <c r="T405" s="102"/>
      <c r="U405" s="102"/>
    </row>
    <row r="406" spans="4:21" x14ac:dyDescent="0.25">
      <c r="D406" s="101"/>
      <c r="E406" s="101"/>
      <c r="F406" s="101"/>
      <c r="G406" s="101"/>
      <c r="H406" s="101"/>
      <c r="I406" s="101"/>
      <c r="J406" s="101"/>
      <c r="K406" s="101"/>
      <c r="L406" s="101"/>
      <c r="M406" s="101"/>
      <c r="N406" s="101"/>
      <c r="O406" s="101"/>
      <c r="P406" s="101"/>
      <c r="Q406" s="101"/>
      <c r="R406" s="108"/>
      <c r="S406" s="108"/>
      <c r="T406" s="102"/>
      <c r="U406" s="102"/>
    </row>
    <row r="407" spans="4:21" x14ac:dyDescent="0.25">
      <c r="D407" s="101"/>
      <c r="E407" s="101"/>
      <c r="F407" s="101"/>
      <c r="G407" s="101"/>
      <c r="H407" s="101"/>
      <c r="I407" s="101"/>
      <c r="J407" s="101"/>
      <c r="K407" s="101"/>
      <c r="L407" s="101"/>
      <c r="M407" s="101"/>
      <c r="N407" s="101"/>
      <c r="O407" s="101"/>
      <c r="P407" s="101"/>
      <c r="Q407" s="101"/>
      <c r="R407" s="108"/>
      <c r="S407" s="108"/>
      <c r="T407" s="102"/>
      <c r="U407" s="102"/>
    </row>
    <row r="408" spans="4:21" x14ac:dyDescent="0.25">
      <c r="D408" s="101"/>
      <c r="E408" s="101"/>
      <c r="F408" s="101"/>
      <c r="G408" s="101"/>
      <c r="H408" s="101"/>
      <c r="I408" s="101"/>
      <c r="J408" s="101"/>
      <c r="K408" s="101"/>
      <c r="L408" s="101"/>
      <c r="M408" s="101"/>
      <c r="N408" s="101"/>
      <c r="O408" s="101"/>
      <c r="P408" s="101"/>
      <c r="Q408" s="101"/>
      <c r="R408" s="108"/>
      <c r="S408" s="108"/>
      <c r="T408" s="102"/>
      <c r="U408" s="102"/>
    </row>
    <row r="409" spans="4:21" x14ac:dyDescent="0.25">
      <c r="D409" s="101"/>
      <c r="E409" s="101"/>
      <c r="F409" s="101"/>
      <c r="G409" s="101"/>
      <c r="H409" s="101"/>
      <c r="I409" s="101"/>
      <c r="J409" s="101"/>
      <c r="K409" s="101"/>
      <c r="L409" s="101"/>
      <c r="M409" s="101"/>
      <c r="N409" s="101"/>
      <c r="O409" s="101"/>
      <c r="P409" s="101"/>
      <c r="Q409" s="101"/>
      <c r="R409" s="108"/>
      <c r="S409" s="108"/>
      <c r="T409" s="102"/>
      <c r="U409" s="102"/>
    </row>
    <row r="410" spans="4:21" x14ac:dyDescent="0.25">
      <c r="D410" s="101"/>
      <c r="E410" s="101"/>
      <c r="F410" s="101"/>
      <c r="G410" s="101"/>
      <c r="H410" s="101"/>
      <c r="I410" s="101"/>
      <c r="J410" s="101"/>
      <c r="K410" s="101"/>
      <c r="L410" s="101"/>
      <c r="M410" s="101"/>
      <c r="N410" s="101"/>
      <c r="O410" s="101"/>
      <c r="P410" s="101"/>
      <c r="Q410" s="101"/>
      <c r="R410" s="108"/>
      <c r="S410" s="108"/>
      <c r="T410" s="102"/>
      <c r="U410" s="102"/>
    </row>
    <row r="411" spans="4:21" x14ac:dyDescent="0.25">
      <c r="D411" s="101"/>
      <c r="E411" s="101"/>
      <c r="F411" s="101"/>
      <c r="G411" s="101"/>
      <c r="H411" s="101"/>
      <c r="I411" s="101"/>
      <c r="J411" s="101"/>
      <c r="K411" s="101"/>
      <c r="L411" s="101"/>
      <c r="M411" s="101"/>
      <c r="N411" s="101"/>
      <c r="O411" s="101"/>
      <c r="P411" s="101"/>
      <c r="Q411" s="101"/>
      <c r="R411" s="108"/>
      <c r="S411" s="108"/>
      <c r="T411" s="102"/>
      <c r="U411" s="102"/>
    </row>
    <row r="412" spans="4:21" x14ac:dyDescent="0.25">
      <c r="D412" s="101"/>
      <c r="E412" s="101"/>
      <c r="F412" s="101"/>
      <c r="G412" s="101"/>
      <c r="H412" s="101"/>
      <c r="I412" s="101"/>
      <c r="J412" s="101"/>
      <c r="K412" s="101"/>
      <c r="L412" s="101"/>
      <c r="M412" s="101"/>
      <c r="N412" s="101"/>
      <c r="O412" s="101"/>
      <c r="P412" s="101"/>
      <c r="Q412" s="101"/>
      <c r="R412" s="108"/>
      <c r="S412" s="108"/>
      <c r="T412" s="102"/>
      <c r="U412" s="102"/>
    </row>
    <row r="413" spans="4:21" x14ac:dyDescent="0.25">
      <c r="D413" s="101"/>
      <c r="E413" s="101"/>
      <c r="F413" s="101"/>
      <c r="G413" s="101"/>
      <c r="H413" s="101"/>
      <c r="I413" s="101"/>
      <c r="J413" s="101"/>
      <c r="K413" s="101"/>
      <c r="L413" s="101"/>
      <c r="M413" s="101"/>
      <c r="N413" s="101"/>
      <c r="O413" s="101"/>
      <c r="P413" s="101"/>
      <c r="Q413" s="101"/>
      <c r="R413" s="108"/>
      <c r="S413" s="108"/>
      <c r="T413" s="102"/>
      <c r="U413" s="102"/>
    </row>
    <row r="414" spans="4:21" x14ac:dyDescent="0.25">
      <c r="D414" s="101"/>
      <c r="E414" s="101"/>
      <c r="F414" s="101"/>
      <c r="G414" s="101"/>
      <c r="H414" s="101"/>
      <c r="I414" s="101"/>
      <c r="J414" s="101"/>
      <c r="K414" s="101"/>
      <c r="L414" s="101"/>
      <c r="M414" s="101"/>
      <c r="N414" s="101"/>
      <c r="O414" s="101"/>
      <c r="P414" s="101"/>
      <c r="Q414" s="101"/>
      <c r="R414" s="108"/>
      <c r="S414" s="108"/>
      <c r="T414" s="102"/>
      <c r="U414" s="102"/>
    </row>
    <row r="415" spans="4:21" x14ac:dyDescent="0.25">
      <c r="D415" s="101"/>
      <c r="E415" s="101"/>
      <c r="F415" s="101"/>
      <c r="G415" s="101"/>
      <c r="H415" s="101"/>
      <c r="I415" s="101"/>
      <c r="J415" s="101"/>
      <c r="K415" s="101"/>
      <c r="L415" s="101"/>
      <c r="M415" s="101"/>
      <c r="N415" s="101"/>
      <c r="O415" s="101"/>
      <c r="P415" s="101"/>
      <c r="Q415" s="101"/>
      <c r="R415" s="108"/>
      <c r="S415" s="108"/>
      <c r="T415" s="102"/>
      <c r="U415" s="102"/>
    </row>
    <row r="416" spans="4:21" x14ac:dyDescent="0.25">
      <c r="D416" s="101"/>
      <c r="E416" s="101"/>
      <c r="F416" s="101"/>
      <c r="G416" s="101"/>
      <c r="H416" s="101"/>
      <c r="I416" s="101"/>
      <c r="J416" s="101"/>
      <c r="K416" s="101"/>
      <c r="L416" s="101"/>
      <c r="M416" s="101"/>
      <c r="N416" s="101"/>
      <c r="O416" s="101"/>
      <c r="P416" s="101"/>
      <c r="Q416" s="101"/>
      <c r="R416" s="108"/>
      <c r="S416" s="108"/>
      <c r="T416" s="102"/>
      <c r="U416" s="102"/>
    </row>
    <row r="417" spans="4:21" x14ac:dyDescent="0.25">
      <c r="D417" s="101"/>
      <c r="E417" s="101"/>
      <c r="F417" s="101"/>
      <c r="G417" s="101"/>
      <c r="H417" s="101"/>
      <c r="I417" s="101"/>
      <c r="J417" s="101"/>
      <c r="K417" s="101"/>
      <c r="L417" s="101"/>
      <c r="M417" s="101"/>
      <c r="N417" s="101"/>
      <c r="O417" s="101"/>
      <c r="P417" s="101"/>
      <c r="Q417" s="101"/>
      <c r="R417" s="108"/>
      <c r="S417" s="108"/>
      <c r="T417" s="102"/>
      <c r="U417" s="102"/>
    </row>
    <row r="418" spans="4:21" x14ac:dyDescent="0.25">
      <c r="D418" s="101"/>
      <c r="E418" s="101"/>
      <c r="F418" s="101"/>
      <c r="G418" s="101"/>
      <c r="H418" s="101"/>
      <c r="I418" s="101"/>
      <c r="J418" s="101"/>
      <c r="K418" s="101"/>
      <c r="L418" s="101"/>
      <c r="M418" s="101"/>
      <c r="N418" s="101"/>
      <c r="O418" s="101"/>
      <c r="P418" s="101"/>
      <c r="Q418" s="101"/>
      <c r="R418" s="108"/>
      <c r="S418" s="108"/>
      <c r="T418" s="102"/>
      <c r="U418" s="102"/>
    </row>
    <row r="419" spans="4:21" x14ac:dyDescent="0.25">
      <c r="D419" s="101"/>
      <c r="E419" s="101"/>
      <c r="F419" s="101"/>
      <c r="G419" s="101"/>
      <c r="H419" s="101"/>
      <c r="I419" s="101"/>
      <c r="J419" s="101"/>
      <c r="K419" s="101"/>
      <c r="L419" s="101"/>
      <c r="M419" s="101"/>
      <c r="N419" s="101"/>
      <c r="O419" s="101"/>
      <c r="P419" s="101"/>
      <c r="Q419" s="101"/>
      <c r="R419" s="108"/>
      <c r="S419" s="108"/>
      <c r="T419" s="102"/>
      <c r="U419" s="102"/>
    </row>
    <row r="420" spans="4:21" x14ac:dyDescent="0.25">
      <c r="D420" s="101"/>
      <c r="E420" s="101"/>
      <c r="F420" s="101"/>
      <c r="G420" s="101"/>
      <c r="H420" s="101"/>
      <c r="I420" s="101"/>
      <c r="J420" s="101"/>
      <c r="K420" s="101"/>
      <c r="L420" s="101"/>
      <c r="M420" s="101"/>
      <c r="N420" s="101"/>
      <c r="O420" s="101"/>
      <c r="P420" s="101"/>
      <c r="Q420" s="101"/>
      <c r="R420" s="108"/>
      <c r="S420" s="108"/>
      <c r="T420" s="102"/>
      <c r="U420" s="102"/>
    </row>
    <row r="421" spans="4:21" x14ac:dyDescent="0.25">
      <c r="D421" s="101"/>
      <c r="E421" s="101"/>
      <c r="F421" s="101"/>
      <c r="G421" s="101"/>
      <c r="H421" s="101"/>
      <c r="I421" s="101"/>
      <c r="J421" s="101"/>
      <c r="K421" s="101"/>
      <c r="L421" s="101"/>
      <c r="M421" s="101"/>
      <c r="N421" s="101"/>
      <c r="O421" s="101"/>
      <c r="P421" s="101"/>
      <c r="Q421" s="101"/>
      <c r="R421" s="108"/>
      <c r="S421" s="108"/>
      <c r="T421" s="102"/>
      <c r="U421" s="102"/>
    </row>
    <row r="422" spans="4:21" x14ac:dyDescent="0.25">
      <c r="D422" s="101"/>
      <c r="E422" s="101"/>
      <c r="F422" s="101"/>
      <c r="G422" s="101"/>
      <c r="H422" s="101"/>
      <c r="I422" s="101"/>
      <c r="J422" s="101"/>
      <c r="K422" s="101"/>
      <c r="L422" s="101"/>
      <c r="M422" s="101"/>
      <c r="N422" s="101"/>
      <c r="O422" s="101"/>
      <c r="P422" s="101"/>
      <c r="Q422" s="101"/>
      <c r="R422" s="108"/>
      <c r="S422" s="108"/>
      <c r="T422" s="102"/>
      <c r="U422" s="102"/>
    </row>
    <row r="423" spans="4:21" x14ac:dyDescent="0.25">
      <c r="D423" s="101"/>
      <c r="E423" s="101"/>
      <c r="F423" s="101"/>
      <c r="G423" s="101"/>
      <c r="H423" s="101"/>
      <c r="I423" s="101"/>
      <c r="J423" s="101"/>
      <c r="K423" s="101"/>
      <c r="L423" s="101"/>
      <c r="M423" s="101"/>
      <c r="N423" s="101"/>
      <c r="O423" s="101"/>
      <c r="P423" s="101"/>
      <c r="Q423" s="101"/>
      <c r="R423" s="108"/>
      <c r="S423" s="108"/>
      <c r="T423" s="102"/>
      <c r="U423" s="102"/>
    </row>
    <row r="424" spans="4:21" x14ac:dyDescent="0.25">
      <c r="D424" s="101"/>
      <c r="E424" s="101"/>
      <c r="F424" s="101"/>
      <c r="G424" s="101"/>
      <c r="H424" s="101"/>
      <c r="I424" s="101"/>
      <c r="J424" s="101"/>
      <c r="K424" s="101"/>
      <c r="L424" s="101"/>
      <c r="M424" s="101"/>
      <c r="N424" s="101"/>
      <c r="O424" s="101"/>
      <c r="P424" s="101"/>
      <c r="Q424" s="101"/>
      <c r="R424" s="108"/>
      <c r="S424" s="108"/>
      <c r="T424" s="102"/>
      <c r="U424" s="102"/>
    </row>
    <row r="425" spans="4:21" x14ac:dyDescent="0.25">
      <c r="D425" s="101"/>
      <c r="E425" s="101"/>
      <c r="F425" s="101"/>
      <c r="G425" s="101"/>
      <c r="H425" s="101"/>
      <c r="I425" s="101"/>
      <c r="J425" s="101"/>
      <c r="K425" s="101"/>
      <c r="L425" s="101"/>
      <c r="M425" s="101"/>
      <c r="N425" s="101"/>
      <c r="O425" s="101"/>
      <c r="P425" s="101"/>
      <c r="Q425" s="101"/>
      <c r="R425" s="108"/>
      <c r="S425" s="108"/>
      <c r="T425" s="102"/>
      <c r="U425" s="102"/>
    </row>
    <row r="426" spans="4:21" x14ac:dyDescent="0.25">
      <c r="D426" s="101"/>
      <c r="E426" s="101"/>
      <c r="F426" s="101"/>
      <c r="G426" s="101"/>
      <c r="H426" s="101"/>
      <c r="I426" s="101"/>
      <c r="J426" s="101"/>
      <c r="K426" s="101"/>
      <c r="L426" s="101"/>
      <c r="M426" s="101"/>
      <c r="N426" s="101"/>
      <c r="O426" s="101"/>
      <c r="P426" s="101"/>
      <c r="Q426" s="101"/>
      <c r="R426" s="108"/>
      <c r="S426" s="108"/>
      <c r="T426" s="102"/>
      <c r="U426" s="102"/>
    </row>
    <row r="427" spans="4:21" x14ac:dyDescent="0.25">
      <c r="D427" s="101"/>
      <c r="E427" s="101"/>
      <c r="F427" s="101"/>
      <c r="G427" s="101"/>
      <c r="H427" s="101"/>
      <c r="I427" s="101"/>
      <c r="J427" s="101"/>
      <c r="K427" s="101"/>
      <c r="L427" s="101"/>
      <c r="M427" s="101"/>
      <c r="N427" s="101"/>
      <c r="O427" s="101"/>
      <c r="P427" s="101"/>
      <c r="Q427" s="101"/>
      <c r="R427" s="108"/>
      <c r="S427" s="108"/>
      <c r="T427" s="102"/>
      <c r="U427" s="102"/>
    </row>
    <row r="428" spans="4:21" x14ac:dyDescent="0.25">
      <c r="D428" s="101"/>
      <c r="E428" s="101"/>
      <c r="F428" s="101"/>
      <c r="G428" s="101"/>
      <c r="H428" s="101"/>
      <c r="I428" s="101"/>
      <c r="J428" s="101"/>
      <c r="K428" s="101"/>
      <c r="L428" s="101"/>
      <c r="M428" s="101"/>
      <c r="N428" s="101"/>
      <c r="O428" s="101"/>
      <c r="P428" s="101"/>
      <c r="Q428" s="101"/>
      <c r="R428" s="108"/>
      <c r="S428" s="108"/>
      <c r="T428" s="102"/>
      <c r="U428" s="102"/>
    </row>
    <row r="429" spans="4:21" x14ac:dyDescent="0.25">
      <c r="D429" s="101"/>
      <c r="E429" s="101"/>
      <c r="F429" s="101"/>
      <c r="G429" s="101"/>
      <c r="H429" s="101"/>
      <c r="I429" s="101"/>
      <c r="J429" s="101"/>
      <c r="K429" s="101"/>
      <c r="L429" s="101"/>
      <c r="M429" s="101"/>
      <c r="N429" s="101"/>
      <c r="O429" s="101"/>
      <c r="P429" s="101"/>
      <c r="Q429" s="101"/>
      <c r="R429" s="108"/>
      <c r="S429" s="108"/>
      <c r="T429" s="102"/>
      <c r="U429" s="102"/>
    </row>
    <row r="430" spans="4:21" x14ac:dyDescent="0.25">
      <c r="D430" s="101"/>
      <c r="E430" s="101"/>
      <c r="F430" s="101"/>
      <c r="G430" s="101"/>
      <c r="H430" s="101"/>
      <c r="I430" s="101"/>
      <c r="J430" s="101"/>
      <c r="K430" s="101"/>
      <c r="L430" s="101"/>
      <c r="M430" s="101"/>
      <c r="N430" s="101"/>
      <c r="O430" s="101"/>
      <c r="P430" s="101"/>
      <c r="Q430" s="101"/>
      <c r="R430" s="108"/>
      <c r="S430" s="108"/>
      <c r="T430" s="102"/>
      <c r="U430" s="102"/>
    </row>
    <row r="431" spans="4:21" x14ac:dyDescent="0.25">
      <c r="D431" s="101"/>
      <c r="E431" s="101"/>
      <c r="F431" s="101"/>
      <c r="G431" s="101"/>
      <c r="H431" s="101"/>
      <c r="I431" s="101"/>
      <c r="J431" s="101"/>
      <c r="K431" s="101"/>
      <c r="L431" s="101"/>
      <c r="M431" s="101"/>
      <c r="N431" s="101"/>
      <c r="O431" s="101"/>
      <c r="P431" s="101"/>
      <c r="Q431" s="101"/>
      <c r="R431" s="108"/>
      <c r="S431" s="108"/>
      <c r="T431" s="102"/>
      <c r="U431" s="102"/>
    </row>
    <row r="432" spans="4:21" x14ac:dyDescent="0.25">
      <c r="D432" s="101"/>
      <c r="E432" s="101"/>
      <c r="F432" s="101"/>
      <c r="G432" s="101"/>
      <c r="H432" s="101"/>
      <c r="I432" s="101"/>
      <c r="J432" s="101"/>
      <c r="K432" s="101"/>
      <c r="L432" s="101"/>
      <c r="M432" s="101"/>
      <c r="N432" s="101"/>
      <c r="O432" s="101"/>
      <c r="P432" s="101"/>
      <c r="Q432" s="101"/>
      <c r="R432" s="108"/>
      <c r="S432" s="108"/>
      <c r="T432" s="102"/>
      <c r="U432" s="102"/>
    </row>
    <row r="433" spans="4:21" x14ac:dyDescent="0.25">
      <c r="D433" s="101"/>
      <c r="E433" s="101"/>
      <c r="F433" s="101"/>
      <c r="G433" s="101"/>
      <c r="H433" s="101"/>
      <c r="I433" s="101"/>
      <c r="J433" s="101"/>
      <c r="K433" s="101"/>
      <c r="L433" s="101"/>
      <c r="M433" s="101"/>
      <c r="N433" s="101"/>
      <c r="O433" s="101"/>
      <c r="P433" s="101"/>
      <c r="Q433" s="101"/>
      <c r="R433" s="108"/>
      <c r="S433" s="108"/>
      <c r="T433" s="102"/>
      <c r="U433" s="102"/>
    </row>
    <row r="434" spans="4:21" x14ac:dyDescent="0.25">
      <c r="D434" s="101"/>
      <c r="E434" s="101"/>
      <c r="F434" s="101"/>
      <c r="G434" s="101"/>
      <c r="H434" s="101"/>
      <c r="I434" s="101"/>
      <c r="J434" s="101"/>
      <c r="K434" s="101"/>
      <c r="L434" s="101"/>
      <c r="M434" s="101"/>
      <c r="N434" s="101"/>
      <c r="O434" s="101"/>
      <c r="P434" s="101"/>
      <c r="Q434" s="101"/>
      <c r="R434" s="108"/>
      <c r="S434" s="108"/>
      <c r="T434" s="102"/>
      <c r="U434" s="102"/>
    </row>
    <row r="435" spans="4:21" x14ac:dyDescent="0.25">
      <c r="D435" s="101"/>
      <c r="E435" s="101"/>
      <c r="F435" s="101"/>
      <c r="G435" s="101"/>
      <c r="H435" s="101"/>
      <c r="I435" s="101"/>
      <c r="J435" s="101"/>
      <c r="K435" s="101"/>
      <c r="L435" s="101"/>
      <c r="M435" s="101"/>
      <c r="N435" s="101"/>
      <c r="O435" s="101"/>
      <c r="P435" s="101"/>
      <c r="Q435" s="101"/>
      <c r="R435" s="108"/>
      <c r="S435" s="108"/>
      <c r="T435" s="102"/>
      <c r="U435" s="102"/>
    </row>
    <row r="436" spans="4:21" x14ac:dyDescent="0.25">
      <c r="D436" s="101"/>
      <c r="E436" s="101"/>
      <c r="F436" s="101"/>
      <c r="G436" s="101"/>
      <c r="H436" s="101"/>
      <c r="I436" s="101"/>
      <c r="J436" s="101"/>
      <c r="K436" s="101"/>
      <c r="L436" s="101"/>
      <c r="M436" s="101"/>
      <c r="N436" s="101"/>
      <c r="O436" s="101"/>
      <c r="P436" s="101"/>
      <c r="Q436" s="101"/>
      <c r="R436" s="108"/>
      <c r="S436" s="108"/>
      <c r="T436" s="102"/>
      <c r="U436" s="102"/>
    </row>
    <row r="437" spans="4:21" x14ac:dyDescent="0.25">
      <c r="D437" s="101"/>
      <c r="E437" s="101"/>
      <c r="F437" s="101"/>
      <c r="G437" s="101"/>
      <c r="H437" s="101"/>
      <c r="I437" s="101"/>
      <c r="J437" s="101"/>
      <c r="K437" s="101"/>
      <c r="L437" s="101"/>
      <c r="M437" s="101"/>
      <c r="N437" s="101"/>
      <c r="O437" s="101"/>
      <c r="P437" s="101"/>
      <c r="Q437" s="101"/>
      <c r="R437" s="108"/>
      <c r="S437" s="108"/>
      <c r="T437" s="102"/>
      <c r="U437" s="102"/>
    </row>
    <row r="438" spans="4:21" x14ac:dyDescent="0.25">
      <c r="D438" s="101"/>
      <c r="E438" s="101"/>
      <c r="F438" s="101"/>
      <c r="G438" s="101"/>
      <c r="H438" s="101"/>
      <c r="I438" s="101"/>
      <c r="J438" s="101"/>
      <c r="K438" s="101"/>
      <c r="L438" s="101"/>
      <c r="M438" s="101"/>
      <c r="N438" s="101"/>
      <c r="O438" s="101"/>
      <c r="P438" s="101"/>
      <c r="Q438" s="101"/>
      <c r="R438" s="108"/>
      <c r="S438" s="108"/>
      <c r="T438" s="102"/>
      <c r="U438" s="102"/>
    </row>
    <row r="439" spans="4:21" x14ac:dyDescent="0.25">
      <c r="D439" s="101"/>
      <c r="E439" s="101"/>
      <c r="F439" s="101"/>
      <c r="G439" s="101"/>
      <c r="H439" s="101"/>
      <c r="I439" s="101"/>
      <c r="J439" s="101"/>
      <c r="K439" s="101"/>
      <c r="L439" s="101"/>
      <c r="M439" s="101"/>
      <c r="N439" s="101"/>
      <c r="O439" s="101"/>
      <c r="P439" s="101"/>
      <c r="Q439" s="101"/>
      <c r="R439" s="108"/>
      <c r="S439" s="108"/>
      <c r="T439" s="102"/>
      <c r="U439" s="102"/>
    </row>
    <row r="440" spans="4:21" x14ac:dyDescent="0.25">
      <c r="D440" s="101"/>
      <c r="E440" s="101"/>
      <c r="F440" s="101"/>
      <c r="G440" s="101"/>
      <c r="H440" s="101"/>
      <c r="I440" s="101"/>
      <c r="J440" s="101"/>
      <c r="K440" s="101"/>
      <c r="L440" s="101"/>
      <c r="M440" s="101"/>
      <c r="N440" s="101"/>
      <c r="O440" s="101"/>
      <c r="P440" s="101"/>
      <c r="Q440" s="101"/>
      <c r="R440" s="108"/>
      <c r="S440" s="108"/>
      <c r="T440" s="102"/>
      <c r="U440" s="102"/>
    </row>
    <row r="441" spans="4:21" x14ac:dyDescent="0.25">
      <c r="D441" s="101"/>
      <c r="E441" s="101"/>
      <c r="F441" s="101"/>
      <c r="G441" s="101"/>
      <c r="H441" s="101"/>
      <c r="I441" s="101"/>
      <c r="J441" s="101"/>
      <c r="K441" s="101"/>
      <c r="L441" s="101"/>
      <c r="M441" s="101"/>
      <c r="N441" s="101"/>
      <c r="O441" s="101"/>
      <c r="P441" s="101"/>
      <c r="Q441" s="101"/>
      <c r="R441" s="108"/>
      <c r="S441" s="108"/>
      <c r="T441" s="102"/>
      <c r="U441" s="102"/>
    </row>
    <row r="442" spans="4:21" x14ac:dyDescent="0.25">
      <c r="D442" s="101"/>
      <c r="E442" s="101"/>
      <c r="F442" s="101"/>
      <c r="G442" s="101"/>
      <c r="H442" s="101"/>
      <c r="I442" s="101"/>
      <c r="J442" s="101"/>
      <c r="K442" s="101"/>
      <c r="L442" s="101"/>
      <c r="M442" s="101"/>
      <c r="N442" s="101"/>
      <c r="O442" s="101"/>
      <c r="P442" s="101"/>
      <c r="Q442" s="101"/>
      <c r="R442" s="108"/>
      <c r="S442" s="108"/>
      <c r="T442" s="102"/>
      <c r="U442" s="102"/>
    </row>
    <row r="443" spans="4:21" x14ac:dyDescent="0.25">
      <c r="D443" s="101"/>
      <c r="E443" s="101"/>
      <c r="F443" s="101"/>
      <c r="G443" s="101"/>
      <c r="H443" s="101"/>
      <c r="I443" s="101"/>
      <c r="J443" s="101"/>
      <c r="K443" s="101"/>
      <c r="L443" s="101"/>
      <c r="M443" s="101"/>
      <c r="N443" s="101"/>
      <c r="O443" s="101"/>
      <c r="P443" s="101"/>
      <c r="Q443" s="101"/>
      <c r="R443" s="108"/>
      <c r="S443" s="108"/>
      <c r="T443" s="102"/>
      <c r="U443" s="102"/>
    </row>
    <row r="444" spans="4:21" x14ac:dyDescent="0.25">
      <c r="D444" s="101"/>
      <c r="E444" s="101"/>
      <c r="F444" s="101"/>
      <c r="G444" s="101"/>
      <c r="H444" s="101"/>
      <c r="I444" s="101"/>
      <c r="J444" s="101"/>
      <c r="K444" s="101"/>
      <c r="L444" s="101"/>
      <c r="M444" s="101"/>
      <c r="N444" s="101"/>
      <c r="O444" s="101"/>
      <c r="P444" s="101"/>
      <c r="Q444" s="101"/>
      <c r="R444" s="108"/>
      <c r="S444" s="108"/>
      <c r="T444" s="102"/>
      <c r="U444" s="102"/>
    </row>
    <row r="445" spans="4:21" x14ac:dyDescent="0.25">
      <c r="D445" s="101"/>
      <c r="E445" s="101"/>
      <c r="F445" s="101"/>
      <c r="G445" s="101"/>
      <c r="H445" s="101"/>
      <c r="I445" s="101"/>
      <c r="J445" s="101"/>
      <c r="K445" s="101"/>
      <c r="L445" s="101"/>
      <c r="M445" s="101"/>
      <c r="N445" s="101"/>
      <c r="O445" s="101"/>
      <c r="P445" s="101"/>
      <c r="Q445" s="101"/>
      <c r="R445" s="108"/>
      <c r="S445" s="108"/>
      <c r="T445" s="102"/>
      <c r="U445" s="102"/>
    </row>
    <row r="446" spans="4:21" x14ac:dyDescent="0.25">
      <c r="D446" s="101"/>
      <c r="E446" s="101"/>
      <c r="F446" s="101"/>
      <c r="G446" s="101"/>
      <c r="H446" s="101"/>
      <c r="I446" s="101"/>
      <c r="J446" s="101"/>
      <c r="K446" s="101"/>
      <c r="L446" s="101"/>
      <c r="M446" s="101"/>
      <c r="N446" s="101"/>
      <c r="O446" s="101"/>
      <c r="P446" s="101"/>
      <c r="Q446" s="101"/>
      <c r="R446" s="108"/>
      <c r="S446" s="108"/>
      <c r="T446" s="102"/>
      <c r="U446" s="102"/>
    </row>
    <row r="447" spans="4:21" x14ac:dyDescent="0.25">
      <c r="D447" s="101"/>
      <c r="E447" s="101"/>
      <c r="F447" s="101"/>
      <c r="G447" s="101"/>
      <c r="H447" s="101"/>
      <c r="I447" s="101"/>
      <c r="J447" s="101"/>
      <c r="K447" s="101"/>
      <c r="L447" s="101"/>
      <c r="M447" s="101"/>
      <c r="N447" s="101"/>
      <c r="O447" s="101"/>
      <c r="P447" s="101"/>
      <c r="Q447" s="101"/>
      <c r="R447" s="108"/>
      <c r="S447" s="108"/>
      <c r="T447" s="102"/>
      <c r="U447" s="102"/>
    </row>
    <row r="448" spans="4:21" x14ac:dyDescent="0.25">
      <c r="D448" s="101"/>
      <c r="E448" s="101"/>
      <c r="F448" s="101"/>
      <c r="G448" s="101"/>
      <c r="H448" s="101"/>
      <c r="I448" s="101"/>
      <c r="J448" s="101"/>
      <c r="K448" s="101"/>
      <c r="L448" s="101"/>
      <c r="M448" s="101"/>
      <c r="N448" s="101"/>
      <c r="O448" s="101"/>
      <c r="P448" s="101"/>
      <c r="Q448" s="101"/>
      <c r="R448" s="108"/>
      <c r="S448" s="108"/>
      <c r="T448" s="102"/>
      <c r="U448" s="102"/>
    </row>
    <row r="449" spans="4:21" x14ac:dyDescent="0.25">
      <c r="D449" s="101"/>
      <c r="E449" s="101"/>
      <c r="F449" s="101"/>
      <c r="G449" s="101"/>
      <c r="H449" s="101"/>
      <c r="I449" s="101"/>
      <c r="J449" s="101"/>
      <c r="K449" s="101"/>
      <c r="L449" s="101"/>
      <c r="M449" s="101"/>
      <c r="N449" s="101"/>
      <c r="O449" s="101"/>
      <c r="P449" s="101"/>
      <c r="Q449" s="101"/>
      <c r="R449" s="108"/>
      <c r="S449" s="108"/>
      <c r="T449" s="102"/>
      <c r="U449" s="102"/>
    </row>
    <row r="450" spans="4:21" x14ac:dyDescent="0.25">
      <c r="D450" s="101"/>
      <c r="E450" s="101"/>
      <c r="F450" s="101"/>
      <c r="G450" s="101"/>
      <c r="H450" s="101"/>
      <c r="I450" s="101"/>
      <c r="J450" s="101"/>
      <c r="K450" s="101"/>
      <c r="L450" s="101"/>
      <c r="M450" s="101"/>
      <c r="N450" s="101"/>
      <c r="O450" s="101"/>
      <c r="P450" s="101"/>
      <c r="Q450" s="101"/>
      <c r="R450" s="108"/>
      <c r="S450" s="108"/>
      <c r="T450" s="102"/>
      <c r="U450" s="102"/>
    </row>
    <row r="451" spans="4:21" x14ac:dyDescent="0.25">
      <c r="D451" s="101"/>
      <c r="E451" s="101"/>
      <c r="F451" s="101"/>
      <c r="G451" s="101"/>
      <c r="H451" s="101"/>
      <c r="I451" s="101"/>
      <c r="J451" s="101"/>
      <c r="K451" s="101"/>
      <c r="L451" s="101"/>
      <c r="M451" s="101"/>
      <c r="N451" s="101"/>
      <c r="O451" s="101"/>
      <c r="P451" s="101"/>
      <c r="Q451" s="101"/>
      <c r="R451" s="108"/>
      <c r="S451" s="108"/>
      <c r="T451" s="102"/>
      <c r="U451" s="102"/>
    </row>
    <row r="452" spans="4:21" x14ac:dyDescent="0.25">
      <c r="D452" s="101"/>
      <c r="E452" s="101"/>
      <c r="F452" s="101"/>
      <c r="G452" s="101"/>
      <c r="H452" s="101"/>
      <c r="I452" s="101"/>
      <c r="J452" s="101"/>
      <c r="K452" s="101"/>
      <c r="L452" s="101"/>
      <c r="M452" s="101"/>
      <c r="N452" s="101"/>
      <c r="O452" s="101"/>
      <c r="P452" s="101"/>
      <c r="Q452" s="101"/>
      <c r="R452" s="108"/>
      <c r="S452" s="108"/>
      <c r="T452" s="102"/>
      <c r="U452" s="102"/>
    </row>
    <row r="453" spans="4:21" x14ac:dyDescent="0.25">
      <c r="D453" s="101"/>
      <c r="E453" s="101"/>
      <c r="F453" s="101"/>
      <c r="G453" s="101"/>
      <c r="H453" s="101"/>
      <c r="I453" s="101"/>
      <c r="J453" s="101"/>
      <c r="K453" s="101"/>
      <c r="L453" s="101"/>
      <c r="M453" s="101"/>
      <c r="N453" s="101"/>
      <c r="O453" s="101"/>
      <c r="P453" s="101"/>
      <c r="Q453" s="101"/>
      <c r="R453" s="108"/>
      <c r="S453" s="108"/>
      <c r="T453" s="102"/>
      <c r="U453" s="102"/>
    </row>
    <row r="454" spans="4:21" x14ac:dyDescent="0.25">
      <c r="D454" s="101"/>
      <c r="E454" s="101"/>
      <c r="F454" s="101"/>
      <c r="G454" s="101"/>
      <c r="H454" s="101"/>
      <c r="I454" s="101"/>
      <c r="J454" s="101"/>
      <c r="K454" s="101"/>
      <c r="L454" s="101"/>
      <c r="M454" s="101"/>
      <c r="N454" s="101"/>
      <c r="O454" s="101"/>
      <c r="P454" s="101"/>
      <c r="Q454" s="101"/>
      <c r="R454" s="108"/>
      <c r="S454" s="108"/>
      <c r="T454" s="102"/>
      <c r="U454" s="102"/>
    </row>
    <row r="455" spans="4:21" x14ac:dyDescent="0.25">
      <c r="D455" s="101"/>
      <c r="E455" s="101"/>
      <c r="F455" s="101"/>
      <c r="G455" s="101"/>
      <c r="H455" s="101"/>
      <c r="I455" s="101"/>
      <c r="J455" s="101"/>
      <c r="K455" s="101"/>
      <c r="L455" s="101"/>
      <c r="M455" s="101"/>
      <c r="N455" s="101"/>
      <c r="O455" s="101"/>
      <c r="P455" s="101"/>
      <c r="Q455" s="101"/>
      <c r="R455" s="108"/>
      <c r="S455" s="108"/>
      <c r="T455" s="102"/>
      <c r="U455" s="102"/>
    </row>
    <row r="456" spans="4:21" x14ac:dyDescent="0.25">
      <c r="D456" s="101"/>
      <c r="E456" s="101"/>
      <c r="F456" s="101"/>
      <c r="G456" s="101"/>
      <c r="H456" s="101"/>
      <c r="I456" s="101"/>
      <c r="J456" s="101"/>
      <c r="K456" s="101"/>
      <c r="L456" s="101"/>
      <c r="M456" s="101"/>
      <c r="N456" s="101"/>
      <c r="O456" s="101"/>
      <c r="P456" s="101"/>
      <c r="Q456" s="101"/>
      <c r="R456" s="108"/>
      <c r="S456" s="108"/>
      <c r="T456" s="102"/>
      <c r="U456" s="102"/>
    </row>
    <row r="457" spans="4:21" x14ac:dyDescent="0.25">
      <c r="D457" s="101"/>
      <c r="E457" s="101"/>
      <c r="F457" s="101"/>
      <c r="G457" s="101"/>
      <c r="H457" s="101"/>
      <c r="I457" s="101"/>
      <c r="J457" s="101"/>
      <c r="K457" s="101"/>
      <c r="L457" s="101"/>
      <c r="M457" s="101"/>
      <c r="N457" s="101"/>
      <c r="O457" s="101"/>
      <c r="P457" s="101"/>
      <c r="Q457" s="101"/>
      <c r="R457" s="108"/>
      <c r="S457" s="108"/>
      <c r="T457" s="102"/>
      <c r="U457" s="102"/>
    </row>
    <row r="458" spans="4:21" x14ac:dyDescent="0.25">
      <c r="D458" s="101"/>
      <c r="E458" s="101"/>
      <c r="F458" s="101"/>
      <c r="G458" s="101"/>
      <c r="H458" s="101"/>
      <c r="I458" s="101"/>
      <c r="J458" s="101"/>
      <c r="K458" s="101"/>
      <c r="L458" s="101"/>
      <c r="M458" s="101"/>
      <c r="N458" s="101"/>
      <c r="O458" s="101"/>
      <c r="P458" s="101"/>
      <c r="Q458" s="101"/>
      <c r="R458" s="108"/>
      <c r="S458" s="108"/>
      <c r="T458" s="102"/>
      <c r="U458" s="102"/>
    </row>
    <row r="459" spans="4:21" x14ac:dyDescent="0.25">
      <c r="D459" s="101"/>
      <c r="E459" s="101"/>
      <c r="F459" s="101"/>
      <c r="G459" s="101"/>
      <c r="H459" s="101"/>
      <c r="I459" s="101"/>
      <c r="J459" s="101"/>
      <c r="K459" s="101"/>
      <c r="L459" s="101"/>
      <c r="M459" s="101"/>
      <c r="N459" s="101"/>
      <c r="O459" s="101"/>
      <c r="P459" s="101"/>
      <c r="Q459" s="101"/>
      <c r="R459" s="108"/>
      <c r="S459" s="108"/>
      <c r="T459" s="102"/>
      <c r="U459" s="102"/>
    </row>
    <row r="460" spans="4:21" x14ac:dyDescent="0.25">
      <c r="D460" s="101"/>
      <c r="E460" s="101"/>
      <c r="F460" s="101"/>
      <c r="G460" s="101"/>
      <c r="H460" s="101"/>
      <c r="I460" s="101"/>
      <c r="J460" s="101"/>
      <c r="K460" s="101"/>
      <c r="L460" s="101"/>
      <c r="M460" s="101"/>
      <c r="N460" s="101"/>
      <c r="O460" s="101"/>
      <c r="P460" s="101"/>
      <c r="Q460" s="101"/>
      <c r="R460" s="108"/>
      <c r="S460" s="108"/>
      <c r="T460" s="102"/>
      <c r="U460" s="102"/>
    </row>
    <row r="461" spans="4:21" x14ac:dyDescent="0.25">
      <c r="D461" s="101"/>
      <c r="E461" s="101"/>
      <c r="F461" s="101"/>
      <c r="G461" s="101"/>
      <c r="H461" s="101"/>
      <c r="I461" s="101"/>
      <c r="J461" s="101"/>
      <c r="K461" s="101"/>
      <c r="L461" s="101"/>
      <c r="M461" s="101"/>
      <c r="N461" s="101"/>
      <c r="O461" s="101"/>
      <c r="P461" s="101"/>
      <c r="Q461" s="101"/>
      <c r="R461" s="108"/>
      <c r="S461" s="108"/>
      <c r="T461" s="102"/>
      <c r="U461" s="102"/>
    </row>
    <row r="462" spans="4:21" x14ac:dyDescent="0.25">
      <c r="D462" s="101"/>
      <c r="E462" s="101"/>
      <c r="F462" s="101"/>
      <c r="G462" s="101"/>
      <c r="H462" s="101"/>
      <c r="I462" s="101"/>
      <c r="J462" s="101"/>
      <c r="K462" s="101"/>
      <c r="L462" s="101"/>
      <c r="M462" s="101"/>
      <c r="N462" s="101"/>
      <c r="O462" s="101"/>
      <c r="P462" s="101"/>
      <c r="Q462" s="101"/>
      <c r="R462" s="108"/>
      <c r="S462" s="108"/>
      <c r="T462" s="102"/>
      <c r="U462" s="102"/>
    </row>
    <row r="463" spans="4:21" x14ac:dyDescent="0.25">
      <c r="D463" s="101"/>
      <c r="E463" s="101"/>
      <c r="F463" s="101"/>
      <c r="G463" s="101"/>
      <c r="H463" s="101"/>
      <c r="I463" s="101"/>
      <c r="J463" s="101"/>
      <c r="K463" s="101"/>
      <c r="L463" s="101"/>
      <c r="M463" s="101"/>
      <c r="N463" s="101"/>
      <c r="O463" s="101"/>
      <c r="P463" s="101"/>
      <c r="Q463" s="101"/>
      <c r="R463" s="108"/>
      <c r="S463" s="108"/>
      <c r="T463" s="102"/>
      <c r="U463" s="102"/>
    </row>
    <row r="464" spans="4:21" x14ac:dyDescent="0.25">
      <c r="D464" s="101"/>
      <c r="E464" s="101"/>
      <c r="F464" s="101"/>
      <c r="G464" s="101"/>
      <c r="H464" s="101"/>
      <c r="I464" s="101"/>
      <c r="J464" s="101"/>
      <c r="K464" s="101"/>
      <c r="L464" s="101"/>
      <c r="M464" s="101"/>
      <c r="N464" s="101"/>
      <c r="O464" s="101"/>
      <c r="P464" s="101"/>
      <c r="Q464" s="101"/>
      <c r="R464" s="108"/>
      <c r="S464" s="108"/>
      <c r="T464" s="102"/>
      <c r="U464" s="102"/>
    </row>
    <row r="465" spans="4:21" x14ac:dyDescent="0.25">
      <c r="D465" s="101"/>
      <c r="E465" s="101"/>
      <c r="F465" s="101"/>
      <c r="G465" s="101"/>
      <c r="H465" s="101"/>
      <c r="I465" s="101"/>
      <c r="J465" s="101"/>
      <c r="K465" s="101"/>
      <c r="L465" s="101"/>
      <c r="M465" s="101"/>
      <c r="N465" s="101"/>
      <c r="O465" s="101"/>
      <c r="P465" s="101"/>
      <c r="Q465" s="101"/>
      <c r="R465" s="108"/>
      <c r="S465" s="108"/>
      <c r="T465" s="102"/>
      <c r="U465" s="102"/>
    </row>
    <row r="466" spans="4:21" x14ac:dyDescent="0.25">
      <c r="D466" s="101"/>
      <c r="E466" s="101"/>
      <c r="F466" s="101"/>
      <c r="G466" s="101"/>
      <c r="H466" s="101"/>
      <c r="I466" s="101"/>
      <c r="J466" s="101"/>
      <c r="K466" s="101"/>
      <c r="L466" s="101"/>
      <c r="M466" s="101"/>
      <c r="N466" s="101"/>
      <c r="O466" s="101"/>
      <c r="P466" s="101"/>
      <c r="Q466" s="101"/>
      <c r="R466" s="108"/>
      <c r="S466" s="108"/>
      <c r="T466" s="102"/>
      <c r="U466" s="102"/>
    </row>
    <row r="467" spans="4:21" x14ac:dyDescent="0.25">
      <c r="D467" s="101"/>
      <c r="E467" s="101"/>
      <c r="F467" s="101"/>
      <c r="G467" s="101"/>
      <c r="H467" s="101"/>
      <c r="I467" s="101"/>
      <c r="J467" s="101"/>
      <c r="K467" s="101"/>
      <c r="L467" s="101"/>
      <c r="M467" s="101"/>
      <c r="N467" s="101"/>
      <c r="O467" s="101"/>
      <c r="P467" s="101"/>
      <c r="Q467" s="101"/>
      <c r="R467" s="108"/>
      <c r="S467" s="108"/>
      <c r="T467" s="102"/>
      <c r="U467" s="102"/>
    </row>
    <row r="468" spans="4:21" x14ac:dyDescent="0.25">
      <c r="D468" s="101"/>
      <c r="E468" s="101"/>
      <c r="F468" s="101"/>
      <c r="G468" s="101"/>
      <c r="H468" s="101"/>
      <c r="I468" s="101"/>
      <c r="J468" s="101"/>
      <c r="K468" s="101"/>
      <c r="L468" s="101"/>
      <c r="M468" s="101"/>
      <c r="N468" s="101"/>
      <c r="O468" s="101"/>
      <c r="P468" s="101"/>
      <c r="Q468" s="101"/>
      <c r="R468" s="108"/>
      <c r="S468" s="108"/>
      <c r="T468" s="102"/>
      <c r="U468" s="102"/>
    </row>
    <row r="469" spans="4:21" x14ac:dyDescent="0.25">
      <c r="D469" s="101"/>
      <c r="E469" s="101"/>
      <c r="F469" s="101"/>
      <c r="G469" s="101"/>
      <c r="H469" s="101"/>
      <c r="I469" s="101"/>
      <c r="J469" s="101"/>
      <c r="K469" s="101"/>
      <c r="L469" s="101"/>
      <c r="M469" s="101"/>
      <c r="N469" s="101"/>
      <c r="O469" s="101"/>
      <c r="P469" s="101"/>
      <c r="Q469" s="101"/>
      <c r="R469" s="108"/>
      <c r="S469" s="108"/>
      <c r="T469" s="102"/>
      <c r="U469" s="102"/>
    </row>
    <row r="470" spans="4:21" x14ac:dyDescent="0.25">
      <c r="D470" s="101"/>
      <c r="E470" s="101"/>
      <c r="F470" s="101"/>
      <c r="G470" s="101"/>
      <c r="H470" s="101"/>
      <c r="I470" s="101"/>
      <c r="J470" s="101"/>
      <c r="K470" s="101"/>
      <c r="L470" s="101"/>
      <c r="M470" s="101"/>
      <c r="N470" s="101"/>
      <c r="O470" s="101"/>
      <c r="P470" s="101"/>
      <c r="Q470" s="101"/>
      <c r="R470" s="108"/>
      <c r="S470" s="108"/>
      <c r="T470" s="102"/>
      <c r="U470" s="102"/>
    </row>
    <row r="471" spans="4:21" x14ac:dyDescent="0.25">
      <c r="D471" s="101"/>
      <c r="E471" s="101"/>
      <c r="F471" s="101"/>
      <c r="G471" s="101"/>
      <c r="H471" s="101"/>
      <c r="I471" s="101"/>
      <c r="J471" s="101"/>
      <c r="K471" s="101"/>
      <c r="L471" s="101"/>
      <c r="M471" s="101"/>
      <c r="N471" s="101"/>
      <c r="O471" s="101"/>
      <c r="P471" s="101"/>
      <c r="Q471" s="101"/>
      <c r="R471" s="108"/>
      <c r="S471" s="108"/>
      <c r="T471" s="102"/>
      <c r="U471" s="102"/>
    </row>
    <row r="472" spans="4:21" x14ac:dyDescent="0.25">
      <c r="D472" s="101"/>
      <c r="E472" s="101"/>
      <c r="F472" s="101"/>
      <c r="G472" s="101"/>
      <c r="H472" s="101"/>
      <c r="I472" s="101"/>
      <c r="J472" s="101"/>
      <c r="K472" s="101"/>
      <c r="L472" s="101"/>
      <c r="M472" s="101"/>
      <c r="N472" s="101"/>
      <c r="O472" s="101"/>
      <c r="P472" s="101"/>
      <c r="Q472" s="101"/>
      <c r="R472" s="108"/>
      <c r="S472" s="108"/>
      <c r="T472" s="102"/>
      <c r="U472" s="102"/>
    </row>
    <row r="473" spans="4:21" x14ac:dyDescent="0.25">
      <c r="D473" s="101"/>
      <c r="E473" s="101"/>
      <c r="F473" s="101"/>
      <c r="G473" s="101"/>
      <c r="H473" s="101"/>
      <c r="I473" s="101"/>
      <c r="J473" s="101"/>
      <c r="K473" s="101"/>
      <c r="L473" s="101"/>
      <c r="M473" s="101"/>
      <c r="N473" s="101"/>
      <c r="O473" s="101"/>
      <c r="P473" s="101"/>
      <c r="Q473" s="101"/>
      <c r="R473" s="108"/>
      <c r="S473" s="108"/>
      <c r="T473" s="102"/>
      <c r="U473" s="102"/>
    </row>
    <row r="474" spans="4:21" x14ac:dyDescent="0.25">
      <c r="D474" s="101"/>
      <c r="E474" s="101"/>
      <c r="F474" s="101"/>
      <c r="G474" s="101"/>
      <c r="H474" s="101"/>
      <c r="I474" s="101"/>
      <c r="J474" s="101"/>
      <c r="K474" s="101"/>
      <c r="L474" s="101"/>
      <c r="M474" s="101"/>
      <c r="N474" s="101"/>
      <c r="O474" s="101"/>
      <c r="P474" s="101"/>
      <c r="Q474" s="101"/>
      <c r="R474" s="108"/>
      <c r="S474" s="108"/>
      <c r="T474" s="102"/>
      <c r="U474" s="102"/>
    </row>
    <row r="475" spans="4:21" x14ac:dyDescent="0.25">
      <c r="D475" s="101"/>
      <c r="E475" s="101"/>
      <c r="F475" s="101"/>
      <c r="G475" s="101"/>
      <c r="H475" s="101"/>
      <c r="I475" s="101"/>
      <c r="J475" s="101"/>
      <c r="K475" s="101"/>
      <c r="L475" s="101"/>
      <c r="M475" s="101"/>
      <c r="N475" s="101"/>
      <c r="O475" s="101"/>
      <c r="P475" s="101"/>
      <c r="Q475" s="101"/>
      <c r="R475" s="108"/>
      <c r="S475" s="108"/>
      <c r="T475" s="102"/>
      <c r="U475" s="102"/>
    </row>
    <row r="476" spans="4:21" x14ac:dyDescent="0.25">
      <c r="D476" s="101"/>
      <c r="E476" s="101"/>
      <c r="F476" s="101"/>
      <c r="G476" s="101"/>
      <c r="H476" s="101"/>
      <c r="I476" s="101"/>
      <c r="J476" s="101"/>
      <c r="K476" s="101"/>
      <c r="L476" s="101"/>
      <c r="M476" s="101"/>
      <c r="N476" s="101"/>
      <c r="O476" s="101"/>
      <c r="P476" s="101"/>
      <c r="Q476" s="101"/>
      <c r="R476" s="108"/>
      <c r="S476" s="108"/>
      <c r="T476" s="102"/>
      <c r="U476" s="102"/>
    </row>
    <row r="477" spans="4:21" x14ac:dyDescent="0.25">
      <c r="D477" s="101"/>
      <c r="E477" s="101"/>
      <c r="F477" s="101"/>
      <c r="G477" s="101"/>
      <c r="H477" s="101"/>
      <c r="I477" s="101"/>
      <c r="J477" s="101"/>
      <c r="K477" s="101"/>
      <c r="L477" s="101"/>
      <c r="M477" s="101"/>
      <c r="N477" s="101"/>
      <c r="O477" s="101"/>
      <c r="P477" s="101"/>
      <c r="Q477" s="101"/>
      <c r="R477" s="108"/>
      <c r="S477" s="108"/>
      <c r="T477" s="102"/>
      <c r="U477" s="102"/>
    </row>
    <row r="478" spans="4:21" x14ac:dyDescent="0.25">
      <c r="D478" s="101"/>
      <c r="E478" s="101"/>
      <c r="F478" s="101"/>
      <c r="G478" s="101"/>
      <c r="H478" s="101"/>
      <c r="I478" s="101"/>
      <c r="J478" s="101"/>
      <c r="K478" s="101"/>
      <c r="L478" s="101"/>
      <c r="M478" s="101"/>
      <c r="N478" s="101"/>
      <c r="O478" s="101"/>
      <c r="P478" s="101"/>
      <c r="Q478" s="101"/>
      <c r="R478" s="108"/>
      <c r="S478" s="108"/>
      <c r="T478" s="102"/>
      <c r="U478" s="102"/>
    </row>
    <row r="479" spans="4:21" x14ac:dyDescent="0.25">
      <c r="D479" s="101"/>
      <c r="E479" s="101"/>
      <c r="F479" s="101"/>
      <c r="G479" s="101"/>
      <c r="H479" s="101"/>
      <c r="I479" s="101"/>
      <c r="J479" s="101"/>
      <c r="K479" s="101"/>
      <c r="L479" s="101"/>
      <c r="M479" s="101"/>
      <c r="N479" s="101"/>
      <c r="O479" s="101"/>
      <c r="P479" s="101"/>
      <c r="Q479" s="101"/>
      <c r="R479" s="108"/>
      <c r="S479" s="108"/>
      <c r="T479" s="102"/>
      <c r="U479" s="102"/>
    </row>
    <row r="480" spans="4:21" x14ac:dyDescent="0.25">
      <c r="D480" s="101"/>
      <c r="E480" s="101"/>
      <c r="F480" s="101"/>
      <c r="G480" s="101"/>
      <c r="H480" s="101"/>
      <c r="I480" s="101"/>
      <c r="J480" s="101"/>
      <c r="K480" s="101"/>
      <c r="L480" s="101"/>
      <c r="M480" s="101"/>
      <c r="N480" s="101"/>
      <c r="O480" s="101"/>
      <c r="P480" s="101"/>
      <c r="Q480" s="101"/>
      <c r="R480" s="108"/>
      <c r="S480" s="108"/>
      <c r="T480" s="102"/>
      <c r="U480" s="102"/>
    </row>
    <row r="481" spans="4:21" x14ac:dyDescent="0.25">
      <c r="D481" s="101"/>
      <c r="E481" s="101"/>
      <c r="F481" s="101"/>
      <c r="G481" s="101"/>
      <c r="H481" s="101"/>
      <c r="I481" s="101"/>
      <c r="J481" s="101"/>
      <c r="K481" s="101"/>
      <c r="L481" s="101"/>
      <c r="M481" s="101"/>
      <c r="N481" s="101"/>
      <c r="O481" s="101"/>
      <c r="P481" s="101"/>
      <c r="Q481" s="101"/>
      <c r="R481" s="108"/>
      <c r="S481" s="108"/>
      <c r="T481" s="102"/>
      <c r="U481" s="102"/>
    </row>
    <row r="482" spans="4:21" x14ac:dyDescent="0.25">
      <c r="D482" s="101"/>
      <c r="E482" s="101"/>
      <c r="F482" s="101"/>
      <c r="G482" s="101"/>
      <c r="H482" s="101"/>
      <c r="I482" s="101"/>
      <c r="J482" s="101"/>
      <c r="K482" s="101"/>
      <c r="L482" s="101"/>
      <c r="M482" s="101"/>
      <c r="N482" s="101"/>
      <c r="O482" s="101"/>
      <c r="P482" s="101"/>
      <c r="Q482" s="101"/>
      <c r="R482" s="108"/>
      <c r="S482" s="108"/>
      <c r="T482" s="102"/>
      <c r="U482" s="102"/>
    </row>
    <row r="483" spans="4:21" x14ac:dyDescent="0.25">
      <c r="D483" s="101"/>
      <c r="E483" s="101"/>
      <c r="F483" s="101"/>
      <c r="G483" s="101"/>
      <c r="H483" s="101"/>
      <c r="I483" s="101"/>
      <c r="J483" s="101"/>
      <c r="K483" s="101"/>
      <c r="L483" s="101"/>
      <c r="M483" s="101"/>
      <c r="N483" s="101"/>
      <c r="O483" s="101"/>
      <c r="P483" s="101"/>
      <c r="Q483" s="101"/>
      <c r="R483" s="108"/>
      <c r="S483" s="108"/>
      <c r="T483" s="102"/>
      <c r="U483" s="102"/>
    </row>
    <row r="484" spans="4:21" x14ac:dyDescent="0.25">
      <c r="D484" s="101"/>
      <c r="E484" s="101"/>
      <c r="F484" s="101"/>
      <c r="G484" s="101"/>
      <c r="H484" s="101"/>
      <c r="I484" s="101"/>
      <c r="J484" s="101"/>
      <c r="K484" s="101"/>
      <c r="L484" s="101"/>
      <c r="M484" s="101"/>
      <c r="N484" s="101"/>
      <c r="O484" s="101"/>
      <c r="P484" s="101"/>
      <c r="Q484" s="101"/>
      <c r="R484" s="108"/>
      <c r="S484" s="108"/>
      <c r="T484" s="102"/>
      <c r="U484" s="102"/>
    </row>
    <row r="485" spans="4:21" x14ac:dyDescent="0.25">
      <c r="D485" s="101"/>
      <c r="E485" s="101"/>
      <c r="F485" s="101"/>
      <c r="G485" s="101"/>
      <c r="H485" s="101"/>
      <c r="I485" s="101"/>
      <c r="J485" s="101"/>
      <c r="K485" s="101"/>
      <c r="L485" s="101"/>
      <c r="M485" s="101"/>
      <c r="N485" s="101"/>
      <c r="O485" s="101"/>
      <c r="P485" s="101"/>
      <c r="Q485" s="101"/>
      <c r="R485" s="108"/>
      <c r="S485" s="108"/>
      <c r="T485" s="102"/>
      <c r="U485" s="102"/>
    </row>
    <row r="486" spans="4:21" x14ac:dyDescent="0.25">
      <c r="D486" s="101"/>
      <c r="E486" s="101"/>
      <c r="F486" s="101"/>
      <c r="G486" s="101"/>
      <c r="H486" s="101"/>
      <c r="I486" s="101"/>
      <c r="J486" s="101"/>
      <c r="K486" s="101"/>
      <c r="L486" s="101"/>
      <c r="M486" s="101"/>
      <c r="N486" s="101"/>
      <c r="O486" s="101"/>
      <c r="P486" s="101"/>
      <c r="Q486" s="101"/>
      <c r="R486" s="108"/>
      <c r="S486" s="108"/>
      <c r="T486" s="102"/>
      <c r="U486" s="102"/>
    </row>
    <row r="487" spans="4:21" x14ac:dyDescent="0.25">
      <c r="D487" s="101"/>
      <c r="E487" s="101"/>
      <c r="F487" s="101"/>
      <c r="G487" s="101"/>
      <c r="H487" s="101"/>
      <c r="I487" s="101"/>
      <c r="J487" s="101"/>
      <c r="K487" s="101"/>
      <c r="L487" s="101"/>
      <c r="M487" s="101"/>
      <c r="N487" s="101"/>
      <c r="O487" s="101"/>
      <c r="P487" s="101"/>
      <c r="Q487" s="101"/>
      <c r="R487" s="108"/>
      <c r="S487" s="108"/>
      <c r="T487" s="102"/>
      <c r="U487" s="102"/>
    </row>
    <row r="488" spans="4:21" x14ac:dyDescent="0.25">
      <c r="D488" s="101"/>
      <c r="E488" s="101"/>
      <c r="F488" s="101"/>
      <c r="G488" s="101"/>
      <c r="H488" s="101"/>
      <c r="I488" s="101"/>
      <c r="J488" s="101"/>
      <c r="K488" s="101"/>
      <c r="L488" s="101"/>
      <c r="M488" s="101"/>
      <c r="N488" s="101"/>
      <c r="O488" s="101"/>
      <c r="P488" s="101"/>
      <c r="Q488" s="101"/>
      <c r="R488" s="108"/>
      <c r="S488" s="108"/>
      <c r="T488" s="102"/>
      <c r="U488" s="102"/>
    </row>
    <row r="489" spans="4:21" x14ac:dyDescent="0.25">
      <c r="D489" s="101"/>
      <c r="E489" s="101"/>
      <c r="F489" s="101"/>
      <c r="G489" s="101"/>
      <c r="H489" s="101"/>
      <c r="I489" s="101"/>
      <c r="J489" s="101"/>
      <c r="K489" s="101"/>
      <c r="L489" s="101"/>
      <c r="M489" s="101"/>
      <c r="N489" s="101"/>
      <c r="O489" s="101"/>
      <c r="P489" s="101"/>
      <c r="Q489" s="101"/>
      <c r="R489" s="108"/>
      <c r="S489" s="108"/>
      <c r="T489" s="102"/>
      <c r="U489" s="102"/>
    </row>
    <row r="490" spans="4:21" x14ac:dyDescent="0.25">
      <c r="D490" s="101"/>
      <c r="E490" s="101"/>
      <c r="F490" s="101"/>
      <c r="G490" s="101"/>
      <c r="H490" s="101"/>
      <c r="I490" s="101"/>
      <c r="J490" s="101"/>
      <c r="K490" s="101"/>
      <c r="L490" s="101"/>
      <c r="M490" s="101"/>
      <c r="N490" s="101"/>
      <c r="O490" s="101"/>
      <c r="P490" s="101"/>
      <c r="Q490" s="101"/>
      <c r="R490" s="108"/>
      <c r="S490" s="108"/>
      <c r="T490" s="102"/>
      <c r="U490" s="102"/>
    </row>
    <row r="491" spans="4:21" x14ac:dyDescent="0.25">
      <c r="D491" s="101"/>
      <c r="E491" s="101"/>
      <c r="F491" s="101"/>
      <c r="G491" s="101"/>
      <c r="H491" s="101"/>
      <c r="I491" s="101"/>
      <c r="J491" s="101"/>
      <c r="K491" s="101"/>
      <c r="L491" s="101"/>
      <c r="M491" s="101"/>
      <c r="N491" s="101"/>
      <c r="O491" s="101"/>
      <c r="P491" s="101"/>
      <c r="Q491" s="101"/>
      <c r="R491" s="108"/>
      <c r="S491" s="108"/>
      <c r="T491" s="102"/>
      <c r="U491" s="102"/>
    </row>
    <row r="492" spans="4:21" x14ac:dyDescent="0.25">
      <c r="D492" s="101"/>
      <c r="E492" s="101"/>
      <c r="F492" s="101"/>
      <c r="G492" s="101"/>
      <c r="H492" s="101"/>
      <c r="I492" s="101"/>
      <c r="J492" s="101"/>
      <c r="K492" s="101"/>
      <c r="L492" s="101"/>
      <c r="M492" s="101"/>
      <c r="N492" s="101"/>
      <c r="O492" s="101"/>
      <c r="P492" s="101"/>
      <c r="Q492" s="101"/>
      <c r="R492" s="108"/>
      <c r="S492" s="108"/>
      <c r="T492" s="102"/>
      <c r="U492" s="102"/>
    </row>
    <row r="493" spans="4:21" x14ac:dyDescent="0.25">
      <c r="D493" s="101"/>
      <c r="E493" s="101"/>
      <c r="F493" s="101"/>
      <c r="G493" s="101"/>
      <c r="H493" s="101"/>
      <c r="I493" s="101"/>
      <c r="J493" s="101"/>
      <c r="K493" s="101"/>
      <c r="L493" s="101"/>
      <c r="M493" s="101"/>
      <c r="N493" s="101"/>
      <c r="O493" s="101"/>
      <c r="P493" s="101"/>
      <c r="Q493" s="101"/>
      <c r="R493" s="108"/>
      <c r="S493" s="108"/>
      <c r="T493" s="102"/>
      <c r="U493" s="102"/>
    </row>
    <row r="494" spans="4:21" x14ac:dyDescent="0.25">
      <c r="D494" s="101"/>
      <c r="E494" s="101"/>
      <c r="F494" s="101"/>
      <c r="G494" s="101"/>
      <c r="H494" s="101"/>
      <c r="I494" s="101"/>
      <c r="J494" s="101"/>
      <c r="K494" s="101"/>
      <c r="L494" s="101"/>
      <c r="M494" s="101"/>
      <c r="N494" s="101"/>
      <c r="O494" s="101"/>
      <c r="P494" s="101"/>
      <c r="Q494" s="101"/>
      <c r="R494" s="108"/>
      <c r="S494" s="108"/>
      <c r="T494" s="102"/>
      <c r="U494" s="102"/>
    </row>
    <row r="495" spans="4:21" x14ac:dyDescent="0.25">
      <c r="D495" s="101"/>
      <c r="E495" s="101"/>
      <c r="F495" s="101"/>
      <c r="G495" s="101"/>
      <c r="H495" s="101"/>
      <c r="I495" s="101"/>
      <c r="J495" s="101"/>
      <c r="K495" s="101"/>
      <c r="L495" s="101"/>
      <c r="M495" s="101"/>
      <c r="N495" s="101"/>
      <c r="O495" s="101"/>
      <c r="P495" s="101"/>
      <c r="Q495" s="101"/>
      <c r="R495" s="108"/>
      <c r="S495" s="108"/>
      <c r="T495" s="102"/>
      <c r="U495" s="102"/>
    </row>
    <row r="496" spans="4:21" x14ac:dyDescent="0.25">
      <c r="D496" s="101"/>
      <c r="E496" s="101"/>
      <c r="F496" s="101"/>
      <c r="G496" s="101"/>
      <c r="H496" s="101"/>
      <c r="I496" s="101"/>
      <c r="J496" s="101"/>
      <c r="K496" s="101"/>
      <c r="L496" s="101"/>
      <c r="M496" s="101"/>
      <c r="N496" s="101"/>
      <c r="O496" s="101"/>
      <c r="P496" s="101"/>
      <c r="Q496" s="101"/>
      <c r="R496" s="108"/>
      <c r="S496" s="108"/>
      <c r="T496" s="102"/>
      <c r="U496" s="102"/>
    </row>
    <row r="497" spans="4:21" x14ac:dyDescent="0.25">
      <c r="D497" s="101"/>
      <c r="E497" s="101"/>
      <c r="F497" s="101"/>
      <c r="G497" s="101"/>
      <c r="H497" s="101"/>
      <c r="I497" s="101"/>
      <c r="J497" s="101"/>
      <c r="K497" s="101"/>
      <c r="L497" s="101"/>
      <c r="M497" s="101"/>
      <c r="N497" s="101"/>
      <c r="O497" s="101"/>
      <c r="P497" s="101"/>
      <c r="Q497" s="101"/>
      <c r="R497" s="108"/>
      <c r="S497" s="108"/>
      <c r="T497" s="102"/>
      <c r="U497" s="102"/>
    </row>
    <row r="498" spans="4:21" x14ac:dyDescent="0.25">
      <c r="D498" s="101"/>
      <c r="E498" s="101"/>
      <c r="F498" s="101"/>
      <c r="G498" s="101"/>
      <c r="H498" s="101"/>
      <c r="I498" s="101"/>
      <c r="J498" s="101"/>
      <c r="K498" s="101"/>
      <c r="L498" s="101"/>
      <c r="M498" s="101"/>
      <c r="N498" s="101"/>
      <c r="O498" s="101"/>
      <c r="P498" s="101"/>
      <c r="Q498" s="101"/>
      <c r="R498" s="108"/>
      <c r="S498" s="108"/>
      <c r="T498" s="102"/>
      <c r="U498" s="102"/>
    </row>
    <row r="499" spans="4:21" x14ac:dyDescent="0.25">
      <c r="D499" s="101"/>
      <c r="E499" s="101"/>
      <c r="F499" s="101"/>
      <c r="G499" s="101"/>
      <c r="H499" s="101"/>
      <c r="I499" s="101"/>
      <c r="J499" s="101"/>
      <c r="K499" s="101"/>
      <c r="L499" s="101"/>
      <c r="M499" s="101"/>
      <c r="N499" s="101"/>
      <c r="O499" s="101"/>
      <c r="P499" s="101"/>
      <c r="Q499" s="101"/>
      <c r="R499" s="108"/>
      <c r="S499" s="108"/>
      <c r="T499" s="102"/>
      <c r="U499" s="102"/>
    </row>
    <row r="500" spans="4:21" x14ac:dyDescent="0.25">
      <c r="D500" s="101"/>
      <c r="E500" s="101"/>
      <c r="F500" s="101"/>
      <c r="G500" s="101"/>
      <c r="H500" s="101"/>
      <c r="I500" s="101"/>
      <c r="J500" s="101"/>
      <c r="K500" s="101"/>
      <c r="L500" s="101"/>
      <c r="M500" s="101"/>
      <c r="N500" s="101"/>
      <c r="O500" s="101"/>
      <c r="P500" s="101"/>
      <c r="Q500" s="101"/>
      <c r="R500" s="108"/>
      <c r="S500" s="108"/>
      <c r="T500" s="102"/>
      <c r="U500" s="102"/>
    </row>
    <row r="501" spans="4:21" x14ac:dyDescent="0.25">
      <c r="D501" s="101"/>
      <c r="E501" s="101"/>
      <c r="F501" s="101"/>
      <c r="G501" s="101"/>
      <c r="H501" s="101"/>
      <c r="I501" s="101"/>
      <c r="J501" s="101"/>
      <c r="K501" s="101"/>
      <c r="L501" s="101"/>
      <c r="M501" s="101"/>
      <c r="N501" s="101"/>
      <c r="O501" s="101"/>
      <c r="P501" s="101"/>
      <c r="Q501" s="101"/>
      <c r="R501" s="108"/>
      <c r="S501" s="108"/>
      <c r="T501" s="102"/>
      <c r="U501" s="102"/>
    </row>
    <row r="502" spans="4:21" x14ac:dyDescent="0.25">
      <c r="D502" s="101"/>
      <c r="E502" s="101"/>
      <c r="F502" s="101"/>
      <c r="G502" s="101"/>
      <c r="H502" s="101"/>
      <c r="I502" s="101"/>
      <c r="J502" s="101"/>
      <c r="K502" s="101"/>
      <c r="L502" s="101"/>
      <c r="M502" s="101"/>
      <c r="N502" s="101"/>
      <c r="O502" s="101"/>
      <c r="P502" s="101"/>
      <c r="Q502" s="101"/>
      <c r="R502" s="108"/>
      <c r="S502" s="108"/>
      <c r="T502" s="102"/>
      <c r="U502" s="102"/>
    </row>
    <row r="503" spans="4:21" x14ac:dyDescent="0.25">
      <c r="D503" s="101"/>
      <c r="E503" s="101"/>
      <c r="F503" s="101"/>
      <c r="G503" s="101"/>
      <c r="H503" s="101"/>
      <c r="I503" s="101"/>
      <c r="J503" s="101"/>
      <c r="K503" s="101"/>
      <c r="L503" s="101"/>
      <c r="M503" s="101"/>
      <c r="N503" s="101"/>
      <c r="O503" s="101"/>
      <c r="P503" s="101"/>
      <c r="Q503" s="101"/>
      <c r="R503" s="108"/>
      <c r="S503" s="108"/>
      <c r="T503" s="102"/>
      <c r="U503" s="102"/>
    </row>
    <row r="504" spans="4:21" x14ac:dyDescent="0.25">
      <c r="D504" s="101"/>
      <c r="E504" s="101"/>
      <c r="F504" s="101"/>
      <c r="G504" s="101"/>
      <c r="H504" s="101"/>
      <c r="I504" s="101"/>
      <c r="J504" s="101"/>
      <c r="K504" s="101"/>
      <c r="L504" s="101"/>
      <c r="M504" s="101"/>
      <c r="N504" s="101"/>
      <c r="O504" s="101"/>
      <c r="P504" s="101"/>
      <c r="Q504" s="101"/>
      <c r="R504" s="108"/>
      <c r="S504" s="108"/>
      <c r="T504" s="102"/>
      <c r="U504" s="102"/>
    </row>
    <row r="505" spans="4:21" x14ac:dyDescent="0.25">
      <c r="D505" s="101"/>
      <c r="E505" s="101"/>
      <c r="F505" s="101"/>
      <c r="G505" s="101"/>
      <c r="H505" s="101"/>
      <c r="I505" s="101"/>
      <c r="J505" s="101"/>
      <c r="K505" s="101"/>
      <c r="L505" s="101"/>
      <c r="M505" s="101"/>
      <c r="N505" s="101"/>
      <c r="O505" s="101"/>
      <c r="P505" s="101"/>
      <c r="Q505" s="101"/>
      <c r="R505" s="108"/>
      <c r="S505" s="108"/>
      <c r="T505" s="102"/>
      <c r="U505" s="102"/>
    </row>
    <row r="506" spans="4:21" x14ac:dyDescent="0.25">
      <c r="D506" s="101"/>
      <c r="E506" s="101"/>
      <c r="F506" s="101"/>
      <c r="G506" s="101"/>
      <c r="H506" s="101"/>
      <c r="I506" s="101"/>
      <c r="J506" s="101"/>
      <c r="K506" s="101"/>
      <c r="L506" s="101"/>
      <c r="M506" s="101"/>
      <c r="N506" s="101"/>
      <c r="O506" s="101"/>
      <c r="P506" s="101"/>
      <c r="Q506" s="101"/>
      <c r="R506" s="108"/>
      <c r="S506" s="108"/>
      <c r="T506" s="102"/>
      <c r="U506" s="102"/>
    </row>
    <row r="507" spans="4:21" x14ac:dyDescent="0.25">
      <c r="D507" s="101"/>
      <c r="E507" s="101"/>
      <c r="F507" s="101"/>
      <c r="G507" s="101"/>
      <c r="H507" s="101"/>
      <c r="I507" s="101"/>
      <c r="J507" s="101"/>
      <c r="K507" s="101"/>
      <c r="L507" s="101"/>
      <c r="M507" s="101"/>
      <c r="N507" s="101"/>
      <c r="O507" s="101"/>
      <c r="P507" s="101"/>
      <c r="Q507" s="101"/>
      <c r="R507" s="108"/>
      <c r="S507" s="108"/>
      <c r="T507" s="102"/>
      <c r="U507" s="102"/>
    </row>
    <row r="508" spans="4:21" x14ac:dyDescent="0.25">
      <c r="D508" s="101"/>
      <c r="E508" s="101"/>
      <c r="F508" s="101"/>
      <c r="G508" s="101"/>
      <c r="H508" s="101"/>
      <c r="I508" s="101"/>
      <c r="J508" s="101"/>
      <c r="K508" s="101"/>
      <c r="L508" s="101"/>
      <c r="M508" s="101"/>
      <c r="N508" s="101"/>
      <c r="O508" s="101"/>
      <c r="P508" s="101"/>
      <c r="Q508" s="101"/>
      <c r="R508" s="108"/>
      <c r="S508" s="108"/>
      <c r="T508" s="102"/>
      <c r="U508" s="102"/>
    </row>
    <row r="509" spans="4:21" x14ac:dyDescent="0.25">
      <c r="D509" s="101"/>
      <c r="E509" s="101"/>
      <c r="F509" s="101"/>
      <c r="G509" s="101"/>
      <c r="H509" s="101"/>
      <c r="I509" s="101"/>
      <c r="J509" s="101"/>
      <c r="K509" s="101"/>
      <c r="L509" s="101"/>
      <c r="M509" s="101"/>
      <c r="N509" s="101"/>
      <c r="O509" s="101"/>
      <c r="P509" s="101"/>
      <c r="Q509" s="101"/>
      <c r="R509" s="108"/>
      <c r="S509" s="108"/>
      <c r="T509" s="102"/>
      <c r="U509" s="102"/>
    </row>
    <row r="510" spans="4:21" x14ac:dyDescent="0.25">
      <c r="D510" s="101"/>
      <c r="E510" s="101"/>
      <c r="F510" s="101"/>
      <c r="G510" s="101"/>
      <c r="H510" s="101"/>
      <c r="I510" s="101"/>
      <c r="J510" s="101"/>
      <c r="K510" s="101"/>
      <c r="L510" s="101"/>
      <c r="M510" s="101"/>
      <c r="N510" s="101"/>
      <c r="O510" s="101"/>
      <c r="P510" s="101"/>
      <c r="Q510" s="101"/>
      <c r="R510" s="108"/>
      <c r="S510" s="108"/>
      <c r="T510" s="102"/>
      <c r="U510" s="102"/>
    </row>
    <row r="511" spans="4:21" x14ac:dyDescent="0.25">
      <c r="D511" s="101"/>
      <c r="E511" s="101"/>
      <c r="F511" s="101"/>
      <c r="G511" s="101"/>
      <c r="H511" s="101"/>
      <c r="I511" s="101"/>
      <c r="J511" s="101"/>
      <c r="K511" s="101"/>
      <c r="L511" s="101"/>
      <c r="M511" s="101"/>
      <c r="N511" s="101"/>
      <c r="O511" s="101"/>
      <c r="P511" s="101"/>
      <c r="Q511" s="101"/>
      <c r="R511" s="108"/>
      <c r="S511" s="108"/>
      <c r="T511" s="102"/>
      <c r="U511" s="102"/>
    </row>
    <row r="512" spans="4:21" x14ac:dyDescent="0.25">
      <c r="D512" s="101"/>
      <c r="E512" s="101"/>
      <c r="F512" s="101"/>
      <c r="G512" s="101"/>
      <c r="H512" s="101"/>
      <c r="I512" s="101"/>
      <c r="J512" s="101"/>
      <c r="K512" s="101"/>
      <c r="L512" s="101"/>
      <c r="M512" s="101"/>
      <c r="N512" s="101"/>
      <c r="O512" s="101"/>
      <c r="P512" s="101"/>
      <c r="Q512" s="101"/>
      <c r="R512" s="108"/>
      <c r="S512" s="108"/>
      <c r="T512" s="102"/>
      <c r="U512" s="102"/>
    </row>
    <row r="513" spans="4:21" x14ac:dyDescent="0.25">
      <c r="D513" s="101"/>
      <c r="E513" s="101"/>
      <c r="F513" s="101"/>
      <c r="G513" s="101"/>
      <c r="H513" s="101"/>
      <c r="I513" s="101"/>
      <c r="J513" s="101"/>
      <c r="K513" s="101"/>
      <c r="L513" s="101"/>
      <c r="M513" s="101"/>
      <c r="N513" s="101"/>
      <c r="O513" s="101"/>
      <c r="P513" s="101"/>
      <c r="Q513" s="101"/>
      <c r="R513" s="108"/>
      <c r="S513" s="108"/>
      <c r="T513" s="102"/>
      <c r="U513" s="102"/>
    </row>
    <row r="514" spans="4:21" x14ac:dyDescent="0.25">
      <c r="D514" s="101"/>
      <c r="E514" s="101"/>
      <c r="F514" s="101"/>
      <c r="G514" s="101"/>
      <c r="H514" s="101"/>
      <c r="I514" s="101"/>
      <c r="J514" s="101"/>
      <c r="K514" s="101"/>
      <c r="L514" s="101"/>
      <c r="M514" s="101"/>
      <c r="N514" s="101"/>
      <c r="O514" s="101"/>
      <c r="P514" s="101"/>
      <c r="Q514" s="101"/>
      <c r="R514" s="108"/>
      <c r="S514" s="108"/>
      <c r="T514" s="102"/>
      <c r="U514" s="102"/>
    </row>
    <row r="515" spans="4:21" x14ac:dyDescent="0.25">
      <c r="D515" s="101"/>
      <c r="E515" s="101"/>
      <c r="F515" s="101"/>
      <c r="G515" s="101"/>
      <c r="H515" s="101"/>
      <c r="I515" s="101"/>
      <c r="J515" s="101"/>
      <c r="K515" s="101"/>
      <c r="L515" s="101"/>
      <c r="M515" s="101"/>
      <c r="N515" s="101"/>
      <c r="O515" s="101"/>
      <c r="P515" s="101"/>
      <c r="Q515" s="101"/>
      <c r="R515" s="108"/>
      <c r="S515" s="108"/>
      <c r="T515" s="102"/>
      <c r="U515" s="102"/>
    </row>
    <row r="516" spans="4:21" x14ac:dyDescent="0.25">
      <c r="D516" s="101"/>
      <c r="E516" s="101"/>
      <c r="F516" s="101"/>
      <c r="G516" s="101"/>
      <c r="H516" s="101"/>
      <c r="I516" s="101"/>
      <c r="J516" s="101"/>
      <c r="K516" s="101"/>
      <c r="L516" s="101"/>
      <c r="M516" s="101"/>
      <c r="N516" s="101"/>
      <c r="O516" s="101"/>
      <c r="P516" s="101"/>
      <c r="Q516" s="101"/>
      <c r="R516" s="108"/>
      <c r="S516" s="108"/>
      <c r="T516" s="102"/>
      <c r="U516" s="102"/>
    </row>
    <row r="517" spans="4:21" x14ac:dyDescent="0.25">
      <c r="D517" s="101"/>
      <c r="E517" s="101"/>
      <c r="F517" s="101"/>
      <c r="G517" s="101"/>
      <c r="H517" s="101"/>
      <c r="I517" s="101"/>
      <c r="J517" s="101"/>
      <c r="K517" s="101"/>
      <c r="L517" s="101"/>
      <c r="M517" s="101"/>
      <c r="N517" s="101"/>
      <c r="O517" s="101"/>
      <c r="P517" s="101"/>
      <c r="Q517" s="101"/>
      <c r="R517" s="108"/>
      <c r="S517" s="108"/>
      <c r="T517" s="102"/>
      <c r="U517" s="102"/>
    </row>
    <row r="518" spans="4:21" x14ac:dyDescent="0.25">
      <c r="D518" s="101"/>
      <c r="E518" s="101"/>
      <c r="F518" s="101"/>
      <c r="G518" s="101"/>
      <c r="H518" s="101"/>
      <c r="I518" s="101"/>
      <c r="J518" s="101"/>
      <c r="K518" s="101"/>
      <c r="L518" s="101"/>
      <c r="M518" s="101"/>
      <c r="N518" s="101"/>
      <c r="O518" s="101"/>
      <c r="P518" s="101"/>
      <c r="Q518" s="101"/>
      <c r="R518" s="108"/>
      <c r="S518" s="108"/>
      <c r="T518" s="102"/>
      <c r="U518" s="102"/>
    </row>
    <row r="519" spans="4:21" x14ac:dyDescent="0.25">
      <c r="D519" s="101"/>
      <c r="E519" s="101"/>
      <c r="F519" s="101"/>
      <c r="G519" s="101"/>
      <c r="H519" s="101"/>
      <c r="I519" s="101"/>
      <c r="J519" s="101"/>
      <c r="K519" s="101"/>
      <c r="L519" s="101"/>
      <c r="M519" s="101"/>
      <c r="N519" s="101"/>
      <c r="O519" s="101"/>
      <c r="P519" s="101"/>
      <c r="Q519" s="101"/>
      <c r="R519" s="108"/>
      <c r="S519" s="108"/>
      <c r="T519" s="102"/>
      <c r="U519" s="102"/>
    </row>
    <row r="520" spans="4:21" x14ac:dyDescent="0.25">
      <c r="D520" s="101"/>
      <c r="E520" s="101"/>
      <c r="F520" s="101"/>
      <c r="G520" s="101"/>
      <c r="H520" s="101"/>
      <c r="I520" s="101"/>
      <c r="J520" s="101"/>
      <c r="K520" s="101"/>
      <c r="L520" s="101"/>
      <c r="M520" s="101"/>
      <c r="N520" s="101"/>
      <c r="O520" s="101"/>
      <c r="P520" s="101"/>
      <c r="Q520" s="101"/>
      <c r="R520" s="108"/>
      <c r="S520" s="108"/>
      <c r="T520" s="102"/>
      <c r="U520" s="102"/>
    </row>
    <row r="521" spans="4:21" x14ac:dyDescent="0.25">
      <c r="D521" s="101"/>
      <c r="E521" s="101"/>
      <c r="F521" s="101"/>
      <c r="G521" s="101"/>
      <c r="H521" s="101"/>
      <c r="I521" s="101"/>
      <c r="J521" s="101"/>
      <c r="K521" s="101"/>
      <c r="L521" s="101"/>
      <c r="M521" s="101"/>
      <c r="N521" s="101"/>
      <c r="O521" s="101"/>
      <c r="P521" s="101"/>
      <c r="Q521" s="101"/>
      <c r="R521" s="108"/>
      <c r="S521" s="108"/>
      <c r="T521" s="102"/>
      <c r="U521" s="102"/>
    </row>
    <row r="522" spans="4:21" x14ac:dyDescent="0.25">
      <c r="D522" s="101"/>
      <c r="E522" s="101"/>
      <c r="F522" s="101"/>
      <c r="G522" s="101"/>
      <c r="H522" s="101"/>
      <c r="I522" s="101"/>
      <c r="J522" s="101"/>
      <c r="K522" s="101"/>
      <c r="L522" s="101"/>
      <c r="M522" s="101"/>
      <c r="N522" s="101"/>
      <c r="O522" s="101"/>
      <c r="P522" s="101"/>
      <c r="Q522" s="101"/>
      <c r="R522" s="108"/>
      <c r="S522" s="108"/>
      <c r="T522" s="102"/>
      <c r="U522" s="102"/>
    </row>
    <row r="523" spans="4:21" x14ac:dyDescent="0.25">
      <c r="D523" s="101"/>
      <c r="E523" s="101"/>
      <c r="F523" s="101"/>
      <c r="G523" s="101"/>
      <c r="H523" s="101"/>
      <c r="I523" s="101"/>
      <c r="J523" s="101"/>
      <c r="K523" s="101"/>
      <c r="L523" s="101"/>
      <c r="M523" s="101"/>
      <c r="N523" s="101"/>
      <c r="O523" s="101"/>
      <c r="P523" s="101"/>
      <c r="Q523" s="101"/>
      <c r="R523" s="108"/>
      <c r="S523" s="108"/>
      <c r="T523" s="102"/>
      <c r="U523" s="102"/>
    </row>
    <row r="524" spans="4:21" x14ac:dyDescent="0.25">
      <c r="D524" s="101"/>
      <c r="E524" s="101"/>
      <c r="F524" s="101"/>
      <c r="G524" s="101"/>
      <c r="H524" s="101"/>
      <c r="I524" s="101"/>
      <c r="J524" s="101"/>
      <c r="K524" s="101"/>
      <c r="L524" s="101"/>
      <c r="M524" s="101"/>
      <c r="N524" s="101"/>
      <c r="O524" s="101"/>
      <c r="P524" s="101"/>
      <c r="Q524" s="101"/>
      <c r="R524" s="108"/>
      <c r="S524" s="108"/>
      <c r="T524" s="102"/>
      <c r="U524" s="102"/>
    </row>
    <row r="525" spans="4:21" x14ac:dyDescent="0.25">
      <c r="D525" s="101"/>
      <c r="E525" s="101"/>
      <c r="F525" s="101"/>
      <c r="G525" s="101"/>
      <c r="H525" s="101"/>
      <c r="I525" s="101"/>
      <c r="J525" s="101"/>
      <c r="K525" s="101"/>
      <c r="L525" s="101"/>
      <c r="M525" s="101"/>
      <c r="N525" s="101"/>
      <c r="O525" s="101"/>
      <c r="P525" s="101"/>
      <c r="Q525" s="101"/>
      <c r="R525" s="108"/>
      <c r="S525" s="108"/>
      <c r="T525" s="102"/>
      <c r="U525" s="102"/>
    </row>
    <row r="526" spans="4:21" x14ac:dyDescent="0.25">
      <c r="D526" s="101"/>
      <c r="E526" s="101"/>
      <c r="F526" s="101"/>
      <c r="G526" s="101"/>
      <c r="H526" s="101"/>
      <c r="I526" s="101"/>
      <c r="J526" s="101"/>
      <c r="K526" s="101"/>
      <c r="L526" s="101"/>
      <c r="M526" s="101"/>
      <c r="N526" s="101"/>
      <c r="O526" s="101"/>
      <c r="P526" s="101"/>
      <c r="Q526" s="101"/>
      <c r="R526" s="108"/>
      <c r="S526" s="108"/>
      <c r="T526" s="102"/>
      <c r="U526" s="102"/>
    </row>
    <row r="527" spans="4:21" x14ac:dyDescent="0.25">
      <c r="D527" s="101"/>
      <c r="E527" s="101"/>
      <c r="F527" s="101"/>
      <c r="G527" s="101"/>
      <c r="H527" s="101"/>
      <c r="I527" s="101"/>
      <c r="J527" s="101"/>
      <c r="K527" s="101"/>
      <c r="L527" s="101"/>
      <c r="M527" s="101"/>
      <c r="N527" s="101"/>
      <c r="O527" s="101"/>
      <c r="P527" s="101"/>
      <c r="Q527" s="101"/>
      <c r="R527" s="108"/>
      <c r="S527" s="108"/>
      <c r="T527" s="102"/>
      <c r="U527" s="102"/>
    </row>
    <row r="528" spans="4:21" x14ac:dyDescent="0.25">
      <c r="D528" s="101"/>
      <c r="E528" s="101"/>
      <c r="F528" s="101"/>
      <c r="G528" s="101"/>
      <c r="H528" s="101"/>
      <c r="I528" s="101"/>
      <c r="J528" s="101"/>
      <c r="K528" s="101"/>
      <c r="L528" s="101"/>
      <c r="M528" s="101"/>
      <c r="N528" s="101"/>
      <c r="O528" s="101"/>
      <c r="P528" s="101"/>
      <c r="Q528" s="101"/>
      <c r="R528" s="108"/>
      <c r="S528" s="108"/>
      <c r="T528" s="102"/>
      <c r="U528" s="102"/>
    </row>
    <row r="529" spans="4:21" x14ac:dyDescent="0.25">
      <c r="D529" s="101"/>
      <c r="E529" s="101"/>
      <c r="F529" s="101"/>
      <c r="G529" s="101"/>
      <c r="H529" s="101"/>
      <c r="I529" s="101"/>
      <c r="J529" s="101"/>
      <c r="K529" s="101"/>
      <c r="L529" s="101"/>
      <c r="M529" s="101"/>
      <c r="N529" s="101"/>
      <c r="O529" s="101"/>
      <c r="P529" s="101"/>
      <c r="Q529" s="101"/>
      <c r="R529" s="108"/>
      <c r="S529" s="108"/>
      <c r="T529" s="102"/>
      <c r="U529" s="102"/>
    </row>
    <row r="530" spans="4:21" x14ac:dyDescent="0.25">
      <c r="D530" s="101"/>
      <c r="E530" s="101"/>
      <c r="F530" s="101"/>
      <c r="G530" s="101"/>
      <c r="H530" s="101"/>
      <c r="I530" s="101"/>
      <c r="J530" s="101"/>
      <c r="K530" s="101"/>
      <c r="L530" s="101"/>
      <c r="M530" s="101"/>
      <c r="N530" s="101"/>
      <c r="O530" s="101"/>
      <c r="P530" s="101"/>
      <c r="Q530" s="101"/>
      <c r="R530" s="108"/>
      <c r="S530" s="108"/>
      <c r="T530" s="102"/>
      <c r="U530" s="102"/>
    </row>
    <row r="531" spans="4:21" x14ac:dyDescent="0.25">
      <c r="D531" s="101"/>
      <c r="E531" s="101"/>
      <c r="F531" s="101"/>
      <c r="G531" s="101"/>
      <c r="H531" s="101"/>
      <c r="I531" s="101"/>
      <c r="J531" s="101"/>
      <c r="K531" s="101"/>
      <c r="L531" s="101"/>
      <c r="M531" s="101"/>
      <c r="N531" s="101"/>
      <c r="O531" s="101"/>
      <c r="P531" s="101"/>
      <c r="Q531" s="101"/>
      <c r="R531" s="108"/>
      <c r="S531" s="108"/>
      <c r="T531" s="102"/>
      <c r="U531" s="102"/>
    </row>
    <row r="532" spans="4:21" x14ac:dyDescent="0.25">
      <c r="D532" s="101"/>
      <c r="E532" s="101"/>
      <c r="F532" s="101"/>
      <c r="G532" s="101"/>
      <c r="H532" s="101"/>
      <c r="I532" s="101"/>
      <c r="J532" s="101"/>
      <c r="K532" s="101"/>
      <c r="L532" s="101"/>
      <c r="M532" s="101"/>
      <c r="N532" s="101"/>
      <c r="O532" s="101"/>
      <c r="P532" s="101"/>
      <c r="Q532" s="101"/>
      <c r="R532" s="108"/>
      <c r="S532" s="108"/>
      <c r="T532" s="102"/>
      <c r="U532" s="102"/>
    </row>
    <row r="533" spans="4:21" x14ac:dyDescent="0.25">
      <c r="D533" s="101"/>
      <c r="E533" s="101"/>
      <c r="F533" s="101"/>
      <c r="G533" s="101"/>
      <c r="H533" s="101"/>
      <c r="I533" s="101"/>
      <c r="J533" s="101"/>
      <c r="K533" s="101"/>
      <c r="L533" s="101"/>
      <c r="M533" s="101"/>
      <c r="N533" s="101"/>
      <c r="O533" s="101"/>
      <c r="P533" s="101"/>
      <c r="Q533" s="101"/>
      <c r="R533" s="108"/>
      <c r="S533" s="108"/>
      <c r="T533" s="102"/>
      <c r="U533" s="102"/>
    </row>
    <row r="534" spans="4:21" x14ac:dyDescent="0.25">
      <c r="D534" s="101"/>
      <c r="E534" s="101"/>
      <c r="F534" s="101"/>
      <c r="G534" s="101"/>
      <c r="H534" s="101"/>
      <c r="I534" s="101"/>
      <c r="J534" s="101"/>
      <c r="K534" s="101"/>
      <c r="L534" s="101"/>
      <c r="M534" s="101"/>
      <c r="N534" s="101"/>
      <c r="O534" s="101"/>
      <c r="P534" s="101"/>
      <c r="Q534" s="101"/>
      <c r="R534" s="108"/>
      <c r="S534" s="108"/>
      <c r="T534" s="102"/>
      <c r="U534" s="102"/>
    </row>
    <row r="535" spans="4:21" x14ac:dyDescent="0.25">
      <c r="D535" s="101"/>
      <c r="E535" s="101"/>
      <c r="F535" s="101"/>
      <c r="G535" s="101"/>
      <c r="H535" s="101"/>
      <c r="I535" s="101"/>
      <c r="J535" s="101"/>
      <c r="K535" s="101"/>
      <c r="L535" s="101"/>
      <c r="M535" s="101"/>
      <c r="N535" s="101"/>
      <c r="O535" s="101"/>
      <c r="P535" s="101"/>
      <c r="Q535" s="101"/>
      <c r="R535" s="108"/>
      <c r="S535" s="108"/>
      <c r="T535" s="102"/>
      <c r="U535" s="102"/>
    </row>
    <row r="536" spans="4:21" x14ac:dyDescent="0.25">
      <c r="D536" s="101"/>
      <c r="E536" s="101"/>
      <c r="F536" s="101"/>
      <c r="G536" s="101"/>
      <c r="H536" s="101"/>
      <c r="I536" s="101"/>
      <c r="J536" s="101"/>
      <c r="K536" s="101"/>
      <c r="L536" s="101"/>
      <c r="M536" s="101"/>
      <c r="N536" s="101"/>
      <c r="O536" s="101"/>
      <c r="P536" s="101"/>
      <c r="Q536" s="101"/>
      <c r="R536" s="108"/>
      <c r="S536" s="108"/>
      <c r="T536" s="102"/>
      <c r="U536" s="102"/>
    </row>
    <row r="537" spans="4:21" x14ac:dyDescent="0.25">
      <c r="D537" s="101"/>
      <c r="E537" s="101"/>
      <c r="F537" s="101"/>
      <c r="G537" s="101"/>
      <c r="H537" s="101"/>
      <c r="I537" s="101"/>
      <c r="J537" s="101"/>
      <c r="K537" s="101"/>
      <c r="L537" s="101"/>
      <c r="M537" s="101"/>
      <c r="N537" s="101"/>
      <c r="O537" s="101"/>
      <c r="P537" s="101"/>
      <c r="Q537" s="101"/>
      <c r="R537" s="108"/>
      <c r="S537" s="108"/>
      <c r="T537" s="102"/>
      <c r="U537" s="102"/>
    </row>
    <row r="538" spans="4:21" x14ac:dyDescent="0.25">
      <c r="D538" s="101"/>
      <c r="E538" s="101"/>
      <c r="F538" s="101"/>
      <c r="G538" s="101"/>
      <c r="H538" s="101"/>
      <c r="I538" s="101"/>
      <c r="J538" s="101"/>
      <c r="K538" s="101"/>
      <c r="L538" s="101"/>
      <c r="M538" s="101"/>
      <c r="N538" s="101"/>
      <c r="O538" s="101"/>
      <c r="P538" s="101"/>
      <c r="Q538" s="101"/>
      <c r="R538" s="108"/>
      <c r="S538" s="108"/>
      <c r="T538" s="102"/>
      <c r="U538" s="102"/>
    </row>
    <row r="539" spans="4:21" x14ac:dyDescent="0.25">
      <c r="D539" s="101"/>
      <c r="E539" s="101"/>
      <c r="F539" s="101"/>
      <c r="G539" s="101"/>
      <c r="H539" s="101"/>
      <c r="I539" s="101"/>
      <c r="J539" s="101"/>
      <c r="K539" s="101"/>
      <c r="L539" s="101"/>
      <c r="M539" s="101"/>
      <c r="N539" s="101"/>
      <c r="O539" s="101"/>
      <c r="P539" s="101"/>
      <c r="Q539" s="101"/>
      <c r="R539" s="108"/>
      <c r="S539" s="108"/>
      <c r="T539" s="102"/>
      <c r="U539" s="102"/>
    </row>
    <row r="540" spans="4:21" x14ac:dyDescent="0.25">
      <c r="D540" s="101"/>
      <c r="E540" s="101"/>
      <c r="F540" s="101"/>
      <c r="G540" s="101"/>
      <c r="H540" s="101"/>
      <c r="I540" s="101"/>
      <c r="J540" s="101"/>
      <c r="K540" s="101"/>
      <c r="L540" s="101"/>
      <c r="M540" s="101"/>
      <c r="N540" s="101"/>
      <c r="O540" s="101"/>
      <c r="P540" s="101"/>
      <c r="Q540" s="101"/>
      <c r="R540" s="108"/>
      <c r="S540" s="108"/>
      <c r="T540" s="102"/>
      <c r="U540" s="102"/>
    </row>
    <row r="541" spans="4:21" x14ac:dyDescent="0.25">
      <c r="D541" s="101"/>
      <c r="E541" s="101"/>
      <c r="F541" s="101"/>
      <c r="G541" s="101"/>
      <c r="H541" s="101"/>
      <c r="I541" s="101"/>
      <c r="J541" s="101"/>
      <c r="K541" s="101"/>
      <c r="L541" s="101"/>
      <c r="M541" s="101"/>
      <c r="N541" s="101"/>
      <c r="O541" s="101"/>
      <c r="P541" s="101"/>
      <c r="Q541" s="101"/>
      <c r="R541" s="108"/>
      <c r="S541" s="108"/>
      <c r="T541" s="102"/>
      <c r="U541" s="102"/>
    </row>
    <row r="542" spans="4:21" x14ac:dyDescent="0.25">
      <c r="D542" s="101"/>
      <c r="E542" s="101"/>
      <c r="F542" s="101"/>
      <c r="G542" s="101"/>
      <c r="H542" s="101"/>
      <c r="I542" s="101"/>
      <c r="J542" s="101"/>
      <c r="K542" s="101"/>
      <c r="L542" s="101"/>
      <c r="M542" s="101"/>
      <c r="N542" s="101"/>
      <c r="O542" s="101"/>
      <c r="P542" s="101"/>
      <c r="Q542" s="101"/>
      <c r="R542" s="108"/>
      <c r="S542" s="108"/>
      <c r="T542" s="102"/>
      <c r="U542" s="102"/>
    </row>
    <row r="543" spans="4:21" x14ac:dyDescent="0.25">
      <c r="D543" s="101"/>
      <c r="E543" s="101"/>
      <c r="F543" s="101"/>
      <c r="G543" s="101"/>
      <c r="H543" s="101"/>
      <c r="I543" s="101"/>
      <c r="J543" s="101"/>
      <c r="K543" s="101"/>
      <c r="L543" s="101"/>
      <c r="M543" s="101"/>
      <c r="N543" s="101"/>
      <c r="O543" s="101"/>
      <c r="P543" s="101"/>
      <c r="Q543" s="101"/>
      <c r="R543" s="108"/>
      <c r="S543" s="108"/>
      <c r="T543" s="102"/>
      <c r="U543" s="102"/>
    </row>
    <row r="544" spans="4:21" x14ac:dyDescent="0.25">
      <c r="D544" s="101"/>
      <c r="E544" s="101"/>
      <c r="F544" s="101"/>
      <c r="G544" s="101"/>
      <c r="H544" s="101"/>
      <c r="I544" s="101"/>
      <c r="J544" s="101"/>
      <c r="K544" s="101"/>
      <c r="L544" s="101"/>
      <c r="M544" s="101"/>
      <c r="N544" s="101"/>
      <c r="O544" s="101"/>
      <c r="P544" s="101"/>
      <c r="Q544" s="101"/>
      <c r="R544" s="108"/>
      <c r="S544" s="108"/>
      <c r="T544" s="102"/>
      <c r="U544" s="102"/>
    </row>
    <row r="545" spans="4:21" x14ac:dyDescent="0.25">
      <c r="D545" s="101"/>
      <c r="E545" s="101"/>
      <c r="F545" s="101"/>
      <c r="G545" s="101"/>
      <c r="H545" s="101"/>
      <c r="I545" s="101"/>
      <c r="J545" s="101"/>
      <c r="K545" s="101"/>
      <c r="L545" s="101"/>
      <c r="M545" s="101"/>
      <c r="N545" s="101"/>
      <c r="O545" s="101"/>
      <c r="P545" s="101"/>
      <c r="Q545" s="101"/>
      <c r="R545" s="108"/>
      <c r="S545" s="108"/>
      <c r="T545" s="102"/>
      <c r="U545" s="102"/>
    </row>
    <row r="546" spans="4:21" x14ac:dyDescent="0.25">
      <c r="D546" s="101"/>
      <c r="E546" s="101"/>
      <c r="F546" s="101"/>
      <c r="G546" s="101"/>
      <c r="H546" s="101"/>
      <c r="I546" s="101"/>
      <c r="J546" s="101"/>
      <c r="K546" s="101"/>
      <c r="L546" s="101"/>
      <c r="M546" s="101"/>
      <c r="N546" s="101"/>
      <c r="O546" s="101"/>
      <c r="P546" s="101"/>
      <c r="Q546" s="101"/>
      <c r="R546" s="108"/>
      <c r="S546" s="108"/>
      <c r="T546" s="102"/>
      <c r="U546" s="102"/>
    </row>
    <row r="547" spans="4:21" x14ac:dyDescent="0.25">
      <c r="D547" s="101"/>
      <c r="E547" s="101"/>
      <c r="F547" s="101"/>
      <c r="G547" s="101"/>
      <c r="H547" s="101"/>
      <c r="I547" s="101"/>
      <c r="J547" s="101"/>
      <c r="K547" s="101"/>
      <c r="L547" s="101"/>
      <c r="M547" s="101"/>
      <c r="N547" s="101"/>
      <c r="O547" s="101"/>
      <c r="P547" s="101"/>
      <c r="Q547" s="101"/>
      <c r="R547" s="108"/>
      <c r="S547" s="108"/>
      <c r="T547" s="102"/>
      <c r="U547" s="102"/>
    </row>
    <row r="548" spans="4:21" x14ac:dyDescent="0.25">
      <c r="D548" s="101"/>
      <c r="E548" s="101"/>
      <c r="F548" s="101"/>
      <c r="G548" s="101"/>
      <c r="H548" s="101"/>
      <c r="I548" s="101"/>
      <c r="J548" s="101"/>
      <c r="K548" s="101"/>
      <c r="L548" s="101"/>
      <c r="M548" s="101"/>
      <c r="N548" s="101"/>
      <c r="O548" s="101"/>
      <c r="P548" s="101"/>
      <c r="Q548" s="101"/>
      <c r="R548" s="108"/>
      <c r="S548" s="108"/>
      <c r="T548" s="102"/>
      <c r="U548" s="102"/>
    </row>
    <row r="549" spans="4:21" x14ac:dyDescent="0.25">
      <c r="D549" s="101"/>
      <c r="E549" s="101"/>
      <c r="F549" s="101"/>
      <c r="G549" s="101"/>
      <c r="H549" s="101"/>
      <c r="I549" s="101"/>
      <c r="J549" s="101"/>
      <c r="K549" s="101"/>
      <c r="L549" s="101"/>
      <c r="M549" s="101"/>
      <c r="N549" s="101"/>
      <c r="O549" s="101"/>
      <c r="P549" s="101"/>
      <c r="Q549" s="101"/>
      <c r="R549" s="108"/>
      <c r="S549" s="108"/>
      <c r="T549" s="102"/>
      <c r="U549" s="102"/>
    </row>
    <row r="550" spans="4:21" x14ac:dyDescent="0.25">
      <c r="D550" s="101"/>
      <c r="E550" s="101"/>
      <c r="F550" s="101"/>
      <c r="G550" s="101"/>
      <c r="H550" s="101"/>
      <c r="I550" s="101"/>
      <c r="J550" s="101"/>
      <c r="K550" s="101"/>
      <c r="L550" s="101"/>
      <c r="M550" s="101"/>
      <c r="N550" s="101"/>
      <c r="O550" s="101"/>
      <c r="P550" s="101"/>
      <c r="Q550" s="101"/>
      <c r="R550" s="108"/>
      <c r="S550" s="108"/>
      <c r="T550" s="102"/>
      <c r="U550" s="102"/>
    </row>
    <row r="551" spans="4:21" x14ac:dyDescent="0.25">
      <c r="D551" s="101"/>
      <c r="E551" s="101"/>
      <c r="F551" s="101"/>
      <c r="G551" s="101"/>
      <c r="H551" s="101"/>
      <c r="I551" s="101"/>
      <c r="J551" s="101"/>
      <c r="K551" s="101"/>
      <c r="L551" s="101"/>
      <c r="M551" s="101"/>
      <c r="N551" s="101"/>
      <c r="O551" s="101"/>
      <c r="P551" s="101"/>
      <c r="Q551" s="101"/>
      <c r="R551" s="108"/>
      <c r="S551" s="108"/>
      <c r="T551" s="102"/>
      <c r="U551" s="102"/>
    </row>
    <row r="552" spans="4:21" x14ac:dyDescent="0.25">
      <c r="D552" s="101"/>
      <c r="E552" s="101"/>
      <c r="F552" s="101"/>
      <c r="G552" s="101"/>
      <c r="H552" s="101"/>
      <c r="I552" s="101"/>
      <c r="J552" s="101"/>
      <c r="K552" s="101"/>
      <c r="L552" s="101"/>
      <c r="M552" s="101"/>
      <c r="N552" s="101"/>
      <c r="O552" s="101"/>
      <c r="P552" s="101"/>
      <c r="Q552" s="101"/>
      <c r="R552" s="108"/>
      <c r="S552" s="108"/>
      <c r="T552" s="102"/>
      <c r="U552" s="102"/>
    </row>
    <row r="553" spans="4:21" x14ac:dyDescent="0.25">
      <c r="D553" s="101"/>
      <c r="E553" s="101"/>
      <c r="F553" s="101"/>
      <c r="G553" s="101"/>
      <c r="H553" s="101"/>
      <c r="I553" s="101"/>
      <c r="J553" s="101"/>
      <c r="K553" s="101"/>
      <c r="L553" s="101"/>
      <c r="M553" s="101"/>
      <c r="N553" s="101"/>
      <c r="O553" s="101"/>
      <c r="P553" s="101"/>
      <c r="Q553" s="101"/>
      <c r="R553" s="108"/>
      <c r="S553" s="108"/>
      <c r="T553" s="102"/>
      <c r="U553" s="102"/>
    </row>
    <row r="554" spans="4:21" x14ac:dyDescent="0.25">
      <c r="D554" s="101"/>
      <c r="E554" s="101"/>
      <c r="F554" s="101"/>
      <c r="G554" s="101"/>
      <c r="H554" s="101"/>
      <c r="I554" s="101"/>
      <c r="J554" s="101"/>
      <c r="K554" s="101"/>
      <c r="L554" s="101"/>
      <c r="M554" s="101"/>
      <c r="N554" s="101"/>
      <c r="O554" s="101"/>
      <c r="P554" s="101"/>
      <c r="Q554" s="101"/>
      <c r="R554" s="108"/>
      <c r="S554" s="108"/>
      <c r="T554" s="102"/>
      <c r="U554" s="102"/>
    </row>
    <row r="555" spans="4:21" x14ac:dyDescent="0.25">
      <c r="D555" s="101"/>
      <c r="E555" s="101"/>
      <c r="F555" s="101"/>
      <c r="G555" s="101"/>
      <c r="H555" s="101"/>
      <c r="I555" s="101"/>
      <c r="J555" s="101"/>
      <c r="K555" s="101"/>
      <c r="L555" s="101"/>
      <c r="M555" s="101"/>
      <c r="N555" s="101"/>
      <c r="O555" s="101"/>
      <c r="P555" s="101"/>
      <c r="Q555" s="101"/>
      <c r="R555" s="108"/>
      <c r="S555" s="108"/>
      <c r="T555" s="102"/>
      <c r="U555" s="102"/>
    </row>
    <row r="556" spans="4:21" x14ac:dyDescent="0.25">
      <c r="D556" s="101"/>
      <c r="E556" s="101"/>
      <c r="F556" s="101"/>
      <c r="G556" s="101"/>
      <c r="H556" s="101"/>
      <c r="I556" s="101"/>
      <c r="J556" s="101"/>
      <c r="K556" s="101"/>
      <c r="L556" s="101"/>
      <c r="M556" s="101"/>
      <c r="N556" s="101"/>
      <c r="O556" s="101"/>
      <c r="P556" s="101"/>
      <c r="Q556" s="101"/>
      <c r="R556" s="108"/>
      <c r="S556" s="108"/>
      <c r="T556" s="102"/>
      <c r="U556" s="102"/>
    </row>
    <row r="557" spans="4:21" x14ac:dyDescent="0.25">
      <c r="D557" s="101"/>
      <c r="E557" s="101"/>
      <c r="F557" s="101"/>
      <c r="G557" s="101"/>
      <c r="H557" s="101"/>
      <c r="I557" s="101"/>
      <c r="J557" s="101"/>
      <c r="K557" s="101"/>
      <c r="L557" s="101"/>
      <c r="M557" s="101"/>
      <c r="N557" s="101"/>
      <c r="O557" s="101"/>
      <c r="P557" s="101"/>
      <c r="Q557" s="101"/>
      <c r="R557" s="108"/>
      <c r="S557" s="108"/>
      <c r="T557" s="102"/>
      <c r="U557" s="102"/>
    </row>
    <row r="558" spans="4:21" x14ac:dyDescent="0.25">
      <c r="D558" s="101"/>
      <c r="E558" s="101"/>
      <c r="F558" s="101"/>
      <c r="G558" s="101"/>
      <c r="H558" s="101"/>
      <c r="I558" s="101"/>
      <c r="J558" s="101"/>
      <c r="K558" s="101"/>
      <c r="L558" s="101"/>
      <c r="M558" s="101"/>
      <c r="N558" s="101"/>
      <c r="O558" s="101"/>
      <c r="P558" s="101"/>
      <c r="Q558" s="101"/>
      <c r="R558" s="108"/>
      <c r="S558" s="108"/>
      <c r="T558" s="102"/>
      <c r="U558" s="102"/>
    </row>
    <row r="559" spans="4:21" x14ac:dyDescent="0.25">
      <c r="D559" s="101"/>
      <c r="E559" s="101"/>
      <c r="F559" s="101"/>
      <c r="G559" s="101"/>
      <c r="H559" s="101"/>
      <c r="I559" s="101"/>
      <c r="J559" s="101"/>
      <c r="K559" s="101"/>
      <c r="L559" s="101"/>
      <c r="M559" s="101"/>
      <c r="N559" s="101"/>
      <c r="O559" s="101"/>
      <c r="P559" s="101"/>
      <c r="Q559" s="101"/>
      <c r="R559" s="108"/>
      <c r="S559" s="108"/>
      <c r="T559" s="102"/>
      <c r="U559" s="102"/>
    </row>
    <row r="560" spans="4:21" x14ac:dyDescent="0.25">
      <c r="D560" s="101"/>
      <c r="E560" s="101"/>
      <c r="F560" s="101"/>
      <c r="G560" s="101"/>
      <c r="H560" s="101"/>
      <c r="I560" s="101"/>
      <c r="J560" s="101"/>
      <c r="K560" s="101"/>
      <c r="L560" s="101"/>
      <c r="M560" s="101"/>
      <c r="N560" s="101"/>
      <c r="O560" s="101"/>
      <c r="P560" s="101"/>
      <c r="Q560" s="101"/>
      <c r="R560" s="108"/>
      <c r="S560" s="108"/>
      <c r="T560" s="102"/>
      <c r="U560" s="102"/>
    </row>
    <row r="561" spans="4:21" x14ac:dyDescent="0.25">
      <c r="D561" s="101"/>
      <c r="E561" s="101"/>
      <c r="F561" s="101"/>
      <c r="G561" s="101"/>
      <c r="H561" s="101"/>
      <c r="I561" s="101"/>
      <c r="J561" s="101"/>
      <c r="K561" s="101"/>
      <c r="L561" s="101"/>
      <c r="M561" s="101"/>
      <c r="N561" s="101"/>
      <c r="O561" s="101"/>
      <c r="P561" s="101"/>
      <c r="Q561" s="101"/>
      <c r="R561" s="108"/>
      <c r="S561" s="108"/>
      <c r="T561" s="102"/>
      <c r="U561" s="102"/>
    </row>
    <row r="562" spans="4:21" x14ac:dyDescent="0.25">
      <c r="D562" s="101"/>
      <c r="E562" s="101"/>
      <c r="F562" s="101"/>
      <c r="G562" s="101"/>
      <c r="H562" s="101"/>
      <c r="I562" s="101"/>
      <c r="J562" s="101"/>
      <c r="K562" s="101"/>
      <c r="L562" s="101"/>
      <c r="M562" s="101"/>
      <c r="N562" s="101"/>
      <c r="O562" s="101"/>
      <c r="P562" s="101"/>
      <c r="Q562" s="101"/>
      <c r="R562" s="108"/>
      <c r="S562" s="108"/>
      <c r="T562" s="102"/>
      <c r="U562" s="102"/>
    </row>
    <row r="563" spans="4:21" x14ac:dyDescent="0.25">
      <c r="D563" s="101"/>
      <c r="E563" s="101"/>
      <c r="F563" s="101"/>
      <c r="G563" s="101"/>
      <c r="H563" s="101"/>
      <c r="I563" s="101"/>
      <c r="J563" s="101"/>
      <c r="K563" s="101"/>
      <c r="L563" s="101"/>
      <c r="M563" s="101"/>
      <c r="N563" s="101"/>
      <c r="O563" s="101"/>
      <c r="P563" s="101"/>
      <c r="Q563" s="101"/>
      <c r="R563" s="108"/>
      <c r="S563" s="108"/>
      <c r="T563" s="102"/>
      <c r="U563" s="102"/>
    </row>
    <row r="564" spans="4:21" x14ac:dyDescent="0.25">
      <c r="D564" s="101"/>
      <c r="E564" s="101"/>
      <c r="F564" s="101"/>
      <c r="G564" s="101"/>
      <c r="H564" s="101"/>
      <c r="I564" s="101"/>
      <c r="J564" s="101"/>
      <c r="K564" s="101"/>
      <c r="L564" s="101"/>
      <c r="M564" s="101"/>
      <c r="N564" s="101"/>
      <c r="O564" s="101"/>
      <c r="P564" s="101"/>
      <c r="Q564" s="101"/>
      <c r="R564" s="108"/>
      <c r="S564" s="108"/>
      <c r="T564" s="102"/>
      <c r="U564" s="102"/>
    </row>
    <row r="565" spans="4:21" x14ac:dyDescent="0.25">
      <c r="D565" s="101"/>
      <c r="E565" s="101"/>
      <c r="F565" s="101"/>
      <c r="G565" s="101"/>
      <c r="H565" s="101"/>
      <c r="I565" s="101"/>
      <c r="J565" s="101"/>
      <c r="K565" s="101"/>
      <c r="L565" s="101"/>
      <c r="M565" s="101"/>
      <c r="N565" s="101"/>
      <c r="O565" s="101"/>
      <c r="P565" s="101"/>
      <c r="Q565" s="101"/>
      <c r="R565" s="108"/>
      <c r="S565" s="108"/>
      <c r="T565" s="102"/>
      <c r="U565" s="102"/>
    </row>
    <row r="566" spans="4:21" x14ac:dyDescent="0.25">
      <c r="D566" s="101"/>
      <c r="E566" s="101"/>
      <c r="F566" s="101"/>
      <c r="G566" s="101"/>
      <c r="H566" s="101"/>
      <c r="I566" s="101"/>
      <c r="J566" s="101"/>
      <c r="K566" s="101"/>
      <c r="L566" s="101"/>
      <c r="M566" s="101"/>
      <c r="N566" s="101"/>
      <c r="O566" s="101"/>
      <c r="P566" s="101"/>
      <c r="Q566" s="101"/>
      <c r="R566" s="108"/>
      <c r="S566" s="108"/>
      <c r="T566" s="102"/>
      <c r="U566" s="102"/>
    </row>
    <row r="567" spans="4:21" x14ac:dyDescent="0.25">
      <c r="D567" s="101"/>
      <c r="E567" s="101"/>
      <c r="F567" s="101"/>
      <c r="G567" s="101"/>
      <c r="H567" s="101"/>
      <c r="I567" s="101"/>
      <c r="J567" s="101"/>
      <c r="K567" s="101"/>
      <c r="L567" s="101"/>
      <c r="M567" s="101"/>
      <c r="N567" s="101"/>
      <c r="O567" s="101"/>
      <c r="P567" s="101"/>
      <c r="Q567" s="101"/>
      <c r="R567" s="108"/>
      <c r="S567" s="108"/>
      <c r="T567" s="102"/>
      <c r="U567" s="102"/>
    </row>
    <row r="568" spans="4:21" x14ac:dyDescent="0.25">
      <c r="D568" s="101"/>
      <c r="E568" s="101"/>
      <c r="F568" s="101"/>
      <c r="G568" s="101"/>
      <c r="H568" s="101"/>
      <c r="I568" s="101"/>
      <c r="J568" s="101"/>
      <c r="K568" s="101"/>
      <c r="L568" s="101"/>
      <c r="M568" s="101"/>
      <c r="N568" s="101"/>
      <c r="O568" s="101"/>
      <c r="P568" s="101"/>
      <c r="Q568" s="101"/>
      <c r="R568" s="108"/>
      <c r="S568" s="108"/>
      <c r="T568" s="102"/>
      <c r="U568" s="102"/>
    </row>
    <row r="569" spans="4:21" x14ac:dyDescent="0.25">
      <c r="D569" s="101"/>
      <c r="E569" s="101"/>
      <c r="F569" s="101"/>
      <c r="G569" s="101"/>
      <c r="H569" s="101"/>
      <c r="I569" s="101"/>
      <c r="J569" s="101"/>
      <c r="K569" s="101"/>
      <c r="L569" s="101"/>
      <c r="M569" s="101"/>
      <c r="N569" s="101"/>
      <c r="O569" s="101"/>
      <c r="P569" s="101"/>
      <c r="Q569" s="101"/>
      <c r="R569" s="108"/>
      <c r="S569" s="108"/>
      <c r="T569" s="102"/>
      <c r="U569" s="102"/>
    </row>
    <row r="570" spans="4:21" x14ac:dyDescent="0.25">
      <c r="D570" s="101"/>
      <c r="E570" s="101"/>
      <c r="F570" s="101"/>
      <c r="G570" s="101"/>
      <c r="H570" s="101"/>
      <c r="I570" s="101"/>
      <c r="J570" s="101"/>
      <c r="K570" s="101"/>
      <c r="L570" s="101"/>
      <c r="M570" s="101"/>
      <c r="N570" s="101"/>
      <c r="O570" s="101"/>
      <c r="P570" s="101"/>
      <c r="Q570" s="101"/>
      <c r="R570" s="108"/>
      <c r="S570" s="108"/>
      <c r="T570" s="102"/>
      <c r="U570" s="102"/>
    </row>
    <row r="571" spans="4:21" x14ac:dyDescent="0.25">
      <c r="D571" s="101"/>
      <c r="E571" s="101"/>
      <c r="F571" s="101"/>
      <c r="G571" s="101"/>
      <c r="H571" s="101"/>
      <c r="I571" s="101"/>
      <c r="J571" s="101"/>
      <c r="K571" s="101"/>
      <c r="L571" s="101"/>
      <c r="M571" s="101"/>
      <c r="N571" s="101"/>
      <c r="O571" s="101"/>
      <c r="P571" s="101"/>
      <c r="Q571" s="101"/>
      <c r="R571" s="108"/>
      <c r="S571" s="108"/>
      <c r="T571" s="102"/>
      <c r="U571" s="102"/>
    </row>
    <row r="572" spans="4:21" x14ac:dyDescent="0.25">
      <c r="D572" s="101"/>
      <c r="E572" s="101"/>
      <c r="F572" s="101"/>
      <c r="G572" s="101"/>
      <c r="H572" s="101"/>
      <c r="I572" s="101"/>
      <c r="J572" s="101"/>
      <c r="K572" s="101"/>
      <c r="L572" s="101"/>
      <c r="M572" s="101"/>
      <c r="N572" s="101"/>
      <c r="O572" s="101"/>
      <c r="P572" s="101"/>
      <c r="Q572" s="101"/>
      <c r="R572" s="108"/>
      <c r="S572" s="108"/>
      <c r="T572" s="102"/>
      <c r="U572" s="102"/>
    </row>
    <row r="573" spans="4:21" x14ac:dyDescent="0.25">
      <c r="D573" s="101"/>
      <c r="E573" s="101"/>
      <c r="F573" s="101"/>
      <c r="G573" s="101"/>
      <c r="H573" s="101"/>
      <c r="I573" s="101"/>
      <c r="J573" s="101"/>
      <c r="K573" s="101"/>
      <c r="L573" s="101"/>
      <c r="M573" s="101"/>
      <c r="N573" s="101"/>
      <c r="O573" s="101"/>
      <c r="P573" s="101"/>
      <c r="Q573" s="101"/>
      <c r="R573" s="108"/>
      <c r="S573" s="108"/>
      <c r="T573" s="102"/>
      <c r="U573" s="102"/>
    </row>
    <row r="574" spans="4:21" x14ac:dyDescent="0.25">
      <c r="D574" s="101"/>
      <c r="E574" s="101"/>
      <c r="F574" s="101"/>
      <c r="G574" s="101"/>
      <c r="H574" s="101"/>
      <c r="I574" s="101"/>
      <c r="J574" s="101"/>
      <c r="K574" s="101"/>
      <c r="L574" s="101"/>
      <c r="M574" s="101"/>
      <c r="N574" s="101"/>
      <c r="O574" s="101"/>
      <c r="P574" s="101"/>
      <c r="Q574" s="101"/>
      <c r="R574" s="108"/>
      <c r="S574" s="108"/>
      <c r="T574" s="102"/>
      <c r="U574" s="102"/>
    </row>
    <row r="575" spans="4:21" x14ac:dyDescent="0.25">
      <c r="D575" s="101"/>
      <c r="E575" s="101"/>
      <c r="F575" s="101"/>
      <c r="G575" s="101"/>
      <c r="H575" s="101"/>
      <c r="I575" s="101"/>
      <c r="J575" s="101"/>
      <c r="K575" s="101"/>
      <c r="L575" s="101"/>
      <c r="M575" s="101"/>
      <c r="N575" s="101"/>
      <c r="O575" s="101"/>
      <c r="P575" s="101"/>
      <c r="Q575" s="101"/>
      <c r="R575" s="108"/>
      <c r="S575" s="108"/>
      <c r="T575" s="102"/>
      <c r="U575" s="102"/>
    </row>
    <row r="576" spans="4:21" x14ac:dyDescent="0.25">
      <c r="D576" s="101"/>
      <c r="E576" s="101"/>
      <c r="F576" s="101"/>
      <c r="G576" s="101"/>
      <c r="H576" s="101"/>
      <c r="I576" s="101"/>
      <c r="J576" s="101"/>
      <c r="K576" s="101"/>
      <c r="L576" s="101"/>
      <c r="M576" s="101"/>
      <c r="N576" s="101"/>
      <c r="O576" s="101"/>
      <c r="P576" s="101"/>
      <c r="Q576" s="101"/>
      <c r="R576" s="108"/>
      <c r="S576" s="108"/>
      <c r="T576" s="102"/>
      <c r="U576" s="102"/>
    </row>
    <row r="577" spans="4:21" x14ac:dyDescent="0.25">
      <c r="D577" s="101"/>
      <c r="E577" s="101"/>
      <c r="F577" s="101"/>
      <c r="G577" s="101"/>
      <c r="H577" s="101"/>
      <c r="I577" s="101"/>
      <c r="J577" s="101"/>
      <c r="K577" s="101"/>
      <c r="L577" s="101"/>
      <c r="M577" s="101"/>
      <c r="N577" s="101"/>
      <c r="O577" s="101"/>
      <c r="P577" s="101"/>
      <c r="Q577" s="101"/>
      <c r="R577" s="108"/>
      <c r="S577" s="108"/>
      <c r="T577" s="102"/>
      <c r="U577" s="102"/>
    </row>
    <row r="578" spans="4:21" x14ac:dyDescent="0.25">
      <c r="D578" s="101"/>
      <c r="E578" s="101"/>
      <c r="F578" s="101"/>
      <c r="G578" s="101"/>
      <c r="H578" s="101"/>
      <c r="I578" s="101"/>
      <c r="J578" s="101"/>
      <c r="K578" s="101"/>
      <c r="L578" s="101"/>
      <c r="M578" s="101"/>
      <c r="N578" s="101"/>
      <c r="O578" s="101"/>
      <c r="P578" s="101"/>
      <c r="Q578" s="101"/>
      <c r="R578" s="108"/>
      <c r="S578" s="108"/>
      <c r="T578" s="102"/>
      <c r="U578" s="102"/>
    </row>
    <row r="579" spans="4:21" x14ac:dyDescent="0.25">
      <c r="D579" s="101"/>
      <c r="E579" s="101"/>
      <c r="F579" s="101"/>
      <c r="G579" s="101"/>
      <c r="H579" s="101"/>
      <c r="I579" s="101"/>
      <c r="J579" s="101"/>
      <c r="K579" s="101"/>
      <c r="L579" s="101"/>
      <c r="M579" s="101"/>
      <c r="N579" s="101"/>
      <c r="O579" s="101"/>
      <c r="P579" s="101"/>
      <c r="Q579" s="101"/>
      <c r="R579" s="108"/>
      <c r="S579" s="108"/>
      <c r="T579" s="102"/>
      <c r="U579" s="102"/>
    </row>
    <row r="580" spans="4:21" x14ac:dyDescent="0.25">
      <c r="D580" s="101"/>
      <c r="E580" s="101"/>
      <c r="F580" s="101"/>
      <c r="G580" s="101"/>
      <c r="H580" s="101"/>
      <c r="I580" s="101"/>
      <c r="J580" s="101"/>
      <c r="K580" s="101"/>
      <c r="L580" s="101"/>
      <c r="M580" s="101"/>
      <c r="N580" s="101"/>
      <c r="O580" s="101"/>
      <c r="P580" s="101"/>
      <c r="Q580" s="101"/>
      <c r="R580" s="108"/>
      <c r="S580" s="108"/>
      <c r="T580" s="102"/>
      <c r="U580" s="102"/>
    </row>
    <row r="581" spans="4:21" x14ac:dyDescent="0.25">
      <c r="D581" s="101"/>
      <c r="E581" s="101"/>
      <c r="F581" s="101"/>
      <c r="G581" s="101"/>
      <c r="H581" s="101"/>
      <c r="I581" s="101"/>
      <c r="J581" s="101"/>
      <c r="K581" s="101"/>
      <c r="L581" s="101"/>
      <c r="M581" s="101"/>
      <c r="N581" s="101"/>
      <c r="O581" s="101"/>
      <c r="P581" s="101"/>
      <c r="Q581" s="101"/>
      <c r="R581" s="108"/>
      <c r="S581" s="108"/>
      <c r="T581" s="102"/>
      <c r="U581" s="102"/>
    </row>
    <row r="582" spans="4:21" x14ac:dyDescent="0.25">
      <c r="D582" s="101"/>
      <c r="E582" s="101"/>
      <c r="F582" s="101"/>
      <c r="G582" s="101"/>
      <c r="H582" s="101"/>
      <c r="I582" s="101"/>
      <c r="J582" s="101"/>
      <c r="K582" s="101"/>
      <c r="L582" s="101"/>
      <c r="M582" s="101"/>
      <c r="N582" s="101"/>
      <c r="O582" s="101"/>
      <c r="P582" s="101"/>
      <c r="Q582" s="101"/>
      <c r="R582" s="108"/>
      <c r="S582" s="108"/>
      <c r="T582" s="102"/>
      <c r="U582" s="102"/>
    </row>
    <row r="583" spans="4:21" x14ac:dyDescent="0.25">
      <c r="D583" s="101"/>
      <c r="E583" s="101"/>
      <c r="F583" s="101"/>
      <c r="G583" s="101"/>
      <c r="H583" s="101"/>
      <c r="I583" s="101"/>
      <c r="J583" s="101"/>
      <c r="K583" s="101"/>
      <c r="L583" s="101"/>
      <c r="M583" s="101"/>
      <c r="N583" s="101"/>
      <c r="O583" s="101"/>
      <c r="P583" s="101"/>
      <c r="Q583" s="101"/>
      <c r="R583" s="108"/>
      <c r="S583" s="108"/>
      <c r="T583" s="102"/>
      <c r="U583" s="102"/>
    </row>
    <row r="584" spans="4:21" x14ac:dyDescent="0.25">
      <c r="D584" s="101"/>
      <c r="E584" s="101"/>
      <c r="F584" s="101"/>
      <c r="G584" s="101"/>
      <c r="H584" s="101"/>
      <c r="I584" s="101"/>
      <c r="J584" s="101"/>
      <c r="K584" s="101"/>
      <c r="L584" s="101"/>
      <c r="M584" s="101"/>
      <c r="N584" s="101"/>
      <c r="O584" s="101"/>
      <c r="P584" s="101"/>
      <c r="Q584" s="101"/>
      <c r="R584" s="108"/>
      <c r="S584" s="108"/>
      <c r="T584" s="102"/>
      <c r="U584" s="102"/>
    </row>
    <row r="585" spans="4:21" x14ac:dyDescent="0.25">
      <c r="D585" s="101"/>
      <c r="E585" s="101"/>
      <c r="F585" s="101"/>
      <c r="G585" s="101"/>
      <c r="H585" s="101"/>
      <c r="I585" s="101"/>
      <c r="J585" s="101"/>
      <c r="K585" s="101"/>
      <c r="L585" s="101"/>
      <c r="M585" s="101"/>
      <c r="N585" s="101"/>
      <c r="O585" s="101"/>
      <c r="P585" s="101"/>
      <c r="Q585" s="101"/>
      <c r="R585" s="108"/>
      <c r="S585" s="108"/>
      <c r="T585" s="102"/>
      <c r="U585" s="102"/>
    </row>
    <row r="586" spans="4:21" x14ac:dyDescent="0.25">
      <c r="D586" s="101"/>
      <c r="E586" s="101"/>
      <c r="F586" s="101"/>
      <c r="G586" s="101"/>
      <c r="H586" s="101"/>
      <c r="I586" s="101"/>
      <c r="J586" s="101"/>
      <c r="K586" s="101"/>
      <c r="L586" s="101"/>
      <c r="M586" s="101"/>
      <c r="N586" s="101"/>
      <c r="O586" s="101"/>
      <c r="P586" s="101"/>
      <c r="Q586" s="101"/>
      <c r="R586" s="108"/>
      <c r="S586" s="108"/>
      <c r="T586" s="102"/>
      <c r="U586" s="102"/>
    </row>
    <row r="587" spans="4:21" x14ac:dyDescent="0.25">
      <c r="D587" s="101"/>
      <c r="E587" s="101"/>
      <c r="F587" s="101"/>
      <c r="G587" s="101"/>
      <c r="H587" s="101"/>
      <c r="I587" s="101"/>
      <c r="J587" s="101"/>
      <c r="K587" s="101"/>
      <c r="L587" s="101"/>
      <c r="M587" s="101"/>
      <c r="N587" s="101"/>
      <c r="O587" s="101"/>
      <c r="P587" s="101"/>
      <c r="Q587" s="101"/>
      <c r="R587" s="108"/>
      <c r="S587" s="108"/>
      <c r="T587" s="102"/>
      <c r="U587" s="102"/>
    </row>
    <row r="588" spans="4:21" x14ac:dyDescent="0.25">
      <c r="D588" s="101"/>
      <c r="E588" s="101"/>
      <c r="F588" s="101"/>
      <c r="G588" s="101"/>
      <c r="H588" s="101"/>
      <c r="I588" s="101"/>
      <c r="J588" s="101"/>
      <c r="K588" s="101"/>
      <c r="L588" s="101"/>
      <c r="M588" s="101"/>
      <c r="N588" s="101"/>
      <c r="O588" s="101"/>
      <c r="P588" s="101"/>
      <c r="Q588" s="101"/>
      <c r="R588" s="108"/>
      <c r="S588" s="108"/>
      <c r="T588" s="102"/>
      <c r="U588" s="102"/>
    </row>
    <row r="589" spans="4:21" x14ac:dyDescent="0.25">
      <c r="D589" s="101"/>
      <c r="E589" s="101"/>
      <c r="F589" s="101"/>
      <c r="G589" s="101"/>
      <c r="H589" s="101"/>
      <c r="I589" s="101"/>
      <c r="J589" s="101"/>
      <c r="K589" s="101"/>
      <c r="L589" s="101"/>
      <c r="M589" s="101"/>
      <c r="N589" s="101"/>
      <c r="O589" s="101"/>
      <c r="P589" s="101"/>
      <c r="Q589" s="101"/>
      <c r="R589" s="108"/>
      <c r="S589" s="108"/>
      <c r="T589" s="102"/>
      <c r="U589" s="102"/>
    </row>
    <row r="590" spans="4:21" x14ac:dyDescent="0.25">
      <c r="D590" s="101"/>
      <c r="E590" s="101"/>
      <c r="F590" s="101"/>
      <c r="G590" s="101"/>
      <c r="H590" s="101"/>
      <c r="I590" s="101"/>
      <c r="J590" s="101"/>
      <c r="K590" s="101"/>
      <c r="L590" s="101"/>
      <c r="M590" s="101"/>
      <c r="N590" s="101"/>
      <c r="O590" s="101"/>
      <c r="P590" s="101"/>
      <c r="Q590" s="101"/>
      <c r="R590" s="108"/>
      <c r="S590" s="108"/>
      <c r="T590" s="102"/>
      <c r="U590" s="102"/>
    </row>
    <row r="591" spans="4:21" x14ac:dyDescent="0.25">
      <c r="D591" s="101"/>
      <c r="E591" s="101"/>
      <c r="F591" s="101"/>
      <c r="G591" s="101"/>
      <c r="H591" s="101"/>
      <c r="I591" s="101"/>
      <c r="J591" s="101"/>
      <c r="K591" s="101"/>
      <c r="L591" s="101"/>
      <c r="M591" s="101"/>
      <c r="N591" s="101"/>
      <c r="O591" s="101"/>
      <c r="P591" s="101"/>
      <c r="Q591" s="101"/>
      <c r="R591" s="108"/>
      <c r="S591" s="108"/>
      <c r="T591" s="102"/>
      <c r="U591" s="102"/>
    </row>
    <row r="592" spans="4:21" x14ac:dyDescent="0.25">
      <c r="D592" s="101"/>
      <c r="E592" s="101"/>
      <c r="F592" s="101"/>
      <c r="G592" s="101"/>
      <c r="H592" s="101"/>
      <c r="I592" s="101"/>
      <c r="J592" s="101"/>
      <c r="K592" s="101"/>
      <c r="L592" s="101"/>
      <c r="M592" s="101"/>
      <c r="N592" s="101"/>
      <c r="O592" s="101"/>
      <c r="P592" s="101"/>
      <c r="Q592" s="101"/>
      <c r="R592" s="108"/>
      <c r="S592" s="108"/>
      <c r="T592" s="102"/>
      <c r="U592" s="102"/>
    </row>
    <row r="593" spans="4:21" x14ac:dyDescent="0.25">
      <c r="D593" s="101"/>
      <c r="E593" s="101"/>
      <c r="F593" s="101"/>
      <c r="G593" s="101"/>
      <c r="H593" s="101"/>
      <c r="I593" s="101"/>
      <c r="J593" s="101"/>
      <c r="K593" s="101"/>
      <c r="L593" s="101"/>
      <c r="M593" s="101"/>
      <c r="N593" s="101"/>
      <c r="O593" s="101"/>
      <c r="P593" s="101"/>
      <c r="Q593" s="101"/>
      <c r="R593" s="108"/>
      <c r="S593" s="108"/>
      <c r="T593" s="102"/>
      <c r="U593" s="102"/>
    </row>
    <row r="594" spans="4:21" x14ac:dyDescent="0.25">
      <c r="D594" s="101"/>
      <c r="E594" s="101"/>
      <c r="F594" s="101"/>
      <c r="G594" s="101"/>
      <c r="H594" s="101"/>
      <c r="I594" s="101"/>
      <c r="J594" s="101"/>
      <c r="K594" s="101"/>
      <c r="L594" s="101"/>
      <c r="M594" s="101"/>
      <c r="N594" s="101"/>
      <c r="O594" s="101"/>
      <c r="P594" s="101"/>
      <c r="Q594" s="101"/>
      <c r="R594" s="108"/>
      <c r="S594" s="108"/>
      <c r="T594" s="102"/>
      <c r="U594" s="102"/>
    </row>
    <row r="595" spans="4:21" x14ac:dyDescent="0.25">
      <c r="D595" s="101"/>
      <c r="E595" s="101"/>
      <c r="F595" s="101"/>
      <c r="G595" s="101"/>
      <c r="H595" s="101"/>
      <c r="I595" s="101"/>
      <c r="J595" s="101"/>
      <c r="K595" s="101"/>
      <c r="L595" s="101"/>
      <c r="M595" s="101"/>
      <c r="N595" s="101"/>
      <c r="O595" s="101"/>
      <c r="P595" s="101"/>
      <c r="Q595" s="101"/>
      <c r="R595" s="108"/>
      <c r="S595" s="108"/>
      <c r="T595" s="102"/>
      <c r="U595" s="102"/>
    </row>
    <row r="596" spans="4:21" x14ac:dyDescent="0.25">
      <c r="D596" s="101"/>
      <c r="E596" s="101"/>
      <c r="F596" s="101"/>
      <c r="G596" s="101"/>
      <c r="H596" s="101"/>
      <c r="I596" s="101"/>
      <c r="J596" s="101"/>
      <c r="K596" s="101"/>
      <c r="L596" s="101"/>
      <c r="M596" s="101"/>
      <c r="N596" s="101"/>
      <c r="O596" s="101"/>
      <c r="P596" s="101"/>
      <c r="Q596" s="101"/>
      <c r="R596" s="108"/>
      <c r="S596" s="108"/>
      <c r="T596" s="102"/>
      <c r="U596" s="102"/>
    </row>
    <row r="597" spans="4:21" x14ac:dyDescent="0.25">
      <c r="D597" s="101"/>
      <c r="E597" s="101"/>
      <c r="F597" s="101"/>
      <c r="G597" s="101"/>
      <c r="H597" s="101"/>
      <c r="I597" s="101"/>
      <c r="J597" s="101"/>
      <c r="K597" s="101"/>
      <c r="L597" s="101"/>
      <c r="M597" s="101"/>
      <c r="N597" s="101"/>
      <c r="O597" s="101"/>
      <c r="P597" s="101"/>
      <c r="Q597" s="101"/>
      <c r="R597" s="108"/>
      <c r="S597" s="108"/>
      <c r="T597" s="102"/>
      <c r="U597" s="102"/>
    </row>
    <row r="598" spans="4:21" x14ac:dyDescent="0.25">
      <c r="D598" s="101"/>
      <c r="E598" s="101"/>
      <c r="F598" s="101"/>
      <c r="G598" s="101"/>
      <c r="H598" s="101"/>
      <c r="I598" s="101"/>
      <c r="J598" s="101"/>
      <c r="K598" s="101"/>
      <c r="L598" s="101"/>
      <c r="M598" s="101"/>
      <c r="N598" s="101"/>
      <c r="O598" s="101"/>
      <c r="P598" s="101"/>
      <c r="Q598" s="101"/>
      <c r="R598" s="108"/>
      <c r="S598" s="108"/>
      <c r="T598" s="102"/>
      <c r="U598" s="102"/>
    </row>
    <row r="599" spans="4:21" x14ac:dyDescent="0.25">
      <c r="D599" s="101"/>
      <c r="E599" s="101"/>
      <c r="F599" s="101"/>
      <c r="G599" s="101"/>
      <c r="H599" s="101"/>
      <c r="I599" s="101"/>
      <c r="J599" s="101"/>
      <c r="K599" s="101"/>
      <c r="L599" s="101"/>
      <c r="M599" s="101"/>
      <c r="N599" s="101"/>
      <c r="O599" s="101"/>
      <c r="P599" s="101"/>
      <c r="Q599" s="101"/>
      <c r="R599" s="108"/>
      <c r="S599" s="108"/>
      <c r="T599" s="102"/>
      <c r="U599" s="102"/>
    </row>
    <row r="600" spans="4:21" x14ac:dyDescent="0.25">
      <c r="D600" s="101"/>
      <c r="E600" s="101"/>
      <c r="F600" s="101"/>
      <c r="G600" s="101"/>
      <c r="H600" s="101"/>
      <c r="I600" s="101"/>
      <c r="J600" s="101"/>
      <c r="K600" s="101"/>
      <c r="L600" s="101"/>
      <c r="M600" s="101"/>
      <c r="N600" s="101"/>
      <c r="O600" s="101"/>
      <c r="P600" s="101"/>
      <c r="Q600" s="101"/>
      <c r="R600" s="108"/>
      <c r="S600" s="108"/>
      <c r="T600" s="102"/>
      <c r="U600" s="102"/>
    </row>
    <row r="601" spans="4:21" x14ac:dyDescent="0.25">
      <c r="D601" s="101"/>
      <c r="E601" s="101"/>
      <c r="F601" s="101"/>
      <c r="G601" s="101"/>
      <c r="H601" s="101"/>
      <c r="I601" s="101"/>
      <c r="J601" s="101"/>
      <c r="K601" s="101"/>
      <c r="L601" s="101"/>
      <c r="M601" s="101"/>
      <c r="N601" s="101"/>
      <c r="O601" s="101"/>
      <c r="P601" s="101"/>
      <c r="Q601" s="101"/>
      <c r="R601" s="108"/>
      <c r="S601" s="108"/>
      <c r="T601" s="102"/>
      <c r="U601" s="102"/>
    </row>
    <row r="602" spans="4:21" x14ac:dyDescent="0.25">
      <c r="D602" s="101"/>
      <c r="E602" s="101"/>
      <c r="F602" s="101"/>
      <c r="G602" s="101"/>
      <c r="H602" s="101"/>
      <c r="I602" s="101"/>
      <c r="J602" s="101"/>
      <c r="K602" s="101"/>
      <c r="L602" s="101"/>
      <c r="M602" s="101"/>
      <c r="N602" s="101"/>
      <c r="O602" s="101"/>
      <c r="P602" s="101"/>
      <c r="Q602" s="101"/>
      <c r="R602" s="108"/>
      <c r="S602" s="108"/>
      <c r="T602" s="102"/>
      <c r="U602" s="102"/>
    </row>
    <row r="603" spans="4:21" x14ac:dyDescent="0.25">
      <c r="D603" s="101"/>
      <c r="E603" s="101"/>
      <c r="F603" s="101"/>
      <c r="G603" s="101"/>
      <c r="H603" s="101"/>
      <c r="I603" s="101"/>
      <c r="J603" s="101"/>
      <c r="K603" s="101"/>
      <c r="L603" s="101"/>
      <c r="M603" s="101"/>
      <c r="N603" s="101"/>
      <c r="O603" s="101"/>
      <c r="P603" s="101"/>
      <c r="Q603" s="101"/>
      <c r="R603" s="108"/>
      <c r="S603" s="108"/>
      <c r="T603" s="102"/>
      <c r="U603" s="102"/>
    </row>
    <row r="604" spans="4:21" x14ac:dyDescent="0.25">
      <c r="D604" s="101"/>
      <c r="E604" s="101"/>
      <c r="F604" s="101"/>
      <c r="G604" s="101"/>
      <c r="H604" s="101"/>
      <c r="I604" s="101"/>
      <c r="J604" s="101"/>
      <c r="K604" s="101"/>
      <c r="L604" s="101"/>
      <c r="M604" s="101"/>
      <c r="N604" s="101"/>
      <c r="O604" s="101"/>
      <c r="P604" s="101"/>
      <c r="Q604" s="101"/>
      <c r="R604" s="108"/>
      <c r="S604" s="108"/>
      <c r="T604" s="102"/>
      <c r="U604" s="102"/>
    </row>
    <row r="605" spans="4:21" x14ac:dyDescent="0.25">
      <c r="D605" s="101"/>
      <c r="E605" s="101"/>
      <c r="F605" s="101"/>
      <c r="G605" s="101"/>
      <c r="H605" s="101"/>
      <c r="I605" s="101"/>
      <c r="J605" s="101"/>
      <c r="K605" s="101"/>
      <c r="L605" s="101"/>
      <c r="M605" s="101"/>
      <c r="N605" s="101"/>
      <c r="O605" s="101"/>
      <c r="P605" s="101"/>
      <c r="Q605" s="101"/>
      <c r="R605" s="108"/>
      <c r="S605" s="108"/>
      <c r="T605" s="102"/>
      <c r="U605" s="102"/>
    </row>
    <row r="606" spans="4:21" x14ac:dyDescent="0.25">
      <c r="D606" s="101"/>
      <c r="E606" s="101"/>
      <c r="F606" s="101"/>
      <c r="G606" s="101"/>
      <c r="H606" s="101"/>
      <c r="I606" s="101"/>
      <c r="J606" s="101"/>
      <c r="K606" s="101"/>
      <c r="L606" s="101"/>
      <c r="M606" s="101"/>
      <c r="N606" s="101"/>
      <c r="O606" s="101"/>
      <c r="P606" s="101"/>
      <c r="Q606" s="101"/>
      <c r="R606" s="108"/>
      <c r="S606" s="108"/>
      <c r="T606" s="102"/>
      <c r="U606" s="102"/>
    </row>
    <row r="607" spans="4:21" x14ac:dyDescent="0.25">
      <c r="D607" s="101"/>
      <c r="E607" s="101"/>
      <c r="F607" s="101"/>
      <c r="G607" s="101"/>
      <c r="H607" s="101"/>
      <c r="I607" s="101"/>
      <c r="J607" s="101"/>
      <c r="K607" s="101"/>
      <c r="L607" s="101"/>
      <c r="M607" s="101"/>
      <c r="N607" s="101"/>
      <c r="O607" s="101"/>
      <c r="P607" s="101"/>
      <c r="Q607" s="101"/>
      <c r="R607" s="108"/>
      <c r="S607" s="108"/>
      <c r="T607" s="102"/>
      <c r="U607" s="102"/>
    </row>
    <row r="608" spans="4:21" x14ac:dyDescent="0.25">
      <c r="D608" s="101"/>
      <c r="E608" s="101"/>
      <c r="F608" s="101"/>
      <c r="G608" s="101"/>
      <c r="H608" s="101"/>
      <c r="I608" s="101"/>
      <c r="J608" s="101"/>
      <c r="K608" s="101"/>
      <c r="L608" s="101"/>
      <c r="M608" s="101"/>
      <c r="N608" s="101"/>
      <c r="O608" s="101"/>
      <c r="P608" s="101"/>
      <c r="Q608" s="101"/>
      <c r="R608" s="108"/>
      <c r="S608" s="108"/>
      <c r="T608" s="102"/>
      <c r="U608" s="102"/>
    </row>
    <row r="609" spans="4:21" x14ac:dyDescent="0.25">
      <c r="D609" s="101"/>
      <c r="E609" s="101"/>
      <c r="F609" s="101"/>
      <c r="G609" s="101"/>
      <c r="H609" s="101"/>
      <c r="I609" s="101"/>
      <c r="J609" s="101"/>
      <c r="K609" s="101"/>
      <c r="L609" s="101"/>
      <c r="M609" s="101"/>
      <c r="N609" s="101"/>
      <c r="O609" s="101"/>
      <c r="P609" s="101"/>
      <c r="Q609" s="101"/>
      <c r="R609" s="108"/>
      <c r="S609" s="108"/>
      <c r="T609" s="102"/>
      <c r="U609" s="102"/>
    </row>
    <row r="610" spans="4:21" x14ac:dyDescent="0.25">
      <c r="D610" s="101"/>
      <c r="E610" s="101"/>
      <c r="F610" s="101"/>
      <c r="G610" s="101"/>
      <c r="H610" s="101"/>
      <c r="I610" s="101"/>
      <c r="J610" s="101"/>
      <c r="K610" s="101"/>
      <c r="L610" s="101"/>
      <c r="M610" s="101"/>
      <c r="N610" s="101"/>
      <c r="O610" s="101"/>
      <c r="P610" s="101"/>
      <c r="Q610" s="101"/>
      <c r="R610" s="108"/>
      <c r="S610" s="108"/>
      <c r="T610" s="102"/>
      <c r="U610" s="102"/>
    </row>
    <row r="611" spans="4:21" x14ac:dyDescent="0.25">
      <c r="D611" s="101"/>
      <c r="E611" s="101"/>
      <c r="F611" s="101"/>
      <c r="G611" s="101"/>
      <c r="H611" s="101"/>
      <c r="I611" s="101"/>
      <c r="J611" s="101"/>
      <c r="K611" s="101"/>
      <c r="L611" s="101"/>
      <c r="M611" s="101"/>
      <c r="N611" s="101"/>
      <c r="O611" s="101"/>
      <c r="P611" s="101"/>
      <c r="Q611" s="101"/>
      <c r="R611" s="108"/>
      <c r="S611" s="108"/>
      <c r="T611" s="102"/>
      <c r="U611" s="102"/>
    </row>
    <row r="612" spans="4:21" x14ac:dyDescent="0.25">
      <c r="D612" s="101"/>
      <c r="E612" s="101"/>
      <c r="F612" s="101"/>
      <c r="G612" s="101"/>
      <c r="H612" s="101"/>
      <c r="I612" s="101"/>
      <c r="J612" s="101"/>
      <c r="K612" s="101"/>
      <c r="L612" s="101"/>
      <c r="M612" s="101"/>
      <c r="N612" s="101"/>
      <c r="O612" s="101"/>
      <c r="P612" s="101"/>
      <c r="Q612" s="101"/>
      <c r="R612" s="108"/>
      <c r="S612" s="108"/>
      <c r="T612" s="102"/>
      <c r="U612" s="102"/>
    </row>
    <row r="613" spans="4:21" x14ac:dyDescent="0.25">
      <c r="D613" s="101"/>
      <c r="E613" s="101"/>
      <c r="F613" s="101"/>
      <c r="G613" s="101"/>
      <c r="H613" s="101"/>
      <c r="I613" s="101"/>
      <c r="J613" s="101"/>
      <c r="K613" s="101"/>
      <c r="L613" s="101"/>
      <c r="M613" s="101"/>
      <c r="N613" s="101"/>
      <c r="O613" s="101"/>
      <c r="P613" s="101"/>
      <c r="Q613" s="101"/>
      <c r="R613" s="108"/>
      <c r="S613" s="108"/>
      <c r="T613" s="102"/>
      <c r="U613" s="102"/>
    </row>
    <row r="614" spans="4:21" x14ac:dyDescent="0.25">
      <c r="D614" s="101"/>
      <c r="E614" s="101"/>
      <c r="F614" s="101"/>
      <c r="G614" s="101"/>
      <c r="H614" s="101"/>
      <c r="I614" s="101"/>
      <c r="J614" s="101"/>
      <c r="K614" s="101"/>
      <c r="L614" s="101"/>
      <c r="M614" s="101"/>
      <c r="N614" s="101"/>
      <c r="O614" s="101"/>
      <c r="P614" s="101"/>
      <c r="Q614" s="101"/>
      <c r="R614" s="108"/>
      <c r="S614" s="108"/>
      <c r="T614" s="102"/>
      <c r="U614" s="102"/>
    </row>
    <row r="615" spans="4:21" x14ac:dyDescent="0.25">
      <c r="D615" s="101"/>
      <c r="E615" s="101"/>
      <c r="F615" s="101"/>
      <c r="G615" s="101"/>
      <c r="H615" s="101"/>
      <c r="I615" s="101"/>
      <c r="J615" s="101"/>
      <c r="K615" s="101"/>
      <c r="L615" s="101"/>
      <c r="M615" s="101"/>
      <c r="N615" s="101"/>
      <c r="O615" s="101"/>
      <c r="P615" s="101"/>
      <c r="Q615" s="101"/>
      <c r="R615" s="108"/>
      <c r="S615" s="108"/>
      <c r="T615" s="102"/>
      <c r="U615" s="102"/>
    </row>
    <row r="616" spans="4:21" x14ac:dyDescent="0.25">
      <c r="D616" s="101"/>
      <c r="E616" s="101"/>
      <c r="F616" s="101"/>
      <c r="G616" s="101"/>
      <c r="H616" s="101"/>
      <c r="I616" s="101"/>
      <c r="J616" s="101"/>
      <c r="K616" s="101"/>
      <c r="L616" s="101"/>
      <c r="M616" s="101"/>
      <c r="N616" s="101"/>
      <c r="O616" s="101"/>
      <c r="P616" s="101"/>
      <c r="Q616" s="101"/>
      <c r="R616" s="108"/>
      <c r="S616" s="108"/>
      <c r="T616" s="102"/>
      <c r="U616" s="102"/>
    </row>
    <row r="617" spans="4:21" x14ac:dyDescent="0.25">
      <c r="D617" s="101"/>
      <c r="E617" s="101"/>
      <c r="F617" s="101"/>
      <c r="G617" s="101"/>
      <c r="H617" s="101"/>
      <c r="I617" s="101"/>
      <c r="J617" s="101"/>
      <c r="K617" s="101"/>
      <c r="L617" s="101"/>
      <c r="M617" s="101"/>
      <c r="N617" s="101"/>
      <c r="O617" s="101"/>
      <c r="P617" s="101"/>
      <c r="Q617" s="101"/>
      <c r="R617" s="108"/>
      <c r="S617" s="108"/>
      <c r="T617" s="102"/>
      <c r="U617" s="102"/>
    </row>
    <row r="618" spans="4:21" x14ac:dyDescent="0.25">
      <c r="D618" s="101"/>
      <c r="E618" s="101"/>
      <c r="F618" s="101"/>
      <c r="G618" s="101"/>
      <c r="H618" s="101"/>
      <c r="I618" s="101"/>
      <c r="J618" s="101"/>
      <c r="K618" s="101"/>
      <c r="L618" s="101"/>
      <c r="M618" s="101"/>
      <c r="N618" s="101"/>
      <c r="O618" s="101"/>
      <c r="P618" s="101"/>
      <c r="Q618" s="101"/>
      <c r="R618" s="108"/>
      <c r="S618" s="108"/>
      <c r="T618" s="102"/>
      <c r="U618" s="102"/>
    </row>
    <row r="619" spans="4:21" x14ac:dyDescent="0.25">
      <c r="D619" s="101"/>
      <c r="E619" s="101"/>
      <c r="F619" s="101"/>
      <c r="G619" s="101"/>
      <c r="H619" s="101"/>
      <c r="I619" s="101"/>
      <c r="J619" s="101"/>
      <c r="K619" s="101"/>
      <c r="L619" s="101"/>
      <c r="M619" s="101"/>
      <c r="N619" s="101"/>
      <c r="O619" s="101"/>
      <c r="P619" s="101"/>
      <c r="Q619" s="101"/>
      <c r="R619" s="108"/>
      <c r="S619" s="108"/>
      <c r="T619" s="102"/>
      <c r="U619" s="102"/>
    </row>
    <row r="620" spans="4:21" x14ac:dyDescent="0.25">
      <c r="D620" s="101"/>
      <c r="E620" s="101"/>
      <c r="F620" s="101"/>
      <c r="G620" s="101"/>
      <c r="H620" s="101"/>
      <c r="I620" s="101"/>
      <c r="J620" s="101"/>
      <c r="K620" s="101"/>
      <c r="L620" s="101"/>
      <c r="M620" s="101"/>
      <c r="N620" s="101"/>
      <c r="O620" s="101"/>
      <c r="P620" s="101"/>
      <c r="Q620" s="101"/>
      <c r="R620" s="108"/>
      <c r="S620" s="108"/>
      <c r="T620" s="102"/>
      <c r="U620" s="102"/>
    </row>
    <row r="621" spans="4:21" x14ac:dyDescent="0.25">
      <c r="D621" s="101"/>
      <c r="E621" s="101"/>
      <c r="F621" s="101"/>
      <c r="G621" s="101"/>
      <c r="H621" s="101"/>
      <c r="I621" s="101"/>
      <c r="J621" s="101"/>
      <c r="K621" s="101"/>
      <c r="L621" s="101"/>
      <c r="M621" s="101"/>
      <c r="N621" s="101"/>
      <c r="O621" s="101"/>
      <c r="P621" s="101"/>
      <c r="Q621" s="101"/>
      <c r="R621" s="108"/>
      <c r="S621" s="108"/>
      <c r="T621" s="102"/>
      <c r="U621" s="102"/>
    </row>
    <row r="622" spans="4:21" x14ac:dyDescent="0.25">
      <c r="D622" s="101"/>
      <c r="E622" s="101"/>
      <c r="F622" s="101"/>
      <c r="G622" s="101"/>
      <c r="H622" s="101"/>
      <c r="I622" s="101"/>
      <c r="J622" s="101"/>
      <c r="K622" s="101"/>
      <c r="L622" s="101"/>
      <c r="M622" s="101"/>
      <c r="N622" s="101"/>
      <c r="O622" s="101"/>
      <c r="P622" s="101"/>
      <c r="Q622" s="101"/>
      <c r="R622" s="108"/>
      <c r="S622" s="108"/>
      <c r="T622" s="102"/>
      <c r="U622" s="102"/>
    </row>
    <row r="623" spans="4:21" x14ac:dyDescent="0.25">
      <c r="D623" s="101"/>
      <c r="E623" s="101"/>
      <c r="F623" s="101"/>
      <c r="G623" s="101"/>
      <c r="H623" s="101"/>
      <c r="I623" s="101"/>
      <c r="J623" s="101"/>
      <c r="K623" s="101"/>
      <c r="L623" s="101"/>
      <c r="M623" s="101"/>
      <c r="N623" s="101"/>
      <c r="O623" s="101"/>
      <c r="P623" s="101"/>
      <c r="Q623" s="101"/>
      <c r="R623" s="108"/>
      <c r="S623" s="108"/>
      <c r="T623" s="102"/>
      <c r="U623" s="102"/>
    </row>
    <row r="624" spans="4:21" x14ac:dyDescent="0.25">
      <c r="D624" s="101"/>
      <c r="E624" s="101"/>
      <c r="F624" s="101"/>
      <c r="G624" s="101"/>
      <c r="H624" s="101"/>
      <c r="I624" s="101"/>
      <c r="J624" s="101"/>
      <c r="K624" s="101"/>
      <c r="L624" s="101"/>
      <c r="M624" s="101"/>
      <c r="N624" s="101"/>
      <c r="O624" s="101"/>
      <c r="P624" s="101"/>
      <c r="Q624" s="101"/>
      <c r="R624" s="108"/>
      <c r="S624" s="108"/>
      <c r="T624" s="102"/>
      <c r="U624" s="102"/>
    </row>
    <row r="625" spans="4:21" x14ac:dyDescent="0.25">
      <c r="D625" s="101"/>
      <c r="E625" s="101"/>
      <c r="F625" s="101"/>
      <c r="G625" s="101"/>
      <c r="H625" s="101"/>
      <c r="I625" s="101"/>
      <c r="J625" s="101"/>
      <c r="K625" s="101"/>
      <c r="L625" s="101"/>
      <c r="M625" s="101"/>
      <c r="N625" s="101"/>
      <c r="O625" s="101"/>
      <c r="P625" s="101"/>
      <c r="Q625" s="101"/>
      <c r="R625" s="108"/>
      <c r="S625" s="108"/>
      <c r="T625" s="102"/>
      <c r="U625" s="102"/>
    </row>
    <row r="626" spans="4:21" x14ac:dyDescent="0.25">
      <c r="D626" s="101"/>
      <c r="E626" s="101"/>
      <c r="F626" s="101"/>
      <c r="G626" s="101"/>
      <c r="H626" s="101"/>
      <c r="I626" s="101"/>
      <c r="J626" s="101"/>
      <c r="K626" s="101"/>
      <c r="L626" s="101"/>
      <c r="M626" s="101"/>
      <c r="N626" s="101"/>
      <c r="O626" s="101"/>
      <c r="P626" s="101"/>
      <c r="Q626" s="101"/>
      <c r="R626" s="108"/>
      <c r="S626" s="108"/>
      <c r="T626" s="102"/>
      <c r="U626" s="102"/>
    </row>
    <row r="627" spans="4:21" x14ac:dyDescent="0.25">
      <c r="D627" s="101"/>
      <c r="E627" s="101"/>
      <c r="F627" s="101"/>
      <c r="G627" s="101"/>
      <c r="H627" s="101"/>
      <c r="I627" s="101"/>
      <c r="J627" s="101"/>
      <c r="K627" s="101"/>
      <c r="L627" s="101"/>
      <c r="M627" s="101"/>
      <c r="N627" s="101"/>
      <c r="O627" s="101"/>
      <c r="P627" s="101"/>
      <c r="Q627" s="101"/>
      <c r="R627" s="108"/>
      <c r="S627" s="108"/>
      <c r="T627" s="102"/>
      <c r="U627" s="102"/>
    </row>
    <row r="628" spans="4:21" x14ac:dyDescent="0.25">
      <c r="D628" s="101"/>
      <c r="E628" s="101"/>
      <c r="F628" s="101"/>
      <c r="G628" s="101"/>
      <c r="H628" s="101"/>
      <c r="I628" s="101"/>
      <c r="J628" s="101"/>
      <c r="K628" s="101"/>
      <c r="L628" s="101"/>
      <c r="M628" s="101"/>
      <c r="N628" s="101"/>
      <c r="O628" s="101"/>
      <c r="P628" s="101"/>
      <c r="Q628" s="101"/>
      <c r="R628" s="108"/>
      <c r="S628" s="108"/>
      <c r="T628" s="102"/>
      <c r="U628" s="102"/>
    </row>
    <row r="629" spans="4:21" x14ac:dyDescent="0.25">
      <c r="D629" s="101"/>
      <c r="E629" s="101"/>
      <c r="F629" s="101"/>
      <c r="G629" s="101"/>
      <c r="H629" s="101"/>
      <c r="I629" s="101"/>
      <c r="J629" s="101"/>
      <c r="K629" s="101"/>
      <c r="L629" s="101"/>
      <c r="M629" s="101"/>
      <c r="N629" s="101"/>
      <c r="O629" s="101"/>
      <c r="P629" s="101"/>
      <c r="Q629" s="101"/>
      <c r="R629" s="108"/>
      <c r="S629" s="108"/>
      <c r="T629" s="102"/>
      <c r="U629" s="102"/>
    </row>
    <row r="630" spans="4:21" x14ac:dyDescent="0.25">
      <c r="D630" s="101"/>
      <c r="E630" s="101"/>
      <c r="F630" s="101"/>
      <c r="G630" s="101"/>
      <c r="H630" s="101"/>
      <c r="I630" s="101"/>
      <c r="J630" s="101"/>
      <c r="K630" s="101"/>
      <c r="L630" s="101"/>
      <c r="M630" s="101"/>
      <c r="N630" s="101"/>
      <c r="O630" s="101"/>
      <c r="P630" s="101"/>
      <c r="Q630" s="101"/>
      <c r="R630" s="108"/>
      <c r="S630" s="108"/>
      <c r="T630" s="102"/>
      <c r="U630" s="102"/>
    </row>
    <row r="631" spans="4:21" x14ac:dyDescent="0.25">
      <c r="D631" s="101"/>
      <c r="E631" s="101"/>
      <c r="F631" s="101"/>
      <c r="G631" s="101"/>
      <c r="H631" s="101"/>
      <c r="I631" s="101"/>
      <c r="J631" s="101"/>
      <c r="K631" s="101"/>
      <c r="L631" s="101"/>
      <c r="M631" s="101"/>
      <c r="N631" s="101"/>
      <c r="O631" s="101"/>
      <c r="P631" s="101"/>
      <c r="Q631" s="101"/>
      <c r="R631" s="108"/>
      <c r="S631" s="108"/>
      <c r="T631" s="102"/>
      <c r="U631" s="102"/>
    </row>
    <row r="632" spans="4:21" x14ac:dyDescent="0.25">
      <c r="D632" s="101"/>
      <c r="E632" s="101"/>
      <c r="F632" s="101"/>
      <c r="G632" s="101"/>
      <c r="H632" s="101"/>
      <c r="I632" s="101"/>
      <c r="J632" s="101"/>
      <c r="K632" s="101"/>
      <c r="L632" s="101"/>
      <c r="M632" s="101"/>
      <c r="N632" s="101"/>
      <c r="O632" s="101"/>
      <c r="P632" s="101"/>
      <c r="Q632" s="101"/>
      <c r="R632" s="108"/>
      <c r="S632" s="108"/>
      <c r="T632" s="102"/>
      <c r="U632" s="102"/>
    </row>
    <row r="633" spans="4:21" x14ac:dyDescent="0.25">
      <c r="D633" s="101"/>
      <c r="E633" s="101"/>
      <c r="F633" s="101"/>
      <c r="G633" s="101"/>
      <c r="H633" s="101"/>
      <c r="I633" s="101"/>
      <c r="J633" s="101"/>
      <c r="K633" s="101"/>
      <c r="L633" s="101"/>
      <c r="M633" s="101"/>
      <c r="N633" s="101"/>
      <c r="O633" s="101"/>
      <c r="P633" s="101"/>
      <c r="Q633" s="101"/>
      <c r="R633" s="108"/>
      <c r="S633" s="108"/>
      <c r="T633" s="102"/>
      <c r="U633" s="102"/>
    </row>
    <row r="634" spans="4:21" x14ac:dyDescent="0.25">
      <c r="D634" s="101"/>
      <c r="E634" s="101"/>
      <c r="F634" s="101"/>
      <c r="G634" s="101"/>
      <c r="H634" s="101"/>
      <c r="I634" s="101"/>
      <c r="J634" s="101"/>
      <c r="K634" s="101"/>
      <c r="L634" s="101"/>
      <c r="M634" s="101"/>
      <c r="N634" s="101"/>
      <c r="O634" s="101"/>
      <c r="P634" s="101"/>
      <c r="Q634" s="101"/>
      <c r="R634" s="108"/>
      <c r="S634" s="108"/>
      <c r="T634" s="102"/>
      <c r="U634" s="102"/>
    </row>
    <row r="635" spans="4:21" x14ac:dyDescent="0.25">
      <c r="D635" s="101"/>
      <c r="E635" s="101"/>
      <c r="F635" s="101"/>
      <c r="G635" s="101"/>
      <c r="H635" s="101"/>
      <c r="I635" s="101"/>
      <c r="J635" s="101"/>
      <c r="K635" s="101"/>
      <c r="L635" s="101"/>
      <c r="M635" s="101"/>
      <c r="N635" s="101"/>
      <c r="O635" s="101"/>
      <c r="P635" s="101"/>
      <c r="Q635" s="101"/>
      <c r="R635" s="108"/>
      <c r="S635" s="108"/>
      <c r="T635" s="102"/>
      <c r="U635" s="102"/>
    </row>
    <row r="636" spans="4:21" x14ac:dyDescent="0.25">
      <c r="D636" s="101"/>
      <c r="E636" s="101"/>
      <c r="F636" s="101"/>
      <c r="G636" s="101"/>
      <c r="H636" s="101"/>
      <c r="I636" s="101"/>
      <c r="J636" s="101"/>
      <c r="K636" s="101"/>
      <c r="L636" s="101"/>
      <c r="M636" s="101"/>
      <c r="N636" s="101"/>
      <c r="O636" s="101"/>
      <c r="P636" s="101"/>
      <c r="Q636" s="101"/>
      <c r="R636" s="108"/>
      <c r="S636" s="108"/>
      <c r="T636" s="102"/>
      <c r="U636" s="102"/>
    </row>
    <row r="637" spans="4:21" x14ac:dyDescent="0.25">
      <c r="D637" s="101"/>
      <c r="E637" s="101"/>
      <c r="F637" s="101"/>
      <c r="G637" s="101"/>
      <c r="H637" s="101"/>
      <c r="I637" s="101"/>
      <c r="J637" s="101"/>
      <c r="K637" s="101"/>
      <c r="L637" s="101"/>
      <c r="M637" s="101"/>
      <c r="N637" s="101"/>
      <c r="O637" s="101"/>
      <c r="P637" s="101"/>
      <c r="Q637" s="101"/>
      <c r="R637" s="108"/>
      <c r="S637" s="108"/>
      <c r="T637" s="102"/>
      <c r="U637" s="102"/>
    </row>
    <row r="638" spans="4:21" x14ac:dyDescent="0.25">
      <c r="D638" s="101"/>
      <c r="E638" s="101"/>
      <c r="F638" s="101"/>
      <c r="G638" s="101"/>
      <c r="H638" s="101"/>
      <c r="I638" s="101"/>
      <c r="J638" s="101"/>
      <c r="K638" s="101"/>
      <c r="L638" s="101"/>
      <c r="M638" s="101"/>
      <c r="N638" s="101"/>
      <c r="O638" s="101"/>
      <c r="P638" s="101"/>
      <c r="Q638" s="101"/>
      <c r="R638" s="108"/>
      <c r="S638" s="108"/>
      <c r="T638" s="102"/>
      <c r="U638" s="102"/>
    </row>
    <row r="639" spans="4:21" x14ac:dyDescent="0.25">
      <c r="D639" s="101"/>
      <c r="E639" s="101"/>
      <c r="F639" s="101"/>
      <c r="G639" s="101"/>
      <c r="H639" s="101"/>
      <c r="I639" s="101"/>
      <c r="J639" s="101"/>
      <c r="K639" s="101"/>
      <c r="L639" s="101"/>
      <c r="M639" s="101"/>
      <c r="N639" s="101"/>
      <c r="O639" s="101"/>
      <c r="P639" s="101"/>
      <c r="Q639" s="101"/>
      <c r="R639" s="108"/>
      <c r="S639" s="108"/>
      <c r="T639" s="102"/>
      <c r="U639" s="102"/>
    </row>
    <row r="640" spans="4:21" x14ac:dyDescent="0.25">
      <c r="D640" s="101"/>
      <c r="E640" s="101"/>
      <c r="F640" s="101"/>
      <c r="G640" s="101"/>
      <c r="H640" s="101"/>
      <c r="I640" s="101"/>
      <c r="J640" s="101"/>
      <c r="K640" s="101"/>
      <c r="L640" s="101"/>
      <c r="M640" s="101"/>
      <c r="N640" s="101"/>
      <c r="O640" s="101"/>
      <c r="P640" s="101"/>
      <c r="Q640" s="101"/>
      <c r="R640" s="108"/>
      <c r="S640" s="108"/>
      <c r="T640" s="102"/>
      <c r="U640" s="102"/>
    </row>
    <row r="641" spans="4:21" x14ac:dyDescent="0.25">
      <c r="D641" s="101"/>
      <c r="E641" s="101"/>
      <c r="F641" s="101"/>
      <c r="G641" s="101"/>
      <c r="H641" s="101"/>
      <c r="I641" s="101"/>
      <c r="J641" s="101"/>
      <c r="K641" s="101"/>
      <c r="L641" s="101"/>
      <c r="M641" s="101"/>
      <c r="N641" s="101"/>
      <c r="O641" s="101"/>
      <c r="P641" s="101"/>
      <c r="Q641" s="101"/>
      <c r="R641" s="108"/>
      <c r="S641" s="108"/>
      <c r="T641" s="102"/>
      <c r="U641" s="102"/>
    </row>
    <row r="642" spans="4:21" x14ac:dyDescent="0.25">
      <c r="D642" s="101"/>
      <c r="E642" s="101"/>
      <c r="F642" s="101"/>
      <c r="G642" s="101"/>
      <c r="H642" s="101"/>
      <c r="I642" s="101"/>
      <c r="J642" s="101"/>
      <c r="K642" s="101"/>
      <c r="L642" s="101"/>
      <c r="M642" s="101"/>
      <c r="N642" s="101"/>
      <c r="O642" s="101"/>
      <c r="P642" s="101"/>
      <c r="Q642" s="101"/>
      <c r="R642" s="108"/>
      <c r="S642" s="108"/>
      <c r="T642" s="102"/>
      <c r="U642" s="102"/>
    </row>
    <row r="643" spans="4:21" x14ac:dyDescent="0.25">
      <c r="D643" s="101"/>
      <c r="E643" s="101"/>
      <c r="F643" s="101"/>
      <c r="G643" s="101"/>
      <c r="H643" s="101"/>
      <c r="I643" s="101"/>
      <c r="J643" s="101"/>
      <c r="K643" s="101"/>
      <c r="L643" s="101"/>
      <c r="M643" s="101"/>
      <c r="N643" s="101"/>
      <c r="O643" s="101"/>
      <c r="P643" s="101"/>
      <c r="Q643" s="101"/>
      <c r="R643" s="108"/>
      <c r="S643" s="108"/>
      <c r="T643" s="102"/>
      <c r="U643" s="102"/>
    </row>
    <row r="644" spans="4:21" x14ac:dyDescent="0.25">
      <c r="D644" s="101"/>
      <c r="E644" s="101"/>
      <c r="F644" s="101"/>
      <c r="G644" s="101"/>
      <c r="H644" s="101"/>
      <c r="I644" s="101"/>
      <c r="J644" s="101"/>
      <c r="K644" s="101"/>
      <c r="L644" s="101"/>
      <c r="M644" s="101"/>
      <c r="N644" s="101"/>
      <c r="O644" s="101"/>
      <c r="P644" s="101"/>
      <c r="Q644" s="101"/>
      <c r="R644" s="108"/>
      <c r="S644" s="108"/>
      <c r="T644" s="102"/>
      <c r="U644" s="102"/>
    </row>
    <row r="645" spans="4:21" x14ac:dyDescent="0.25">
      <c r="D645" s="101"/>
      <c r="E645" s="101"/>
      <c r="F645" s="101"/>
      <c r="G645" s="101"/>
      <c r="H645" s="101"/>
      <c r="I645" s="101"/>
      <c r="J645" s="101"/>
      <c r="K645" s="101"/>
      <c r="L645" s="101"/>
      <c r="M645" s="101"/>
      <c r="N645" s="101"/>
      <c r="O645" s="101"/>
      <c r="P645" s="101"/>
      <c r="Q645" s="101"/>
      <c r="R645" s="108"/>
      <c r="S645" s="108"/>
      <c r="T645" s="102"/>
      <c r="U645" s="102"/>
    </row>
    <row r="646" spans="4:21" x14ac:dyDescent="0.25">
      <c r="D646" s="101"/>
      <c r="E646" s="101"/>
      <c r="F646" s="101"/>
      <c r="G646" s="101"/>
      <c r="H646" s="101"/>
      <c r="I646" s="101"/>
      <c r="J646" s="101"/>
      <c r="K646" s="101"/>
      <c r="L646" s="101"/>
      <c r="M646" s="101"/>
      <c r="N646" s="101"/>
      <c r="O646" s="101"/>
      <c r="P646" s="101"/>
      <c r="Q646" s="101"/>
      <c r="R646" s="108"/>
      <c r="S646" s="108"/>
      <c r="T646" s="102"/>
      <c r="U646" s="102"/>
    </row>
    <row r="647" spans="4:21" x14ac:dyDescent="0.25">
      <c r="D647" s="101"/>
      <c r="E647" s="101"/>
      <c r="F647" s="101"/>
      <c r="G647" s="101"/>
      <c r="H647" s="101"/>
      <c r="I647" s="101"/>
      <c r="J647" s="101"/>
      <c r="K647" s="101"/>
      <c r="L647" s="101"/>
      <c r="M647" s="101"/>
      <c r="N647" s="101"/>
      <c r="O647" s="101"/>
      <c r="P647" s="101"/>
      <c r="Q647" s="101"/>
      <c r="R647" s="108"/>
      <c r="S647" s="108"/>
      <c r="T647" s="102"/>
      <c r="U647" s="102"/>
    </row>
    <row r="648" spans="4:21" x14ac:dyDescent="0.25">
      <c r="D648" s="101"/>
      <c r="E648" s="101"/>
      <c r="F648" s="101"/>
      <c r="G648" s="101"/>
      <c r="H648" s="101"/>
      <c r="I648" s="101"/>
      <c r="J648" s="101"/>
      <c r="K648" s="101"/>
      <c r="L648" s="101"/>
      <c r="M648" s="101"/>
      <c r="N648" s="101"/>
      <c r="O648" s="101"/>
      <c r="P648" s="101"/>
      <c r="Q648" s="101"/>
      <c r="R648" s="108"/>
      <c r="S648" s="108"/>
      <c r="T648" s="102"/>
      <c r="U648" s="102"/>
    </row>
    <row r="649" spans="4:21" x14ac:dyDescent="0.25">
      <c r="D649" s="101"/>
      <c r="E649" s="101"/>
      <c r="F649" s="101"/>
      <c r="G649" s="101"/>
      <c r="H649" s="101"/>
      <c r="I649" s="101"/>
      <c r="J649" s="101"/>
      <c r="K649" s="101"/>
      <c r="L649" s="101"/>
      <c r="M649" s="101"/>
      <c r="N649" s="101"/>
      <c r="O649" s="101"/>
      <c r="P649" s="101"/>
      <c r="Q649" s="101"/>
      <c r="R649" s="108"/>
      <c r="S649" s="108"/>
      <c r="T649" s="102"/>
      <c r="U649" s="102"/>
    </row>
    <row r="650" spans="4:21" x14ac:dyDescent="0.25">
      <c r="D650" s="101"/>
      <c r="E650" s="101"/>
      <c r="F650" s="101"/>
      <c r="G650" s="101"/>
      <c r="H650" s="101"/>
      <c r="I650" s="101"/>
      <c r="J650" s="101"/>
      <c r="K650" s="101"/>
      <c r="L650" s="101"/>
      <c r="M650" s="101"/>
      <c r="N650" s="101"/>
      <c r="O650" s="101"/>
      <c r="P650" s="101"/>
      <c r="Q650" s="101"/>
      <c r="R650" s="108"/>
      <c r="S650" s="108"/>
      <c r="T650" s="102"/>
      <c r="U650" s="102"/>
    </row>
    <row r="651" spans="4:21" x14ac:dyDescent="0.25">
      <c r="D651" s="101"/>
      <c r="E651" s="101"/>
      <c r="F651" s="101"/>
      <c r="G651" s="101"/>
      <c r="H651" s="101"/>
      <c r="I651" s="101"/>
      <c r="J651" s="101"/>
      <c r="K651" s="101"/>
      <c r="L651" s="101"/>
      <c r="M651" s="101"/>
      <c r="N651" s="101"/>
      <c r="O651" s="101"/>
      <c r="P651" s="101"/>
      <c r="Q651" s="101"/>
      <c r="R651" s="108"/>
      <c r="S651" s="108"/>
      <c r="T651" s="102"/>
      <c r="U651" s="102"/>
    </row>
    <row r="652" spans="4:21" x14ac:dyDescent="0.25">
      <c r="D652" s="101"/>
      <c r="E652" s="101"/>
      <c r="F652" s="101"/>
      <c r="G652" s="101"/>
      <c r="H652" s="101"/>
      <c r="I652" s="101"/>
      <c r="J652" s="101"/>
      <c r="K652" s="101"/>
      <c r="L652" s="101"/>
      <c r="M652" s="101"/>
      <c r="N652" s="101"/>
      <c r="O652" s="101"/>
      <c r="P652" s="101"/>
      <c r="Q652" s="101"/>
      <c r="R652" s="108"/>
      <c r="S652" s="108"/>
      <c r="T652" s="102"/>
      <c r="U652" s="102"/>
    </row>
    <row r="653" spans="4:21" x14ac:dyDescent="0.25">
      <c r="D653" s="101"/>
      <c r="E653" s="101"/>
      <c r="F653" s="101"/>
      <c r="G653" s="101"/>
      <c r="H653" s="101"/>
      <c r="I653" s="101"/>
      <c r="J653" s="101"/>
      <c r="K653" s="101"/>
      <c r="L653" s="101"/>
      <c r="M653" s="101"/>
      <c r="N653" s="101"/>
      <c r="O653" s="101"/>
      <c r="P653" s="101"/>
      <c r="Q653" s="101"/>
      <c r="R653" s="108"/>
      <c r="S653" s="108"/>
      <c r="T653" s="102"/>
      <c r="U653" s="102"/>
    </row>
    <row r="654" spans="4:21" x14ac:dyDescent="0.25">
      <c r="D654" s="101"/>
      <c r="E654" s="101"/>
      <c r="F654" s="101"/>
      <c r="G654" s="101"/>
      <c r="H654" s="101"/>
      <c r="I654" s="101"/>
      <c r="J654" s="101"/>
      <c r="K654" s="101"/>
      <c r="L654" s="101"/>
      <c r="M654" s="101"/>
      <c r="N654" s="101"/>
      <c r="O654" s="101"/>
      <c r="P654" s="101"/>
      <c r="Q654" s="101"/>
      <c r="R654" s="108"/>
      <c r="S654" s="108"/>
      <c r="T654" s="102"/>
      <c r="U654" s="102"/>
    </row>
    <row r="655" spans="4:21" x14ac:dyDescent="0.25">
      <c r="D655" s="101"/>
      <c r="E655" s="101"/>
      <c r="F655" s="101"/>
      <c r="G655" s="101"/>
      <c r="H655" s="101"/>
      <c r="I655" s="101"/>
      <c r="J655" s="101"/>
      <c r="K655" s="101"/>
      <c r="L655" s="101"/>
      <c r="M655" s="101"/>
      <c r="N655" s="101"/>
      <c r="O655" s="101"/>
      <c r="P655" s="101"/>
      <c r="Q655" s="101"/>
      <c r="R655" s="108"/>
      <c r="S655" s="108"/>
      <c r="T655" s="102"/>
      <c r="U655" s="102"/>
    </row>
    <row r="656" spans="4:21" x14ac:dyDescent="0.25">
      <c r="D656" s="101"/>
      <c r="E656" s="101"/>
      <c r="F656" s="101"/>
      <c r="G656" s="101"/>
      <c r="H656" s="101"/>
      <c r="I656" s="101"/>
      <c r="J656" s="101"/>
      <c r="K656" s="101"/>
      <c r="L656" s="101"/>
      <c r="M656" s="101"/>
      <c r="N656" s="101"/>
      <c r="O656" s="101"/>
      <c r="P656" s="101"/>
      <c r="Q656" s="101"/>
      <c r="R656" s="108"/>
      <c r="S656" s="108"/>
      <c r="T656" s="102"/>
      <c r="U656" s="102"/>
    </row>
    <row r="657" spans="4:21" x14ac:dyDescent="0.25">
      <c r="D657" s="101"/>
      <c r="E657" s="101"/>
      <c r="F657" s="101"/>
      <c r="G657" s="101"/>
      <c r="H657" s="101"/>
      <c r="I657" s="101"/>
      <c r="J657" s="101"/>
      <c r="K657" s="101"/>
      <c r="L657" s="101"/>
      <c r="M657" s="101"/>
      <c r="N657" s="101"/>
      <c r="O657" s="101"/>
      <c r="P657" s="101"/>
      <c r="Q657" s="101"/>
      <c r="R657" s="108"/>
      <c r="S657" s="108"/>
      <c r="T657" s="102"/>
      <c r="U657" s="102"/>
    </row>
    <row r="658" spans="4:21" x14ac:dyDescent="0.25">
      <c r="D658" s="101"/>
      <c r="E658" s="101"/>
      <c r="F658" s="101"/>
      <c r="G658" s="101"/>
      <c r="H658" s="101"/>
      <c r="I658" s="101"/>
      <c r="J658" s="101"/>
      <c r="K658" s="101"/>
      <c r="L658" s="101"/>
      <c r="M658" s="101"/>
      <c r="N658" s="101"/>
      <c r="O658" s="101"/>
      <c r="P658" s="101"/>
      <c r="Q658" s="101"/>
      <c r="R658" s="108"/>
      <c r="S658" s="108"/>
      <c r="T658" s="102"/>
      <c r="U658" s="102"/>
    </row>
    <row r="659" spans="4:21" x14ac:dyDescent="0.25">
      <c r="D659" s="101"/>
      <c r="E659" s="101"/>
      <c r="F659" s="101"/>
      <c r="G659" s="101"/>
      <c r="H659" s="101"/>
      <c r="I659" s="101"/>
      <c r="J659" s="101"/>
      <c r="K659" s="101"/>
      <c r="L659" s="101"/>
      <c r="M659" s="101"/>
      <c r="N659" s="101"/>
      <c r="O659" s="101"/>
      <c r="P659" s="101"/>
      <c r="Q659" s="101"/>
      <c r="R659" s="108"/>
      <c r="S659" s="108"/>
      <c r="T659" s="102"/>
      <c r="U659" s="102"/>
    </row>
    <row r="660" spans="4:21" x14ac:dyDescent="0.25">
      <c r="D660" s="101"/>
      <c r="E660" s="101"/>
      <c r="F660" s="101"/>
      <c r="G660" s="101"/>
      <c r="H660" s="101"/>
      <c r="I660" s="101"/>
      <c r="J660" s="101"/>
      <c r="K660" s="101"/>
      <c r="L660" s="101"/>
      <c r="M660" s="101"/>
      <c r="N660" s="101"/>
      <c r="O660" s="101"/>
      <c r="P660" s="101"/>
      <c r="Q660" s="101"/>
      <c r="R660" s="108"/>
      <c r="S660" s="108"/>
      <c r="T660" s="102"/>
      <c r="U660" s="102"/>
    </row>
    <row r="661" spans="4:21" x14ac:dyDescent="0.25">
      <c r="D661" s="101"/>
      <c r="E661" s="101"/>
      <c r="F661" s="101"/>
      <c r="G661" s="101"/>
      <c r="H661" s="101"/>
      <c r="I661" s="101"/>
      <c r="J661" s="101"/>
      <c r="K661" s="101"/>
      <c r="L661" s="101"/>
      <c r="M661" s="101"/>
      <c r="N661" s="101"/>
      <c r="O661" s="101"/>
      <c r="P661" s="101"/>
      <c r="Q661" s="101"/>
      <c r="R661" s="108"/>
      <c r="S661" s="108"/>
      <c r="T661" s="102"/>
      <c r="U661" s="102"/>
    </row>
    <row r="662" spans="4:21" x14ac:dyDescent="0.25">
      <c r="D662" s="101"/>
      <c r="E662" s="101"/>
      <c r="F662" s="101"/>
      <c r="G662" s="101"/>
      <c r="H662" s="101"/>
      <c r="I662" s="101"/>
      <c r="J662" s="101"/>
      <c r="K662" s="101"/>
      <c r="L662" s="101"/>
      <c r="M662" s="101"/>
      <c r="N662" s="101"/>
      <c r="O662" s="101"/>
      <c r="P662" s="101"/>
      <c r="Q662" s="101"/>
      <c r="R662" s="108"/>
      <c r="S662" s="108"/>
      <c r="T662" s="102"/>
      <c r="U662" s="102"/>
    </row>
    <row r="663" spans="4:21" x14ac:dyDescent="0.25">
      <c r="D663" s="101"/>
      <c r="E663" s="101"/>
      <c r="F663" s="101"/>
      <c r="G663" s="101"/>
      <c r="H663" s="101"/>
      <c r="I663" s="101"/>
      <c r="J663" s="101"/>
      <c r="K663" s="101"/>
      <c r="L663" s="101"/>
      <c r="M663" s="101"/>
      <c r="N663" s="101"/>
      <c r="O663" s="101"/>
      <c r="P663" s="101"/>
      <c r="Q663" s="101"/>
      <c r="R663" s="108"/>
      <c r="S663" s="108"/>
      <c r="T663" s="102"/>
      <c r="U663" s="102"/>
    </row>
    <row r="664" spans="4:21" x14ac:dyDescent="0.25">
      <c r="D664" s="101"/>
      <c r="E664" s="101"/>
      <c r="F664" s="101"/>
      <c r="G664" s="101"/>
      <c r="H664" s="101"/>
      <c r="I664" s="101"/>
      <c r="J664" s="101"/>
      <c r="K664" s="101"/>
      <c r="L664" s="101"/>
      <c r="M664" s="101"/>
      <c r="N664" s="101"/>
      <c r="O664" s="101"/>
      <c r="P664" s="101"/>
      <c r="Q664" s="101"/>
      <c r="R664" s="108"/>
      <c r="S664" s="108"/>
      <c r="T664" s="102"/>
      <c r="U664" s="102"/>
    </row>
    <row r="665" spans="4:21" x14ac:dyDescent="0.25">
      <c r="D665" s="101"/>
      <c r="E665" s="101"/>
      <c r="F665" s="101"/>
      <c r="G665" s="101"/>
      <c r="H665" s="101"/>
      <c r="I665" s="101"/>
      <c r="J665" s="101"/>
      <c r="K665" s="101"/>
      <c r="L665" s="101"/>
      <c r="M665" s="101"/>
      <c r="N665" s="101"/>
      <c r="O665" s="101"/>
      <c r="P665" s="101"/>
      <c r="Q665" s="101"/>
      <c r="R665" s="108"/>
      <c r="S665" s="108"/>
      <c r="T665" s="102"/>
      <c r="U665" s="102"/>
    </row>
    <row r="666" spans="4:21" x14ac:dyDescent="0.25">
      <c r="D666" s="101"/>
      <c r="E666" s="101"/>
      <c r="F666" s="101"/>
      <c r="G666" s="101"/>
      <c r="H666" s="101"/>
      <c r="I666" s="101"/>
      <c r="J666" s="101"/>
      <c r="K666" s="101"/>
      <c r="L666" s="101"/>
      <c r="M666" s="101"/>
      <c r="N666" s="101"/>
      <c r="O666" s="101"/>
      <c r="P666" s="101"/>
      <c r="Q666" s="101"/>
      <c r="R666" s="108"/>
      <c r="S666" s="108"/>
      <c r="T666" s="102"/>
      <c r="U666" s="102"/>
    </row>
    <row r="667" spans="4:21" x14ac:dyDescent="0.25">
      <c r="D667" s="101"/>
      <c r="E667" s="101"/>
      <c r="F667" s="101"/>
      <c r="G667" s="101"/>
      <c r="H667" s="101"/>
      <c r="I667" s="101"/>
      <c r="J667" s="101"/>
      <c r="K667" s="101"/>
      <c r="L667" s="101"/>
      <c r="M667" s="101"/>
      <c r="N667" s="101"/>
      <c r="O667" s="101"/>
      <c r="P667" s="101"/>
      <c r="Q667" s="101"/>
      <c r="R667" s="108"/>
      <c r="S667" s="108"/>
      <c r="T667" s="102"/>
      <c r="U667" s="102"/>
    </row>
    <row r="668" spans="4:21" x14ac:dyDescent="0.25">
      <c r="D668" s="101"/>
      <c r="E668" s="101"/>
      <c r="F668" s="101"/>
      <c r="G668" s="101"/>
      <c r="H668" s="101"/>
      <c r="I668" s="101"/>
      <c r="J668" s="101"/>
      <c r="K668" s="101"/>
      <c r="L668" s="101"/>
      <c r="M668" s="101"/>
      <c r="N668" s="101"/>
      <c r="O668" s="101"/>
      <c r="P668" s="101"/>
      <c r="Q668" s="101"/>
      <c r="R668" s="108"/>
      <c r="S668" s="108"/>
      <c r="T668" s="102"/>
      <c r="U668" s="102"/>
    </row>
    <row r="669" spans="4:21" x14ac:dyDescent="0.25">
      <c r="D669" s="101"/>
      <c r="E669" s="101"/>
      <c r="F669" s="101"/>
      <c r="G669" s="101"/>
      <c r="H669" s="101"/>
      <c r="I669" s="101"/>
      <c r="J669" s="101"/>
      <c r="K669" s="101"/>
      <c r="L669" s="101"/>
      <c r="M669" s="101"/>
      <c r="N669" s="101"/>
      <c r="O669" s="101"/>
      <c r="P669" s="101"/>
      <c r="Q669" s="101"/>
      <c r="R669" s="108"/>
      <c r="S669" s="108"/>
      <c r="T669" s="102"/>
      <c r="U669" s="102"/>
    </row>
    <row r="670" spans="4:21" x14ac:dyDescent="0.25">
      <c r="D670" s="101"/>
      <c r="E670" s="101"/>
      <c r="F670" s="101"/>
      <c r="G670" s="101"/>
      <c r="H670" s="101"/>
      <c r="I670" s="101"/>
      <c r="J670" s="101"/>
      <c r="K670" s="101"/>
      <c r="L670" s="101"/>
      <c r="M670" s="101"/>
      <c r="N670" s="101"/>
      <c r="O670" s="101"/>
      <c r="P670" s="101"/>
      <c r="Q670" s="101"/>
      <c r="R670" s="108"/>
      <c r="S670" s="108"/>
      <c r="T670" s="102"/>
      <c r="U670" s="102"/>
    </row>
    <row r="671" spans="4:21" x14ac:dyDescent="0.25">
      <c r="D671" s="101"/>
      <c r="E671" s="101"/>
      <c r="F671" s="101"/>
      <c r="G671" s="101"/>
      <c r="H671" s="101"/>
      <c r="I671" s="101"/>
      <c r="J671" s="101"/>
      <c r="K671" s="101"/>
      <c r="L671" s="101"/>
      <c r="M671" s="101"/>
      <c r="N671" s="101"/>
      <c r="O671" s="101"/>
      <c r="P671" s="101"/>
      <c r="Q671" s="101"/>
      <c r="R671" s="108"/>
      <c r="S671" s="108"/>
      <c r="T671" s="102"/>
      <c r="U671" s="102"/>
    </row>
    <row r="672" spans="4:21" x14ac:dyDescent="0.25">
      <c r="D672" s="101"/>
      <c r="E672" s="101"/>
      <c r="F672" s="101"/>
      <c r="G672" s="101"/>
      <c r="H672" s="101"/>
      <c r="I672" s="101"/>
      <c r="J672" s="101"/>
      <c r="K672" s="101"/>
      <c r="L672" s="101"/>
      <c r="M672" s="101"/>
      <c r="N672" s="101"/>
      <c r="O672" s="101"/>
      <c r="P672" s="101"/>
      <c r="Q672" s="101"/>
      <c r="R672" s="108"/>
      <c r="S672" s="108"/>
      <c r="T672" s="102"/>
      <c r="U672" s="102"/>
    </row>
    <row r="673" spans="4:21" x14ac:dyDescent="0.25">
      <c r="D673" s="101"/>
      <c r="E673" s="101"/>
      <c r="F673" s="101"/>
      <c r="G673" s="101"/>
      <c r="H673" s="101"/>
      <c r="I673" s="101"/>
      <c r="J673" s="101"/>
      <c r="K673" s="101"/>
      <c r="L673" s="101"/>
      <c r="M673" s="101"/>
      <c r="N673" s="101"/>
      <c r="O673" s="101"/>
      <c r="P673" s="101"/>
      <c r="Q673" s="101"/>
      <c r="R673" s="108"/>
      <c r="S673" s="108"/>
      <c r="T673" s="102"/>
      <c r="U673" s="102"/>
    </row>
    <row r="674" spans="4:21" x14ac:dyDescent="0.25">
      <c r="D674" s="101"/>
      <c r="E674" s="101"/>
      <c r="F674" s="101"/>
      <c r="G674" s="101"/>
      <c r="H674" s="101"/>
      <c r="I674" s="101"/>
      <c r="J674" s="101"/>
      <c r="K674" s="101"/>
      <c r="L674" s="101"/>
      <c r="M674" s="101"/>
      <c r="N674" s="101"/>
      <c r="O674" s="101"/>
      <c r="P674" s="101"/>
      <c r="Q674" s="101"/>
      <c r="R674" s="108"/>
      <c r="S674" s="108"/>
      <c r="T674" s="102"/>
      <c r="U674" s="102"/>
    </row>
    <row r="675" spans="4:21" x14ac:dyDescent="0.25">
      <c r="D675" s="101"/>
      <c r="E675" s="101"/>
      <c r="F675" s="101"/>
      <c r="G675" s="101"/>
      <c r="H675" s="101"/>
      <c r="I675" s="101"/>
      <c r="J675" s="101"/>
      <c r="K675" s="101"/>
      <c r="L675" s="101"/>
      <c r="M675" s="101"/>
      <c r="N675" s="101"/>
      <c r="O675" s="101"/>
      <c r="P675" s="101"/>
      <c r="Q675" s="101"/>
      <c r="R675" s="108"/>
      <c r="S675" s="108"/>
      <c r="T675" s="102"/>
      <c r="U675" s="102"/>
    </row>
    <row r="676" spans="4:21" x14ac:dyDescent="0.25">
      <c r="D676" s="101"/>
      <c r="E676" s="101"/>
      <c r="F676" s="101"/>
      <c r="G676" s="101"/>
      <c r="H676" s="101"/>
      <c r="I676" s="101"/>
      <c r="J676" s="101"/>
      <c r="K676" s="101"/>
      <c r="L676" s="101"/>
      <c r="M676" s="101"/>
      <c r="N676" s="101"/>
      <c r="O676" s="101"/>
      <c r="P676" s="101"/>
      <c r="Q676" s="101"/>
      <c r="R676" s="108"/>
      <c r="S676" s="108"/>
      <c r="T676" s="102"/>
      <c r="U676" s="102"/>
    </row>
    <row r="677" spans="4:21" x14ac:dyDescent="0.25">
      <c r="D677" s="101"/>
      <c r="E677" s="101"/>
      <c r="F677" s="101"/>
      <c r="G677" s="101"/>
      <c r="H677" s="101"/>
      <c r="I677" s="101"/>
      <c r="J677" s="101"/>
      <c r="K677" s="101"/>
      <c r="L677" s="101"/>
      <c r="M677" s="101"/>
      <c r="N677" s="101"/>
      <c r="O677" s="101"/>
      <c r="P677" s="101"/>
      <c r="Q677" s="101"/>
      <c r="R677" s="108"/>
      <c r="S677" s="108"/>
      <c r="T677" s="102"/>
      <c r="U677" s="102"/>
    </row>
    <row r="678" spans="4:21" x14ac:dyDescent="0.25">
      <c r="D678" s="101"/>
      <c r="E678" s="101"/>
      <c r="F678" s="101"/>
      <c r="G678" s="101"/>
      <c r="H678" s="101"/>
      <c r="I678" s="101"/>
      <c r="J678" s="101"/>
      <c r="K678" s="101"/>
      <c r="L678" s="101"/>
      <c r="M678" s="101"/>
      <c r="N678" s="101"/>
      <c r="O678" s="101"/>
      <c r="P678" s="101"/>
      <c r="Q678" s="101"/>
      <c r="R678" s="108"/>
      <c r="S678" s="108"/>
      <c r="T678" s="102"/>
      <c r="U678" s="102"/>
    </row>
    <row r="679" spans="4:21" x14ac:dyDescent="0.25">
      <c r="D679" s="101"/>
      <c r="E679" s="101"/>
      <c r="F679" s="101"/>
      <c r="G679" s="101"/>
      <c r="H679" s="101"/>
      <c r="I679" s="101"/>
      <c r="J679" s="101"/>
      <c r="K679" s="101"/>
      <c r="L679" s="101"/>
      <c r="M679" s="101"/>
      <c r="N679" s="101"/>
      <c r="O679" s="101"/>
      <c r="P679" s="101"/>
      <c r="Q679" s="101"/>
      <c r="R679" s="108"/>
      <c r="S679" s="108"/>
      <c r="T679" s="102"/>
      <c r="U679" s="102"/>
    </row>
    <row r="680" spans="4:21" x14ac:dyDescent="0.25">
      <c r="D680" s="101"/>
      <c r="E680" s="101"/>
      <c r="F680" s="101"/>
      <c r="G680" s="101"/>
      <c r="H680" s="101"/>
      <c r="I680" s="101"/>
      <c r="J680" s="101"/>
      <c r="K680" s="101"/>
      <c r="L680" s="101"/>
      <c r="M680" s="101"/>
      <c r="N680" s="101"/>
      <c r="O680" s="101"/>
      <c r="P680" s="101"/>
      <c r="Q680" s="101"/>
      <c r="R680" s="108"/>
      <c r="S680" s="108"/>
      <c r="T680" s="102"/>
      <c r="U680" s="102"/>
    </row>
    <row r="681" spans="4:21" x14ac:dyDescent="0.25">
      <c r="D681" s="101"/>
      <c r="E681" s="101"/>
      <c r="F681" s="101"/>
      <c r="G681" s="101"/>
      <c r="H681" s="101"/>
      <c r="I681" s="101"/>
      <c r="J681" s="101"/>
      <c r="K681" s="101"/>
      <c r="L681" s="101"/>
      <c r="M681" s="101"/>
      <c r="N681" s="101"/>
      <c r="O681" s="101"/>
      <c r="P681" s="101"/>
      <c r="Q681" s="101"/>
      <c r="R681" s="108"/>
      <c r="S681" s="108"/>
      <c r="T681" s="102"/>
      <c r="U681" s="102"/>
    </row>
    <row r="682" spans="4:21" x14ac:dyDescent="0.25">
      <c r="D682" s="101"/>
      <c r="E682" s="101"/>
      <c r="F682" s="101"/>
      <c r="G682" s="101"/>
      <c r="H682" s="101"/>
      <c r="I682" s="101"/>
      <c r="J682" s="101"/>
      <c r="K682" s="101"/>
      <c r="L682" s="101"/>
      <c r="M682" s="101"/>
      <c r="N682" s="101"/>
      <c r="O682" s="101"/>
      <c r="P682" s="101"/>
      <c r="Q682" s="101"/>
      <c r="R682" s="108"/>
      <c r="S682" s="108"/>
      <c r="T682" s="102"/>
      <c r="U682" s="102"/>
    </row>
    <row r="683" spans="4:21" x14ac:dyDescent="0.25">
      <c r="D683" s="101"/>
      <c r="E683" s="101"/>
      <c r="F683" s="101"/>
      <c r="G683" s="101"/>
      <c r="H683" s="101"/>
      <c r="I683" s="101"/>
      <c r="J683" s="101"/>
      <c r="K683" s="101"/>
      <c r="L683" s="101"/>
      <c r="M683" s="101"/>
      <c r="N683" s="101"/>
      <c r="O683" s="101"/>
      <c r="P683" s="101"/>
      <c r="Q683" s="101"/>
      <c r="R683" s="108"/>
      <c r="S683" s="108"/>
      <c r="T683" s="102"/>
      <c r="U683" s="102"/>
    </row>
    <row r="684" spans="4:21" x14ac:dyDescent="0.25">
      <c r="D684" s="101"/>
      <c r="E684" s="101"/>
      <c r="F684" s="101"/>
      <c r="G684" s="101"/>
      <c r="H684" s="101"/>
      <c r="I684" s="101"/>
      <c r="J684" s="101"/>
      <c r="K684" s="101"/>
      <c r="L684" s="101"/>
      <c r="M684" s="101"/>
      <c r="N684" s="101"/>
      <c r="O684" s="101"/>
      <c r="P684" s="101"/>
      <c r="Q684" s="101"/>
      <c r="R684" s="108"/>
      <c r="S684" s="108"/>
      <c r="T684" s="102"/>
      <c r="U684" s="102"/>
    </row>
    <row r="685" spans="4:21" x14ac:dyDescent="0.25">
      <c r="D685" s="101"/>
      <c r="E685" s="101"/>
      <c r="F685" s="101"/>
      <c r="G685" s="101"/>
      <c r="H685" s="101"/>
      <c r="I685" s="101"/>
      <c r="J685" s="101"/>
      <c r="K685" s="101"/>
      <c r="L685" s="101"/>
      <c r="M685" s="101"/>
      <c r="N685" s="101"/>
      <c r="O685" s="101"/>
      <c r="P685" s="101"/>
      <c r="Q685" s="101"/>
      <c r="R685" s="108"/>
      <c r="S685" s="108"/>
      <c r="T685" s="102"/>
      <c r="U685" s="102"/>
    </row>
    <row r="686" spans="4:21" x14ac:dyDescent="0.25">
      <c r="D686" s="101"/>
      <c r="E686" s="101"/>
      <c r="F686" s="101"/>
      <c r="G686" s="101"/>
      <c r="H686" s="101"/>
      <c r="I686" s="101"/>
      <c r="J686" s="101"/>
      <c r="K686" s="101"/>
      <c r="L686" s="101"/>
      <c r="M686" s="101"/>
      <c r="N686" s="101"/>
      <c r="O686" s="101"/>
      <c r="P686" s="101"/>
      <c r="Q686" s="101"/>
      <c r="R686" s="108"/>
      <c r="S686" s="108"/>
      <c r="T686" s="102"/>
      <c r="U686" s="102"/>
    </row>
    <row r="687" spans="4:21" x14ac:dyDescent="0.25">
      <c r="D687" s="101"/>
      <c r="E687" s="101"/>
      <c r="F687" s="101"/>
      <c r="G687" s="101"/>
      <c r="H687" s="101"/>
      <c r="I687" s="101"/>
      <c r="J687" s="101"/>
      <c r="K687" s="101"/>
      <c r="L687" s="101"/>
      <c r="M687" s="101"/>
      <c r="N687" s="101"/>
      <c r="O687" s="101"/>
      <c r="P687" s="101"/>
      <c r="Q687" s="101"/>
      <c r="R687" s="108"/>
      <c r="S687" s="108"/>
      <c r="T687" s="102"/>
      <c r="U687" s="102"/>
    </row>
    <row r="688" spans="4:21" x14ac:dyDescent="0.25">
      <c r="D688" s="101"/>
      <c r="E688" s="101"/>
      <c r="F688" s="101"/>
      <c r="G688" s="101"/>
      <c r="H688" s="101"/>
      <c r="I688" s="101"/>
      <c r="J688" s="101"/>
      <c r="K688" s="101"/>
      <c r="L688" s="101"/>
      <c r="M688" s="101"/>
      <c r="N688" s="101"/>
      <c r="O688" s="101"/>
      <c r="P688" s="101"/>
      <c r="Q688" s="101"/>
      <c r="R688" s="108"/>
      <c r="S688" s="108"/>
      <c r="T688" s="102"/>
      <c r="U688" s="102"/>
    </row>
    <row r="689" spans="4:21" x14ac:dyDescent="0.25">
      <c r="D689" s="101"/>
      <c r="E689" s="101"/>
      <c r="F689" s="101"/>
      <c r="G689" s="101"/>
      <c r="H689" s="101"/>
      <c r="I689" s="101"/>
      <c r="J689" s="101"/>
      <c r="K689" s="101"/>
      <c r="L689" s="101"/>
      <c r="M689" s="101"/>
      <c r="N689" s="101"/>
      <c r="O689" s="101"/>
      <c r="P689" s="101"/>
      <c r="Q689" s="101"/>
      <c r="R689" s="108"/>
      <c r="S689" s="108"/>
      <c r="T689" s="102"/>
      <c r="U689" s="102"/>
    </row>
  </sheetData>
  <mergeCells count="33">
    <mergeCell ref="A6:A8"/>
    <mergeCell ref="E6:E8"/>
    <mergeCell ref="B6:B8"/>
    <mergeCell ref="C6:C8"/>
    <mergeCell ref="M6:M8"/>
    <mergeCell ref="D6:D8"/>
    <mergeCell ref="F6:F8"/>
    <mergeCell ref="J6:K8"/>
    <mergeCell ref="H6:H8"/>
    <mergeCell ref="I6:I8"/>
    <mergeCell ref="G6:G8"/>
    <mergeCell ref="L6:L8"/>
    <mergeCell ref="AI6:AM6"/>
    <mergeCell ref="AO6:AT6"/>
    <mergeCell ref="AK7:AL7"/>
    <mergeCell ref="AM7:AM8"/>
    <mergeCell ref="AF7:AG7"/>
    <mergeCell ref="AI7:AJ7"/>
    <mergeCell ref="AO7:AQ7"/>
    <mergeCell ref="AR7:AS7"/>
    <mergeCell ref="AT7:AT8"/>
    <mergeCell ref="AF6:AG6"/>
    <mergeCell ref="Y8:Z8"/>
    <mergeCell ref="AD6:AD8"/>
    <mergeCell ref="T6:U8"/>
    <mergeCell ref="Q6:R8"/>
    <mergeCell ref="N6:O8"/>
    <mergeCell ref="W6:AB6"/>
    <mergeCell ref="Y7:AB7"/>
    <mergeCell ref="W7:W8"/>
    <mergeCell ref="X7:X8"/>
    <mergeCell ref="P6:P8"/>
    <mergeCell ref="S6:S8"/>
  </mergeCells>
  <conditionalFormatting sqref="AP10:AU10 K18 O18:P18 AU11:AU18 Y20:AC30 AA18:AB19 Y18:Y19 AP11:AT30 AF10:AG30 AI10:AM30">
    <cfRule type="cellIs" dxfId="4" priority="41" operator="lessThan">
      <formula>0</formula>
    </cfRule>
  </conditionalFormatting>
  <conditionalFormatting sqref="K18 O18:P18">
    <cfRule type="cellIs" dxfId="3" priority="7" operator="lessThanOrEqual">
      <formula>0</formula>
    </cfRule>
  </conditionalFormatting>
  <conditionalFormatting sqref="AA10:AB12 Y10:Y17 AA13:AC17 K10:K17 O10:P17">
    <cfRule type="cellIs" dxfId="2" priority="2" operator="lessThan">
      <formula>0</formula>
    </cfRule>
  </conditionalFormatting>
  <conditionalFormatting sqref="K10:K17 O10:P17">
    <cfRule type="cellIs" dxfId="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8"/>
  <sheetViews>
    <sheetView showGridLines="0" workbookViewId="0">
      <pane ySplit="1" topLeftCell="A704" activePane="bottomLeft" state="frozen"/>
      <selection pane="bottomLeft" activeCell="G725" sqref="G725"/>
    </sheetView>
  </sheetViews>
  <sheetFormatPr baseColWidth="10" defaultColWidth="11.44140625" defaultRowHeight="14.4" x14ac:dyDescent="0.3"/>
  <cols>
    <col min="1" max="4" width="11.44140625" style="49"/>
    <col min="5" max="5" width="11.44140625" style="53"/>
    <col min="6" max="6" width="11.44140625" style="49"/>
    <col min="7" max="16384" width="11.44140625" style="47"/>
  </cols>
  <sheetData>
    <row r="1" spans="1:12" x14ac:dyDescent="0.3">
      <c r="A1" s="48" t="s">
        <v>2</v>
      </c>
      <c r="B1" s="48" t="s">
        <v>4</v>
      </c>
      <c r="C1" s="48" t="s">
        <v>6</v>
      </c>
      <c r="D1" s="48" t="s">
        <v>43</v>
      </c>
      <c r="E1" s="52" t="s">
        <v>41</v>
      </c>
    </row>
    <row r="2" spans="1:12" x14ac:dyDescent="0.3">
      <c r="A2" s="49">
        <v>94</v>
      </c>
      <c r="B2" s="50">
        <v>41795</v>
      </c>
      <c r="C2" s="50">
        <v>42150</v>
      </c>
      <c r="D2" s="49" t="s">
        <v>28</v>
      </c>
      <c r="E2" s="54">
        <v>1.3675863195472926</v>
      </c>
      <c r="H2" s="49"/>
      <c r="I2" s="50"/>
      <c r="J2" s="50"/>
      <c r="K2" s="49"/>
      <c r="L2" s="54"/>
    </row>
    <row r="3" spans="1:12" x14ac:dyDescent="0.3">
      <c r="A3" s="49">
        <v>95</v>
      </c>
      <c r="B3" s="50">
        <v>41795</v>
      </c>
      <c r="C3" s="50">
        <v>42150</v>
      </c>
      <c r="D3" s="49" t="s">
        <v>28</v>
      </c>
      <c r="E3" s="54">
        <v>1.3675863195472926</v>
      </c>
      <c r="H3" s="49"/>
      <c r="I3" s="50"/>
      <c r="J3" s="50"/>
      <c r="K3" s="49"/>
      <c r="L3" s="54"/>
    </row>
    <row r="4" spans="1:12" x14ac:dyDescent="0.3">
      <c r="A4" s="49">
        <v>96</v>
      </c>
      <c r="B4" s="50">
        <v>41795</v>
      </c>
      <c r="C4" s="50">
        <v>42150</v>
      </c>
      <c r="D4" s="49" t="s">
        <v>28</v>
      </c>
      <c r="E4" s="54">
        <v>1.3675863195472926</v>
      </c>
      <c r="H4" s="49"/>
      <c r="I4" s="50"/>
      <c r="J4" s="50"/>
      <c r="K4" s="49"/>
      <c r="L4" s="54"/>
    </row>
    <row r="5" spans="1:12" x14ac:dyDescent="0.3">
      <c r="A5" s="49">
        <v>97</v>
      </c>
      <c r="B5" s="50">
        <v>41795</v>
      </c>
      <c r="C5" s="50">
        <v>42121</v>
      </c>
      <c r="D5" s="49" t="s">
        <v>28</v>
      </c>
      <c r="E5" s="54">
        <v>1.3673659854225613</v>
      </c>
      <c r="H5" s="49"/>
      <c r="I5" s="50"/>
      <c r="J5" s="50"/>
      <c r="K5" s="49"/>
      <c r="L5" s="54"/>
    </row>
    <row r="6" spans="1:12" x14ac:dyDescent="0.3">
      <c r="A6" s="49">
        <v>98</v>
      </c>
      <c r="B6" s="50">
        <v>41795</v>
      </c>
      <c r="C6" s="50">
        <v>42121</v>
      </c>
      <c r="D6" s="49" t="s">
        <v>28</v>
      </c>
      <c r="E6" s="54">
        <v>1.3673659854225613</v>
      </c>
      <c r="H6" s="49"/>
      <c r="I6" s="50"/>
      <c r="J6" s="50"/>
      <c r="K6" s="49"/>
      <c r="L6" s="54"/>
    </row>
    <row r="7" spans="1:12" x14ac:dyDescent="0.3">
      <c r="A7" s="49">
        <v>99</v>
      </c>
      <c r="B7" s="50">
        <v>41795</v>
      </c>
      <c r="C7" s="50">
        <v>42121</v>
      </c>
      <c r="D7" s="49" t="s">
        <v>28</v>
      </c>
      <c r="E7" s="54">
        <v>1.3673659854225613</v>
      </c>
      <c r="H7" s="49"/>
      <c r="I7" s="50"/>
      <c r="J7" s="50"/>
      <c r="K7" s="49"/>
      <c r="L7" s="54"/>
    </row>
    <row r="8" spans="1:12" x14ac:dyDescent="0.3">
      <c r="A8" s="49">
        <v>104</v>
      </c>
      <c r="B8" s="50">
        <v>41809</v>
      </c>
      <c r="C8" s="50">
        <v>42033</v>
      </c>
      <c r="D8" s="49" t="s">
        <v>42</v>
      </c>
      <c r="E8" s="54">
        <v>27.392600000000002</v>
      </c>
      <c r="H8" s="49"/>
      <c r="I8" s="50"/>
      <c r="J8" s="50"/>
      <c r="K8" s="49"/>
      <c r="L8" s="54"/>
    </row>
    <row r="9" spans="1:12" x14ac:dyDescent="0.3">
      <c r="A9" s="49">
        <v>105</v>
      </c>
      <c r="B9" s="50">
        <v>41809</v>
      </c>
      <c r="C9" s="50">
        <v>42033</v>
      </c>
      <c r="D9" s="49" t="s">
        <v>42</v>
      </c>
      <c r="E9" s="54">
        <v>27.392600000000002</v>
      </c>
      <c r="H9" s="49"/>
      <c r="I9" s="50"/>
      <c r="J9" s="50"/>
      <c r="K9" s="49"/>
      <c r="L9" s="54"/>
    </row>
    <row r="10" spans="1:12" x14ac:dyDescent="0.3">
      <c r="A10" s="49">
        <v>106</v>
      </c>
      <c r="B10" s="50">
        <v>41809</v>
      </c>
      <c r="C10" s="50">
        <v>42033</v>
      </c>
      <c r="D10" s="49" t="s">
        <v>42</v>
      </c>
      <c r="E10" s="54">
        <v>27.392600000000002</v>
      </c>
      <c r="H10" s="49"/>
      <c r="I10" s="50"/>
      <c r="J10" s="50"/>
      <c r="K10" s="49"/>
      <c r="L10" s="54"/>
    </row>
    <row r="11" spans="1:12" x14ac:dyDescent="0.3">
      <c r="A11" s="49">
        <v>107</v>
      </c>
      <c r="B11" s="50">
        <v>41809</v>
      </c>
      <c r="C11" s="50">
        <v>42061</v>
      </c>
      <c r="D11" s="49" t="s">
        <v>42</v>
      </c>
      <c r="E11" s="54">
        <v>27.384900000000002</v>
      </c>
      <c r="H11" s="49"/>
      <c r="I11" s="50"/>
      <c r="J11" s="50"/>
      <c r="K11" s="49"/>
      <c r="L11" s="54"/>
    </row>
    <row r="12" spans="1:12" x14ac:dyDescent="0.3">
      <c r="A12" s="49">
        <v>108</v>
      </c>
      <c r="B12" s="50">
        <v>41809</v>
      </c>
      <c r="C12" s="50">
        <v>42061</v>
      </c>
      <c r="D12" s="49" t="s">
        <v>42</v>
      </c>
      <c r="E12" s="54">
        <v>27.384900000000002</v>
      </c>
      <c r="H12" s="49"/>
      <c r="I12" s="50"/>
      <c r="J12" s="50"/>
      <c r="K12" s="49"/>
      <c r="L12" s="54"/>
    </row>
    <row r="13" spans="1:12" x14ac:dyDescent="0.3">
      <c r="A13" s="49">
        <v>109</v>
      </c>
      <c r="B13" s="50">
        <v>41809</v>
      </c>
      <c r="C13" s="50">
        <v>42061</v>
      </c>
      <c r="D13" s="49" t="s">
        <v>42</v>
      </c>
      <c r="E13" s="54">
        <v>27.384900000000002</v>
      </c>
      <c r="H13" s="49"/>
      <c r="I13" s="50"/>
      <c r="J13" s="50"/>
      <c r="K13" s="49"/>
      <c r="L13" s="54"/>
    </row>
    <row r="14" spans="1:12" x14ac:dyDescent="0.3">
      <c r="A14" s="49">
        <v>110</v>
      </c>
      <c r="B14" s="50">
        <v>41809</v>
      </c>
      <c r="C14" s="50">
        <v>42093</v>
      </c>
      <c r="D14" s="49" t="s">
        <v>42</v>
      </c>
      <c r="E14" s="54">
        <v>27.376950000000001</v>
      </c>
      <c r="H14" s="49"/>
      <c r="I14" s="50"/>
      <c r="J14" s="50"/>
      <c r="K14" s="49"/>
      <c r="L14" s="54"/>
    </row>
    <row r="15" spans="1:12" x14ac:dyDescent="0.3">
      <c r="A15" s="49">
        <v>111</v>
      </c>
      <c r="B15" s="50">
        <v>41809</v>
      </c>
      <c r="C15" s="50">
        <v>42093</v>
      </c>
      <c r="D15" s="49" t="s">
        <v>42</v>
      </c>
      <c r="E15" s="54">
        <v>27.376950000000001</v>
      </c>
      <c r="H15" s="49"/>
      <c r="I15" s="50"/>
      <c r="J15" s="50"/>
      <c r="K15" s="49"/>
      <c r="L15" s="54"/>
    </row>
    <row r="16" spans="1:12" x14ac:dyDescent="0.3">
      <c r="A16" s="49">
        <v>112</v>
      </c>
      <c r="B16" s="50">
        <v>41809</v>
      </c>
      <c r="C16" s="50">
        <v>42093</v>
      </c>
      <c r="D16" s="49" t="s">
        <v>42</v>
      </c>
      <c r="E16" s="54">
        <v>27.376950000000001</v>
      </c>
      <c r="H16" s="49"/>
      <c r="I16" s="50"/>
      <c r="J16" s="50"/>
      <c r="K16" s="49"/>
      <c r="L16" s="54"/>
    </row>
    <row r="17" spans="1:12" x14ac:dyDescent="0.3">
      <c r="A17" s="49">
        <v>113</v>
      </c>
      <c r="B17" s="50">
        <v>41809</v>
      </c>
      <c r="C17" s="50">
        <v>42123</v>
      </c>
      <c r="D17" s="49" t="s">
        <v>42</v>
      </c>
      <c r="E17" s="54">
        <v>27.372399999999999</v>
      </c>
      <c r="H17" s="49"/>
      <c r="I17" s="50"/>
      <c r="J17" s="50"/>
      <c r="K17" s="49"/>
      <c r="L17" s="54"/>
    </row>
    <row r="18" spans="1:12" x14ac:dyDescent="0.3">
      <c r="A18" s="49">
        <v>114</v>
      </c>
      <c r="B18" s="50">
        <v>41809</v>
      </c>
      <c r="C18" s="50">
        <v>42123</v>
      </c>
      <c r="D18" s="49" t="s">
        <v>42</v>
      </c>
      <c r="E18" s="54">
        <v>27.372399999999999</v>
      </c>
      <c r="H18" s="49"/>
      <c r="I18" s="50"/>
      <c r="J18" s="50"/>
      <c r="K18" s="49"/>
      <c r="L18" s="54"/>
    </row>
    <row r="19" spans="1:12" x14ac:dyDescent="0.3">
      <c r="A19" s="49">
        <v>115</v>
      </c>
      <c r="B19" s="50">
        <v>41809</v>
      </c>
      <c r="C19" s="50">
        <v>42123</v>
      </c>
      <c r="D19" s="49" t="s">
        <v>42</v>
      </c>
      <c r="E19" s="54">
        <v>27.372399999999999</v>
      </c>
      <c r="H19" s="49"/>
      <c r="I19" s="50"/>
      <c r="J19" s="50"/>
      <c r="K19" s="49"/>
      <c r="L19" s="54"/>
    </row>
    <row r="20" spans="1:12" x14ac:dyDescent="0.3">
      <c r="A20" s="49">
        <v>116</v>
      </c>
      <c r="B20" s="50">
        <v>41809</v>
      </c>
      <c r="C20" s="50">
        <v>42152</v>
      </c>
      <c r="D20" s="49" t="s">
        <v>42</v>
      </c>
      <c r="E20" s="54">
        <v>27.368000000000002</v>
      </c>
      <c r="H20" s="49"/>
      <c r="I20" s="50"/>
      <c r="J20" s="50"/>
      <c r="K20" s="49"/>
      <c r="L20" s="54"/>
    </row>
    <row r="21" spans="1:12" x14ac:dyDescent="0.3">
      <c r="A21" s="49">
        <v>117</v>
      </c>
      <c r="B21" s="50">
        <v>41809</v>
      </c>
      <c r="C21" s="50">
        <v>42152</v>
      </c>
      <c r="D21" s="49" t="s">
        <v>42</v>
      </c>
      <c r="E21" s="54">
        <v>27.368000000000002</v>
      </c>
      <c r="H21" s="49"/>
      <c r="I21" s="50"/>
      <c r="J21" s="50"/>
      <c r="K21" s="49"/>
      <c r="L21" s="54"/>
    </row>
    <row r="22" spans="1:12" x14ac:dyDescent="0.3">
      <c r="A22" s="49">
        <v>118</v>
      </c>
      <c r="B22" s="50">
        <v>41809</v>
      </c>
      <c r="C22" s="50">
        <v>42152</v>
      </c>
      <c r="D22" s="49" t="s">
        <v>42</v>
      </c>
      <c r="E22" s="54">
        <v>27.368000000000002</v>
      </c>
      <c r="H22" s="49"/>
      <c r="I22" s="50"/>
      <c r="J22" s="50"/>
      <c r="K22" s="49"/>
      <c r="L22" s="54"/>
    </row>
    <row r="23" spans="1:12" x14ac:dyDescent="0.3">
      <c r="A23" s="49">
        <v>119</v>
      </c>
      <c r="B23" s="50">
        <v>41809</v>
      </c>
      <c r="C23" s="50">
        <v>42184</v>
      </c>
      <c r="D23" s="49" t="s">
        <v>42</v>
      </c>
      <c r="E23" s="54">
        <v>27.362649999999999</v>
      </c>
      <c r="H23" s="49"/>
      <c r="I23" s="50"/>
      <c r="J23" s="50"/>
      <c r="K23" s="49"/>
      <c r="L23" s="54"/>
    </row>
    <row r="24" spans="1:12" x14ac:dyDescent="0.3">
      <c r="A24" s="49">
        <v>120</v>
      </c>
      <c r="B24" s="50">
        <v>41809</v>
      </c>
      <c r="C24" s="50">
        <v>42184</v>
      </c>
      <c r="D24" s="49" t="s">
        <v>42</v>
      </c>
      <c r="E24" s="54">
        <v>27.362649999999999</v>
      </c>
      <c r="H24" s="49"/>
      <c r="I24" s="50"/>
      <c r="J24" s="50"/>
      <c r="K24" s="49"/>
      <c r="L24" s="54"/>
    </row>
    <row r="25" spans="1:12" x14ac:dyDescent="0.3">
      <c r="A25" s="49">
        <v>121</v>
      </c>
      <c r="B25" s="50">
        <v>41809</v>
      </c>
      <c r="C25" s="50">
        <v>42184</v>
      </c>
      <c r="D25" s="49" t="s">
        <v>42</v>
      </c>
      <c r="E25" s="54">
        <v>27.362649999999999</v>
      </c>
      <c r="H25" s="49"/>
      <c r="I25" s="50"/>
      <c r="J25" s="50"/>
      <c r="K25" s="49"/>
      <c r="L25" s="54"/>
    </row>
    <row r="26" spans="1:12" x14ac:dyDescent="0.3">
      <c r="A26" s="49">
        <v>122</v>
      </c>
      <c r="B26" s="50">
        <v>41809</v>
      </c>
      <c r="C26" s="50">
        <v>42215</v>
      </c>
      <c r="D26" s="49" t="s">
        <v>42</v>
      </c>
      <c r="E26" s="54">
        <v>27.355449999999998</v>
      </c>
      <c r="H26" s="49"/>
      <c r="I26" s="50"/>
      <c r="J26" s="50"/>
      <c r="K26" s="49"/>
      <c r="L26" s="54"/>
    </row>
    <row r="27" spans="1:12" x14ac:dyDescent="0.3">
      <c r="A27" s="49">
        <v>123</v>
      </c>
      <c r="B27" s="50">
        <v>41809</v>
      </c>
      <c r="C27" s="50">
        <v>42215</v>
      </c>
      <c r="D27" s="49" t="s">
        <v>42</v>
      </c>
      <c r="E27" s="54">
        <v>27.355449999999998</v>
      </c>
      <c r="H27" s="49"/>
      <c r="I27" s="50"/>
      <c r="J27" s="50"/>
      <c r="K27" s="49"/>
      <c r="L27" s="54"/>
    </row>
    <row r="28" spans="1:12" x14ac:dyDescent="0.3">
      <c r="A28" s="49">
        <v>124</v>
      </c>
      <c r="B28" s="50">
        <v>41809</v>
      </c>
      <c r="C28" s="50">
        <v>42215</v>
      </c>
      <c r="D28" s="49" t="s">
        <v>42</v>
      </c>
      <c r="E28" s="54">
        <v>27.355449999999998</v>
      </c>
      <c r="H28" s="49"/>
      <c r="I28" s="50"/>
      <c r="J28" s="50"/>
      <c r="K28" s="49"/>
      <c r="L28" s="54"/>
    </row>
    <row r="29" spans="1:12" x14ac:dyDescent="0.3">
      <c r="A29" s="49">
        <v>125</v>
      </c>
      <c r="B29" s="50">
        <v>41809</v>
      </c>
      <c r="C29" s="50">
        <v>42244</v>
      </c>
      <c r="D29" s="49" t="s">
        <v>42</v>
      </c>
      <c r="E29" s="54">
        <v>27.348750000000003</v>
      </c>
      <c r="H29" s="49"/>
      <c r="I29" s="50"/>
      <c r="J29" s="50"/>
      <c r="K29" s="49"/>
      <c r="L29" s="54"/>
    </row>
    <row r="30" spans="1:12" x14ac:dyDescent="0.3">
      <c r="A30" s="49">
        <v>126</v>
      </c>
      <c r="B30" s="50">
        <v>41809</v>
      </c>
      <c r="C30" s="50">
        <v>42244</v>
      </c>
      <c r="D30" s="49" t="s">
        <v>42</v>
      </c>
      <c r="E30" s="54">
        <v>27.348750000000003</v>
      </c>
      <c r="H30" s="49"/>
      <c r="I30" s="50"/>
      <c r="J30" s="50"/>
      <c r="K30" s="49"/>
      <c r="L30" s="54"/>
    </row>
    <row r="31" spans="1:12" x14ac:dyDescent="0.3">
      <c r="A31" s="49">
        <v>127</v>
      </c>
      <c r="B31" s="50">
        <v>41809</v>
      </c>
      <c r="C31" s="50">
        <v>42244</v>
      </c>
      <c r="D31" s="49" t="s">
        <v>42</v>
      </c>
      <c r="E31" s="54">
        <v>27.348750000000003</v>
      </c>
      <c r="H31" s="49"/>
      <c r="I31" s="50"/>
      <c r="J31" s="50"/>
      <c r="K31" s="49"/>
      <c r="L31" s="54"/>
    </row>
    <row r="32" spans="1:12" x14ac:dyDescent="0.3">
      <c r="A32" s="49">
        <v>128</v>
      </c>
      <c r="B32" s="50">
        <v>41809</v>
      </c>
      <c r="C32" s="50">
        <v>42276</v>
      </c>
      <c r="D32" s="49" t="s">
        <v>42</v>
      </c>
      <c r="E32" s="54">
        <v>27.341250000000002</v>
      </c>
      <c r="H32" s="49"/>
      <c r="I32" s="50"/>
      <c r="J32" s="50"/>
      <c r="K32" s="49"/>
      <c r="L32" s="54"/>
    </row>
    <row r="33" spans="1:12" x14ac:dyDescent="0.3">
      <c r="A33" s="49">
        <v>129</v>
      </c>
      <c r="B33" s="50">
        <v>41809</v>
      </c>
      <c r="C33" s="50">
        <v>42276</v>
      </c>
      <c r="D33" s="49" t="s">
        <v>42</v>
      </c>
      <c r="E33" s="54">
        <v>27.341250000000002</v>
      </c>
      <c r="H33" s="49"/>
      <c r="I33" s="50"/>
      <c r="J33" s="50"/>
      <c r="K33" s="49"/>
      <c r="L33" s="54"/>
    </row>
    <row r="34" spans="1:12" x14ac:dyDescent="0.3">
      <c r="A34" s="49">
        <v>130</v>
      </c>
      <c r="B34" s="50">
        <v>41809</v>
      </c>
      <c r="C34" s="50">
        <v>42276</v>
      </c>
      <c r="D34" s="49" t="s">
        <v>42</v>
      </c>
      <c r="E34" s="54">
        <v>27.341250000000002</v>
      </c>
      <c r="H34" s="49"/>
      <c r="I34" s="50"/>
      <c r="J34" s="50"/>
      <c r="K34" s="49"/>
      <c r="L34" s="54"/>
    </row>
    <row r="35" spans="1:12" x14ac:dyDescent="0.3">
      <c r="A35" s="49">
        <v>131</v>
      </c>
      <c r="B35" s="50">
        <v>41809</v>
      </c>
      <c r="C35" s="50">
        <v>42306</v>
      </c>
      <c r="D35" s="49" t="s">
        <v>42</v>
      </c>
      <c r="E35" s="54">
        <v>27.334299999999999</v>
      </c>
      <c r="H35" s="49"/>
      <c r="I35" s="50"/>
      <c r="J35" s="50"/>
      <c r="K35" s="49"/>
      <c r="L35" s="54"/>
    </row>
    <row r="36" spans="1:12" x14ac:dyDescent="0.3">
      <c r="A36" s="49">
        <v>132</v>
      </c>
      <c r="B36" s="50">
        <v>41809</v>
      </c>
      <c r="C36" s="50">
        <v>42306</v>
      </c>
      <c r="D36" s="49" t="s">
        <v>42</v>
      </c>
      <c r="E36" s="54">
        <v>27.334299999999999</v>
      </c>
      <c r="H36" s="49"/>
      <c r="I36" s="50"/>
      <c r="J36" s="50"/>
      <c r="K36" s="49"/>
      <c r="L36" s="54"/>
    </row>
    <row r="37" spans="1:12" x14ac:dyDescent="0.3">
      <c r="A37" s="49">
        <v>133</v>
      </c>
      <c r="B37" s="50">
        <v>41809</v>
      </c>
      <c r="C37" s="50">
        <v>42306</v>
      </c>
      <c r="D37" s="49" t="s">
        <v>42</v>
      </c>
      <c r="E37" s="54">
        <v>27.334299999999999</v>
      </c>
      <c r="H37" s="49"/>
      <c r="I37" s="50"/>
      <c r="J37" s="50"/>
      <c r="K37" s="49"/>
      <c r="L37" s="54"/>
    </row>
    <row r="38" spans="1:12" x14ac:dyDescent="0.3">
      <c r="A38" s="49">
        <v>134</v>
      </c>
      <c r="B38" s="50">
        <v>41809</v>
      </c>
      <c r="C38" s="50">
        <v>42335</v>
      </c>
      <c r="D38" s="49" t="s">
        <v>42</v>
      </c>
      <c r="E38" s="54">
        <v>27.327549999999999</v>
      </c>
      <c r="H38" s="49"/>
      <c r="I38" s="50"/>
      <c r="J38" s="50"/>
      <c r="K38" s="49"/>
      <c r="L38" s="54"/>
    </row>
    <row r="39" spans="1:12" x14ac:dyDescent="0.3">
      <c r="A39" s="49">
        <v>135</v>
      </c>
      <c r="B39" s="50">
        <v>41809</v>
      </c>
      <c r="C39" s="50">
        <v>42335</v>
      </c>
      <c r="D39" s="49" t="s">
        <v>42</v>
      </c>
      <c r="E39" s="54">
        <v>27.327549999999999</v>
      </c>
      <c r="H39" s="49"/>
      <c r="I39" s="50"/>
      <c r="J39" s="50"/>
      <c r="K39" s="49"/>
      <c r="L39" s="54"/>
    </row>
    <row r="40" spans="1:12" x14ac:dyDescent="0.3">
      <c r="A40" s="49">
        <v>136</v>
      </c>
      <c r="B40" s="50">
        <v>41809</v>
      </c>
      <c r="C40" s="50">
        <v>42335</v>
      </c>
      <c r="D40" s="49" t="s">
        <v>42</v>
      </c>
      <c r="E40" s="54">
        <v>27.327549999999999</v>
      </c>
      <c r="H40" s="49"/>
      <c r="I40" s="50"/>
      <c r="J40" s="50"/>
      <c r="K40" s="49"/>
      <c r="L40" s="54"/>
    </row>
    <row r="41" spans="1:12" x14ac:dyDescent="0.3">
      <c r="A41" s="49">
        <v>137</v>
      </c>
      <c r="B41" s="50">
        <v>41809</v>
      </c>
      <c r="C41" s="50">
        <v>42368</v>
      </c>
      <c r="D41" s="49" t="s">
        <v>42</v>
      </c>
      <c r="E41" s="54">
        <v>27.319850000000002</v>
      </c>
      <c r="H41" s="49"/>
      <c r="I41" s="50"/>
      <c r="J41" s="50"/>
      <c r="K41" s="49"/>
      <c r="L41" s="54"/>
    </row>
    <row r="42" spans="1:12" x14ac:dyDescent="0.3">
      <c r="A42" s="49">
        <v>138</v>
      </c>
      <c r="B42" s="50">
        <v>41809</v>
      </c>
      <c r="C42" s="50">
        <v>42368</v>
      </c>
      <c r="D42" s="49" t="s">
        <v>42</v>
      </c>
      <c r="E42" s="54">
        <v>27.319850000000002</v>
      </c>
      <c r="H42" s="49"/>
      <c r="I42" s="50"/>
      <c r="J42" s="50"/>
      <c r="K42" s="49"/>
      <c r="L42" s="54"/>
    </row>
    <row r="43" spans="1:12" x14ac:dyDescent="0.3">
      <c r="A43" s="49">
        <v>139</v>
      </c>
      <c r="B43" s="50">
        <v>41809</v>
      </c>
      <c r="C43" s="50">
        <v>42368</v>
      </c>
      <c r="D43" s="49" t="s">
        <v>42</v>
      </c>
      <c r="E43" s="54">
        <v>27.319850000000002</v>
      </c>
      <c r="H43" s="49"/>
      <c r="I43" s="50"/>
      <c r="J43" s="50"/>
      <c r="K43" s="49"/>
      <c r="L43" s="54"/>
    </row>
    <row r="44" spans="1:12" x14ac:dyDescent="0.3">
      <c r="A44" s="49">
        <v>155</v>
      </c>
      <c r="B44" s="50">
        <v>41794</v>
      </c>
      <c r="C44" s="50">
        <v>42031</v>
      </c>
      <c r="D44" s="49" t="s">
        <v>28</v>
      </c>
      <c r="E44" s="54">
        <v>1.3607668028455415</v>
      </c>
      <c r="H44" s="49"/>
      <c r="I44" s="50"/>
      <c r="J44" s="50"/>
      <c r="K44" s="49"/>
      <c r="L44" s="54"/>
    </row>
    <row r="45" spans="1:12" x14ac:dyDescent="0.3">
      <c r="A45" s="49">
        <v>156</v>
      </c>
      <c r="B45" s="50">
        <v>41794</v>
      </c>
      <c r="C45" s="50">
        <v>42031</v>
      </c>
      <c r="D45" s="49" t="s">
        <v>28</v>
      </c>
      <c r="E45" s="54">
        <v>1.3607668028455415</v>
      </c>
      <c r="H45" s="49"/>
      <c r="I45" s="50"/>
      <c r="J45" s="50"/>
      <c r="K45" s="49"/>
      <c r="L45" s="54"/>
    </row>
    <row r="46" spans="1:12" x14ac:dyDescent="0.3">
      <c r="A46" s="49">
        <v>157</v>
      </c>
      <c r="B46" s="50">
        <v>41794</v>
      </c>
      <c r="C46" s="50">
        <v>42031</v>
      </c>
      <c r="D46" s="49" t="s">
        <v>28</v>
      </c>
      <c r="E46" s="54">
        <v>1.3607668028455415</v>
      </c>
      <c r="H46" s="49"/>
      <c r="I46" s="50"/>
      <c r="J46" s="50"/>
      <c r="K46" s="49"/>
      <c r="L46" s="54"/>
    </row>
    <row r="47" spans="1:12" x14ac:dyDescent="0.3">
      <c r="A47" s="49">
        <v>158</v>
      </c>
      <c r="B47" s="50">
        <v>41794</v>
      </c>
      <c r="C47" s="50">
        <v>42060</v>
      </c>
      <c r="D47" s="49" t="s">
        <v>28</v>
      </c>
      <c r="E47" s="54">
        <v>1.3608073784129047</v>
      </c>
      <c r="H47" s="49"/>
      <c r="I47" s="50"/>
      <c r="J47" s="50"/>
      <c r="K47" s="49"/>
      <c r="L47" s="54"/>
    </row>
    <row r="48" spans="1:12" x14ac:dyDescent="0.3">
      <c r="A48" s="49">
        <v>159</v>
      </c>
      <c r="B48" s="50">
        <v>41794</v>
      </c>
      <c r="C48" s="50">
        <v>42060</v>
      </c>
      <c r="D48" s="49" t="s">
        <v>28</v>
      </c>
      <c r="E48" s="54">
        <v>1.3608073784129047</v>
      </c>
      <c r="H48" s="49"/>
      <c r="I48" s="50"/>
      <c r="J48" s="50"/>
      <c r="K48" s="49"/>
      <c r="L48" s="54"/>
    </row>
    <row r="49" spans="1:12" x14ac:dyDescent="0.3">
      <c r="A49" s="49">
        <v>160</v>
      </c>
      <c r="B49" s="50">
        <v>41794</v>
      </c>
      <c r="C49" s="50">
        <v>42060</v>
      </c>
      <c r="D49" s="49" t="s">
        <v>28</v>
      </c>
      <c r="E49" s="54">
        <v>1.3608073784129047</v>
      </c>
      <c r="H49" s="49"/>
      <c r="I49" s="50"/>
      <c r="J49" s="50"/>
      <c r="K49" s="49"/>
      <c r="L49" s="54"/>
    </row>
    <row r="50" spans="1:12" x14ac:dyDescent="0.3">
      <c r="A50" s="49">
        <v>161</v>
      </c>
      <c r="B50" s="50">
        <v>41794</v>
      </c>
      <c r="C50" s="50">
        <v>42089</v>
      </c>
      <c r="D50" s="49" t="s">
        <v>28</v>
      </c>
      <c r="E50" s="54">
        <v>1.3609248729870358</v>
      </c>
      <c r="H50" s="49"/>
      <c r="I50" s="50"/>
      <c r="J50" s="50"/>
      <c r="K50" s="49"/>
      <c r="L50" s="54"/>
    </row>
    <row r="51" spans="1:12" x14ac:dyDescent="0.3">
      <c r="A51" s="49">
        <v>162</v>
      </c>
      <c r="B51" s="50">
        <v>41794</v>
      </c>
      <c r="C51" s="50">
        <v>42089</v>
      </c>
      <c r="D51" s="49" t="s">
        <v>28</v>
      </c>
      <c r="E51" s="54">
        <v>1.3609248729870358</v>
      </c>
      <c r="H51" s="49"/>
      <c r="I51" s="50"/>
      <c r="J51" s="50"/>
      <c r="K51" s="49"/>
      <c r="L51" s="54"/>
    </row>
    <row r="52" spans="1:12" x14ac:dyDescent="0.3">
      <c r="A52" s="49">
        <v>163</v>
      </c>
      <c r="B52" s="50">
        <v>41794</v>
      </c>
      <c r="C52" s="50">
        <v>42089</v>
      </c>
      <c r="D52" s="49" t="s">
        <v>28</v>
      </c>
      <c r="E52" s="54">
        <v>1.3609248729870358</v>
      </c>
      <c r="H52" s="49"/>
      <c r="I52" s="50"/>
      <c r="J52" s="50"/>
      <c r="K52" s="49"/>
      <c r="L52" s="54"/>
    </row>
    <row r="53" spans="1:12" x14ac:dyDescent="0.3">
      <c r="A53" s="49">
        <v>164</v>
      </c>
      <c r="B53" s="50">
        <v>41795</v>
      </c>
      <c r="C53" s="50">
        <v>42089</v>
      </c>
      <c r="D53" s="49" t="s">
        <v>28</v>
      </c>
      <c r="E53" s="54">
        <v>1.3671192422389928</v>
      </c>
      <c r="H53" s="49"/>
      <c r="I53" s="50"/>
      <c r="J53" s="50"/>
      <c r="K53" s="49"/>
      <c r="L53" s="54"/>
    </row>
    <row r="54" spans="1:12" x14ac:dyDescent="0.3">
      <c r="A54" s="49">
        <v>165</v>
      </c>
      <c r="B54" s="50">
        <v>41795</v>
      </c>
      <c r="C54" s="50">
        <v>42089</v>
      </c>
      <c r="D54" s="49" t="s">
        <v>28</v>
      </c>
      <c r="E54" s="54">
        <v>1.3671192422389928</v>
      </c>
      <c r="H54" s="49"/>
      <c r="I54" s="50"/>
      <c r="J54" s="50"/>
      <c r="K54" s="49"/>
      <c r="L54" s="54"/>
    </row>
    <row r="55" spans="1:12" x14ac:dyDescent="0.3">
      <c r="A55" s="49">
        <v>166</v>
      </c>
      <c r="B55" s="50">
        <v>41795</v>
      </c>
      <c r="C55" s="50">
        <v>42089</v>
      </c>
      <c r="D55" s="49" t="s">
        <v>28</v>
      </c>
      <c r="E55" s="54">
        <v>1.3671192422389928</v>
      </c>
      <c r="H55" s="49"/>
      <c r="I55" s="50"/>
      <c r="J55" s="50"/>
      <c r="K55" s="49"/>
      <c r="L55" s="54"/>
    </row>
    <row r="56" spans="1:12" x14ac:dyDescent="0.3">
      <c r="A56" s="49">
        <v>167</v>
      </c>
      <c r="B56" s="50">
        <v>41795</v>
      </c>
      <c r="C56" s="50">
        <v>42031</v>
      </c>
      <c r="D56" s="49" t="s">
        <v>28</v>
      </c>
      <c r="E56" s="54">
        <v>1.3670369482711553</v>
      </c>
      <c r="H56" s="49"/>
      <c r="I56" s="50"/>
      <c r="J56" s="50"/>
      <c r="K56" s="49"/>
      <c r="L56" s="54"/>
    </row>
    <row r="57" spans="1:12" x14ac:dyDescent="0.3">
      <c r="A57" s="49">
        <v>168</v>
      </c>
      <c r="B57" s="50">
        <v>41795</v>
      </c>
      <c r="C57" s="50">
        <v>42031</v>
      </c>
      <c r="D57" s="49" t="s">
        <v>28</v>
      </c>
      <c r="E57" s="54">
        <v>1.3670369482711553</v>
      </c>
      <c r="H57" s="49"/>
      <c r="I57" s="50"/>
      <c r="J57" s="50"/>
      <c r="K57" s="49"/>
      <c r="L57" s="54"/>
    </row>
    <row r="58" spans="1:12" x14ac:dyDescent="0.3">
      <c r="A58" s="49">
        <v>169</v>
      </c>
      <c r="B58" s="50">
        <v>41795</v>
      </c>
      <c r="C58" s="50">
        <v>42031</v>
      </c>
      <c r="D58" s="49" t="s">
        <v>28</v>
      </c>
      <c r="E58" s="54">
        <v>1.3670369482711553</v>
      </c>
      <c r="H58" s="49"/>
      <c r="I58" s="50"/>
      <c r="J58" s="50"/>
      <c r="K58" s="49"/>
      <c r="L58" s="54"/>
    </row>
    <row r="59" spans="1:12" x14ac:dyDescent="0.3">
      <c r="A59" s="49">
        <v>170</v>
      </c>
      <c r="B59" s="50">
        <v>41795</v>
      </c>
      <c r="C59" s="50">
        <v>42060</v>
      </c>
      <c r="D59" s="49" t="s">
        <v>28</v>
      </c>
      <c r="E59" s="54">
        <v>1.367016312805807</v>
      </c>
      <c r="H59" s="49"/>
      <c r="I59" s="50"/>
      <c r="J59" s="50"/>
      <c r="K59" s="49"/>
      <c r="L59" s="54"/>
    </row>
    <row r="60" spans="1:12" x14ac:dyDescent="0.3">
      <c r="A60" s="49">
        <v>171</v>
      </c>
      <c r="B60" s="50">
        <v>41795</v>
      </c>
      <c r="C60" s="50">
        <v>42060</v>
      </c>
      <c r="D60" s="49" t="s">
        <v>28</v>
      </c>
      <c r="E60" s="54">
        <v>1.367016312805807</v>
      </c>
      <c r="H60" s="49"/>
      <c r="I60" s="50"/>
      <c r="J60" s="50"/>
      <c r="K60" s="49"/>
      <c r="L60" s="54"/>
    </row>
    <row r="61" spans="1:12" x14ac:dyDescent="0.3">
      <c r="A61" s="49">
        <v>172</v>
      </c>
      <c r="B61" s="50">
        <v>41795</v>
      </c>
      <c r="C61" s="50">
        <v>42060</v>
      </c>
      <c r="D61" s="49" t="s">
        <v>28</v>
      </c>
      <c r="E61" s="54">
        <v>1.367016312805807</v>
      </c>
      <c r="H61" s="49"/>
      <c r="I61" s="50"/>
      <c r="J61" s="50"/>
      <c r="K61" s="49"/>
      <c r="L61" s="54"/>
    </row>
    <row r="62" spans="1:12" x14ac:dyDescent="0.3">
      <c r="A62" s="49">
        <v>173</v>
      </c>
      <c r="B62" s="50">
        <v>41795</v>
      </c>
      <c r="C62" s="50">
        <v>42089</v>
      </c>
      <c r="D62" s="49" t="s">
        <v>28</v>
      </c>
      <c r="E62" s="54">
        <v>1.3671192422389928</v>
      </c>
      <c r="H62" s="49"/>
      <c r="I62" s="50"/>
      <c r="J62" s="50"/>
      <c r="K62" s="49"/>
      <c r="L62" s="54"/>
    </row>
    <row r="63" spans="1:12" x14ac:dyDescent="0.3">
      <c r="A63" s="49">
        <v>174</v>
      </c>
      <c r="B63" s="50">
        <v>41795</v>
      </c>
      <c r="C63" s="50">
        <v>42089</v>
      </c>
      <c r="D63" s="49" t="s">
        <v>28</v>
      </c>
      <c r="E63" s="54">
        <v>1.3671192422389928</v>
      </c>
      <c r="H63" s="49"/>
      <c r="I63" s="50"/>
      <c r="J63" s="50"/>
      <c r="K63" s="49"/>
      <c r="L63" s="54"/>
    </row>
    <row r="64" spans="1:12" x14ac:dyDescent="0.3">
      <c r="A64" s="49">
        <v>175</v>
      </c>
      <c r="B64" s="50">
        <v>41795</v>
      </c>
      <c r="C64" s="50">
        <v>42089</v>
      </c>
      <c r="D64" s="49" t="s">
        <v>28</v>
      </c>
      <c r="E64" s="54">
        <v>1.3671192422389928</v>
      </c>
      <c r="H64" s="49"/>
      <c r="I64" s="50"/>
      <c r="J64" s="50"/>
      <c r="K64" s="49"/>
      <c r="L64" s="54"/>
    </row>
    <row r="65" spans="1:12" x14ac:dyDescent="0.3">
      <c r="A65" s="49">
        <v>176</v>
      </c>
      <c r="B65" s="50">
        <v>41795</v>
      </c>
      <c r="C65" s="50">
        <v>42031</v>
      </c>
      <c r="D65" s="49" t="s">
        <v>28</v>
      </c>
      <c r="E65" s="54">
        <v>1.3670369482711553</v>
      </c>
      <c r="H65" s="49"/>
      <c r="I65" s="50"/>
      <c r="J65" s="50"/>
      <c r="K65" s="49"/>
      <c r="L65" s="54"/>
    </row>
    <row r="66" spans="1:12" x14ac:dyDescent="0.3">
      <c r="A66" s="49">
        <v>177</v>
      </c>
      <c r="B66" s="50">
        <v>41795</v>
      </c>
      <c r="C66" s="50">
        <v>42031</v>
      </c>
      <c r="D66" s="49" t="s">
        <v>28</v>
      </c>
      <c r="E66" s="54">
        <v>1.3670369482711553</v>
      </c>
      <c r="H66" s="49"/>
      <c r="I66" s="50"/>
      <c r="J66" s="50"/>
      <c r="K66" s="49"/>
      <c r="L66" s="54"/>
    </row>
    <row r="67" spans="1:12" x14ac:dyDescent="0.3">
      <c r="A67" s="49">
        <v>178</v>
      </c>
      <c r="B67" s="50">
        <v>41795</v>
      </c>
      <c r="C67" s="50">
        <v>42031</v>
      </c>
      <c r="D67" s="49" t="s">
        <v>28</v>
      </c>
      <c r="E67" s="54">
        <v>1.3670369482711553</v>
      </c>
      <c r="H67" s="49"/>
      <c r="I67" s="50"/>
      <c r="J67" s="50"/>
      <c r="K67" s="49"/>
      <c r="L67" s="54"/>
    </row>
    <row r="68" spans="1:12" x14ac:dyDescent="0.3">
      <c r="A68" s="49">
        <v>179</v>
      </c>
      <c r="B68" s="50">
        <v>41795</v>
      </c>
      <c r="C68" s="50">
        <v>42060</v>
      </c>
      <c r="D68" s="49" t="s">
        <v>28</v>
      </c>
      <c r="E68" s="54">
        <v>1.367016312805807</v>
      </c>
      <c r="H68" s="49"/>
      <c r="I68" s="50"/>
      <c r="J68" s="50"/>
      <c r="K68" s="49"/>
      <c r="L68" s="54"/>
    </row>
    <row r="69" spans="1:12" x14ac:dyDescent="0.3">
      <c r="A69" s="49">
        <v>180</v>
      </c>
      <c r="B69" s="50">
        <v>41795</v>
      </c>
      <c r="C69" s="50">
        <v>42060</v>
      </c>
      <c r="D69" s="49" t="s">
        <v>28</v>
      </c>
      <c r="E69" s="54">
        <v>1.367016312805807</v>
      </c>
      <c r="H69" s="49"/>
      <c r="I69" s="50"/>
      <c r="J69" s="50"/>
      <c r="K69" s="49"/>
      <c r="L69" s="54"/>
    </row>
    <row r="70" spans="1:12" x14ac:dyDescent="0.3">
      <c r="A70" s="49">
        <v>181</v>
      </c>
      <c r="B70" s="50">
        <v>41795</v>
      </c>
      <c r="C70" s="50">
        <v>42060</v>
      </c>
      <c r="D70" s="49" t="s">
        <v>28</v>
      </c>
      <c r="E70" s="54">
        <v>1.367016312805807</v>
      </c>
      <c r="H70" s="49"/>
      <c r="I70" s="50"/>
      <c r="J70" s="50"/>
      <c r="K70" s="49"/>
      <c r="L70" s="54"/>
    </row>
    <row r="71" spans="1:12" x14ac:dyDescent="0.3">
      <c r="A71" s="49">
        <v>182</v>
      </c>
      <c r="B71" s="50">
        <v>41795</v>
      </c>
      <c r="C71" s="50">
        <v>42089</v>
      </c>
      <c r="D71" s="49" t="s">
        <v>28</v>
      </c>
      <c r="E71" s="54">
        <v>1.3671192422389928</v>
      </c>
      <c r="H71" s="49"/>
      <c r="I71" s="50"/>
      <c r="J71" s="50"/>
      <c r="K71" s="49"/>
      <c r="L71" s="54"/>
    </row>
    <row r="72" spans="1:12" x14ac:dyDescent="0.3">
      <c r="A72" s="49">
        <v>183</v>
      </c>
      <c r="B72" s="50">
        <v>41795</v>
      </c>
      <c r="C72" s="50">
        <v>42089</v>
      </c>
      <c r="D72" s="49" t="s">
        <v>28</v>
      </c>
      <c r="E72" s="54">
        <v>1.3671192422389928</v>
      </c>
      <c r="H72" s="49"/>
      <c r="I72" s="50"/>
      <c r="J72" s="50"/>
      <c r="K72" s="49"/>
      <c r="L72" s="54"/>
    </row>
    <row r="73" spans="1:12" x14ac:dyDescent="0.3">
      <c r="A73" s="49">
        <v>184</v>
      </c>
      <c r="B73" s="50">
        <v>41795</v>
      </c>
      <c r="C73" s="50">
        <v>42089</v>
      </c>
      <c r="D73" s="49" t="s">
        <v>28</v>
      </c>
      <c r="E73" s="54">
        <v>1.3671192422389928</v>
      </c>
      <c r="H73" s="49"/>
      <c r="I73" s="50"/>
      <c r="J73" s="50"/>
      <c r="K73" s="49"/>
      <c r="L73" s="54"/>
    </row>
    <row r="74" spans="1:12" x14ac:dyDescent="0.3">
      <c r="A74" s="49">
        <v>185</v>
      </c>
      <c r="B74" s="50">
        <v>41795</v>
      </c>
      <c r="C74" s="50">
        <v>42031</v>
      </c>
      <c r="D74" s="49" t="s">
        <v>28</v>
      </c>
      <c r="E74" s="54">
        <v>1.3670369482711553</v>
      </c>
      <c r="H74" s="49"/>
      <c r="I74" s="50"/>
      <c r="J74" s="50"/>
      <c r="K74" s="49"/>
      <c r="L74" s="54"/>
    </row>
    <row r="75" spans="1:12" x14ac:dyDescent="0.3">
      <c r="A75" s="49">
        <v>186</v>
      </c>
      <c r="B75" s="50">
        <v>41795</v>
      </c>
      <c r="C75" s="50">
        <v>42031</v>
      </c>
      <c r="D75" s="49" t="s">
        <v>28</v>
      </c>
      <c r="E75" s="54">
        <v>1.3670369482711553</v>
      </c>
      <c r="H75" s="49"/>
      <c r="I75" s="50"/>
      <c r="J75" s="50"/>
      <c r="K75" s="49"/>
      <c r="L75" s="54"/>
    </row>
    <row r="76" spans="1:12" x14ac:dyDescent="0.3">
      <c r="A76" s="49">
        <v>187</v>
      </c>
      <c r="B76" s="50">
        <v>41795</v>
      </c>
      <c r="C76" s="50">
        <v>42031</v>
      </c>
      <c r="D76" s="49" t="s">
        <v>28</v>
      </c>
      <c r="E76" s="54">
        <v>1.3670369482711553</v>
      </c>
      <c r="H76" s="49"/>
      <c r="I76" s="50"/>
      <c r="J76" s="50"/>
      <c r="K76" s="49"/>
      <c r="L76" s="54"/>
    </row>
    <row r="77" spans="1:12" x14ac:dyDescent="0.3">
      <c r="A77" s="49">
        <v>188</v>
      </c>
      <c r="B77" s="50">
        <v>41795</v>
      </c>
      <c r="C77" s="50">
        <v>42060</v>
      </c>
      <c r="D77" s="49" t="s">
        <v>28</v>
      </c>
      <c r="E77" s="54">
        <v>1.367016312805807</v>
      </c>
      <c r="H77" s="49"/>
      <c r="I77" s="50"/>
      <c r="J77" s="50"/>
      <c r="K77" s="49"/>
      <c r="L77" s="54"/>
    </row>
    <row r="78" spans="1:12" x14ac:dyDescent="0.3">
      <c r="A78" s="49">
        <v>189</v>
      </c>
      <c r="B78" s="50">
        <v>41795</v>
      </c>
      <c r="C78" s="50">
        <v>42060</v>
      </c>
      <c r="D78" s="49" t="s">
        <v>28</v>
      </c>
      <c r="E78" s="54">
        <v>1.367016312805807</v>
      </c>
      <c r="H78" s="49"/>
      <c r="I78" s="50"/>
      <c r="J78" s="50"/>
      <c r="K78" s="49"/>
      <c r="L78" s="54"/>
    </row>
    <row r="79" spans="1:12" x14ac:dyDescent="0.3">
      <c r="A79" s="49">
        <v>190</v>
      </c>
      <c r="B79" s="50">
        <v>41795</v>
      </c>
      <c r="C79" s="50">
        <v>42060</v>
      </c>
      <c r="D79" s="49" t="s">
        <v>28</v>
      </c>
      <c r="E79" s="54">
        <v>1.367016312805807</v>
      </c>
      <c r="H79" s="49"/>
      <c r="I79" s="50"/>
      <c r="J79" s="50"/>
      <c r="K79" s="49"/>
      <c r="L79" s="54"/>
    </row>
    <row r="80" spans="1:12" x14ac:dyDescent="0.3">
      <c r="A80" s="49">
        <v>191</v>
      </c>
      <c r="B80" s="50">
        <v>41795</v>
      </c>
      <c r="C80" s="50">
        <v>42089</v>
      </c>
      <c r="D80" s="49" t="s">
        <v>28</v>
      </c>
      <c r="E80" s="54">
        <v>1.3671192422389928</v>
      </c>
      <c r="H80" s="49"/>
      <c r="I80" s="50"/>
      <c r="J80" s="50"/>
      <c r="K80" s="49"/>
      <c r="L80" s="54"/>
    </row>
    <row r="81" spans="1:12" x14ac:dyDescent="0.3">
      <c r="A81" s="49">
        <v>192</v>
      </c>
      <c r="B81" s="50">
        <v>41795</v>
      </c>
      <c r="C81" s="50">
        <v>42089</v>
      </c>
      <c r="D81" s="49" t="s">
        <v>28</v>
      </c>
      <c r="E81" s="54">
        <v>1.3671192422389928</v>
      </c>
      <c r="H81" s="49"/>
      <c r="I81" s="50"/>
      <c r="J81" s="50"/>
      <c r="K81" s="49"/>
      <c r="L81" s="54"/>
    </row>
    <row r="82" spans="1:12" x14ac:dyDescent="0.3">
      <c r="A82" s="49">
        <v>193</v>
      </c>
      <c r="B82" s="50">
        <v>41795</v>
      </c>
      <c r="C82" s="50">
        <v>42089</v>
      </c>
      <c r="D82" s="49" t="s">
        <v>28</v>
      </c>
      <c r="E82" s="54">
        <v>1.3671192422389928</v>
      </c>
      <c r="H82" s="49"/>
      <c r="I82" s="50"/>
      <c r="J82" s="50"/>
      <c r="K82" s="49"/>
      <c r="L82" s="54"/>
    </row>
    <row r="83" spans="1:12" x14ac:dyDescent="0.3">
      <c r="A83" s="49">
        <v>220</v>
      </c>
      <c r="B83" s="50">
        <v>41856</v>
      </c>
      <c r="C83" s="50">
        <v>42185</v>
      </c>
      <c r="D83" s="49" t="s">
        <v>28</v>
      </c>
      <c r="E83" s="54">
        <v>1.3393999999999999</v>
      </c>
      <c r="H83" s="49"/>
      <c r="I83" s="50"/>
      <c r="J83" s="50"/>
      <c r="K83" s="49"/>
      <c r="L83" s="54"/>
    </row>
    <row r="84" spans="1:12" x14ac:dyDescent="0.3">
      <c r="A84" s="49">
        <v>221</v>
      </c>
      <c r="B84" s="50">
        <v>41856</v>
      </c>
      <c r="C84" s="50">
        <v>42185</v>
      </c>
      <c r="D84" s="49" t="s">
        <v>28</v>
      </c>
      <c r="E84" s="54">
        <v>1.3393999999999999</v>
      </c>
      <c r="H84" s="49"/>
      <c r="I84" s="50"/>
      <c r="J84" s="50"/>
      <c r="K84" s="49"/>
      <c r="L84" s="54"/>
    </row>
    <row r="85" spans="1:12" x14ac:dyDescent="0.3">
      <c r="A85" s="49">
        <v>222</v>
      </c>
      <c r="B85" s="50">
        <v>41856</v>
      </c>
      <c r="C85" s="50">
        <v>42185</v>
      </c>
      <c r="D85" s="49" t="s">
        <v>28</v>
      </c>
      <c r="E85" s="54">
        <v>1.3393999999999999</v>
      </c>
      <c r="H85" s="49"/>
      <c r="I85" s="50"/>
      <c r="J85" s="50"/>
      <c r="K85" s="49"/>
      <c r="L85" s="54"/>
    </row>
    <row r="86" spans="1:12" x14ac:dyDescent="0.3">
      <c r="A86" s="49">
        <v>223</v>
      </c>
      <c r="B86" s="50">
        <v>41856</v>
      </c>
      <c r="C86" s="50">
        <v>42215</v>
      </c>
      <c r="D86" s="49" t="s">
        <v>28</v>
      </c>
      <c r="E86" s="54">
        <v>1.3398000000000001</v>
      </c>
      <c r="H86" s="49"/>
      <c r="I86" s="50"/>
      <c r="J86" s="50"/>
      <c r="K86" s="49"/>
      <c r="L86" s="54"/>
    </row>
    <row r="87" spans="1:12" x14ac:dyDescent="0.3">
      <c r="A87" s="49">
        <v>224</v>
      </c>
      <c r="B87" s="50">
        <v>41856</v>
      </c>
      <c r="C87" s="50">
        <v>42215</v>
      </c>
      <c r="D87" s="49" t="s">
        <v>28</v>
      </c>
      <c r="E87" s="54">
        <v>1.3398000000000001</v>
      </c>
      <c r="H87" s="49"/>
      <c r="I87" s="50"/>
      <c r="J87" s="50"/>
      <c r="K87" s="49"/>
      <c r="L87" s="54"/>
    </row>
    <row r="88" spans="1:12" x14ac:dyDescent="0.3">
      <c r="A88" s="49">
        <v>225</v>
      </c>
      <c r="B88" s="50">
        <v>41856</v>
      </c>
      <c r="C88" s="50">
        <v>42215</v>
      </c>
      <c r="D88" s="49" t="s">
        <v>28</v>
      </c>
      <c r="E88" s="54">
        <v>1.3398000000000001</v>
      </c>
      <c r="H88" s="49"/>
      <c r="I88" s="50"/>
      <c r="J88" s="50"/>
      <c r="K88" s="49"/>
      <c r="L88" s="54"/>
    </row>
    <row r="89" spans="1:12" x14ac:dyDescent="0.3">
      <c r="A89" s="49">
        <v>226</v>
      </c>
      <c r="B89" s="50">
        <v>41856</v>
      </c>
      <c r="C89" s="50">
        <v>42151</v>
      </c>
      <c r="D89" s="49" t="s">
        <v>28</v>
      </c>
      <c r="E89" s="54">
        <v>1.3389</v>
      </c>
      <c r="H89" s="49"/>
      <c r="I89" s="50"/>
      <c r="J89" s="50"/>
      <c r="K89" s="49"/>
      <c r="L89" s="54"/>
    </row>
    <row r="90" spans="1:12" x14ac:dyDescent="0.3">
      <c r="A90" s="49">
        <v>227</v>
      </c>
      <c r="B90" s="50">
        <v>41856</v>
      </c>
      <c r="C90" s="50">
        <v>42151</v>
      </c>
      <c r="D90" s="49" t="s">
        <v>28</v>
      </c>
      <c r="E90" s="54">
        <v>1.3389</v>
      </c>
      <c r="H90" s="49"/>
      <c r="I90" s="50"/>
      <c r="J90" s="50"/>
      <c r="K90" s="49"/>
      <c r="L90" s="54"/>
    </row>
    <row r="91" spans="1:12" x14ac:dyDescent="0.3">
      <c r="A91" s="49">
        <v>228</v>
      </c>
      <c r="B91" s="50">
        <v>41856</v>
      </c>
      <c r="C91" s="50">
        <v>42151</v>
      </c>
      <c r="D91" s="49" t="s">
        <v>28</v>
      </c>
      <c r="E91" s="54">
        <v>1.3389</v>
      </c>
      <c r="H91" s="49"/>
      <c r="I91" s="50"/>
      <c r="J91" s="50"/>
      <c r="K91" s="49"/>
      <c r="L91" s="54"/>
    </row>
    <row r="92" spans="1:12" x14ac:dyDescent="0.3">
      <c r="A92" s="49">
        <v>229</v>
      </c>
      <c r="B92" s="50">
        <v>41856</v>
      </c>
      <c r="C92" s="50">
        <v>42151</v>
      </c>
      <c r="D92" s="49" t="s">
        <v>28</v>
      </c>
      <c r="E92" s="54">
        <v>1.3389</v>
      </c>
      <c r="H92" s="49"/>
      <c r="I92" s="50"/>
      <c r="J92" s="50"/>
      <c r="K92" s="49"/>
      <c r="L92" s="54"/>
    </row>
    <row r="93" spans="1:12" x14ac:dyDescent="0.3">
      <c r="A93" s="49">
        <v>230</v>
      </c>
      <c r="B93" s="50">
        <v>41856</v>
      </c>
      <c r="C93" s="50">
        <v>42151</v>
      </c>
      <c r="D93" s="49" t="s">
        <v>28</v>
      </c>
      <c r="E93" s="54">
        <v>1.3389</v>
      </c>
      <c r="H93" s="49"/>
      <c r="I93" s="50"/>
      <c r="J93" s="50"/>
      <c r="K93" s="49"/>
      <c r="L93" s="54"/>
    </row>
    <row r="94" spans="1:12" x14ac:dyDescent="0.3">
      <c r="A94" s="49">
        <v>231</v>
      </c>
      <c r="B94" s="50">
        <v>41856</v>
      </c>
      <c r="C94" s="50">
        <v>42184</v>
      </c>
      <c r="D94" s="49" t="s">
        <v>28</v>
      </c>
      <c r="E94" s="54">
        <v>1.3393999999999999</v>
      </c>
      <c r="H94" s="49"/>
      <c r="I94" s="50"/>
      <c r="J94" s="50"/>
      <c r="K94" s="49"/>
      <c r="L94" s="54"/>
    </row>
    <row r="95" spans="1:12" x14ac:dyDescent="0.3">
      <c r="A95" s="49">
        <v>232</v>
      </c>
      <c r="B95" s="50">
        <v>41856</v>
      </c>
      <c r="C95" s="50">
        <v>42184</v>
      </c>
      <c r="D95" s="49" t="s">
        <v>28</v>
      </c>
      <c r="E95" s="54">
        <v>1.3393999999999999</v>
      </c>
      <c r="H95" s="49"/>
      <c r="I95" s="50"/>
      <c r="J95" s="50"/>
      <c r="K95" s="49"/>
      <c r="L95" s="54"/>
    </row>
    <row r="96" spans="1:12" x14ac:dyDescent="0.3">
      <c r="A96" s="49">
        <v>233</v>
      </c>
      <c r="B96" s="50">
        <v>41856</v>
      </c>
      <c r="C96" s="50">
        <v>42184</v>
      </c>
      <c r="D96" s="49" t="s">
        <v>28</v>
      </c>
      <c r="E96" s="54">
        <v>1.3393999999999999</v>
      </c>
      <c r="H96" s="49"/>
      <c r="I96" s="50"/>
      <c r="J96" s="50"/>
      <c r="K96" s="49"/>
      <c r="L96" s="54"/>
    </row>
    <row r="97" spans="1:12" x14ac:dyDescent="0.3">
      <c r="A97" s="49">
        <v>234</v>
      </c>
      <c r="B97" s="50">
        <v>41856</v>
      </c>
      <c r="C97" s="50">
        <v>42184</v>
      </c>
      <c r="D97" s="49" t="s">
        <v>28</v>
      </c>
      <c r="E97" s="54">
        <v>1.3393999999999999</v>
      </c>
      <c r="H97" s="49"/>
      <c r="I97" s="50"/>
      <c r="J97" s="50"/>
      <c r="K97" s="49"/>
      <c r="L97" s="54"/>
    </row>
    <row r="98" spans="1:12" x14ac:dyDescent="0.3">
      <c r="A98" s="49">
        <v>235</v>
      </c>
      <c r="B98" s="50">
        <v>41856</v>
      </c>
      <c r="C98" s="50">
        <v>42184</v>
      </c>
      <c r="D98" s="49" t="s">
        <v>28</v>
      </c>
      <c r="E98" s="54">
        <v>1.3393999999999999</v>
      </c>
      <c r="H98" s="49"/>
      <c r="I98" s="50"/>
      <c r="J98" s="50"/>
      <c r="K98" s="49"/>
      <c r="L98" s="54"/>
    </row>
    <row r="99" spans="1:12" x14ac:dyDescent="0.3">
      <c r="A99" s="49">
        <v>236</v>
      </c>
      <c r="B99" s="50">
        <v>41856</v>
      </c>
      <c r="C99" s="50">
        <v>42184</v>
      </c>
      <c r="D99" s="49" t="s">
        <v>28</v>
      </c>
      <c r="E99" s="54">
        <v>1.3393999999999999</v>
      </c>
      <c r="H99" s="49"/>
      <c r="I99" s="50"/>
      <c r="J99" s="50"/>
      <c r="K99" s="49"/>
      <c r="L99" s="54"/>
    </row>
    <row r="100" spans="1:12" x14ac:dyDescent="0.3">
      <c r="A100" s="49">
        <v>237</v>
      </c>
      <c r="B100" s="50">
        <v>41856</v>
      </c>
      <c r="C100" s="50">
        <v>42184</v>
      </c>
      <c r="D100" s="49" t="s">
        <v>28</v>
      </c>
      <c r="E100" s="54">
        <v>1.3393999999999999</v>
      </c>
      <c r="H100" s="49"/>
      <c r="I100" s="50"/>
      <c r="J100" s="50"/>
      <c r="K100" s="49"/>
      <c r="L100" s="54"/>
    </row>
    <row r="101" spans="1:12" x14ac:dyDescent="0.3">
      <c r="A101" s="49">
        <v>238</v>
      </c>
      <c r="B101" s="50">
        <v>41856</v>
      </c>
      <c r="C101" s="50">
        <v>42184</v>
      </c>
      <c r="D101" s="49" t="s">
        <v>28</v>
      </c>
      <c r="E101" s="54">
        <v>1.3393999999999999</v>
      </c>
      <c r="H101" s="49"/>
      <c r="I101" s="50"/>
      <c r="J101" s="50"/>
      <c r="K101" s="49"/>
      <c r="L101" s="54"/>
    </row>
    <row r="102" spans="1:12" x14ac:dyDescent="0.3">
      <c r="A102" s="49">
        <v>239</v>
      </c>
      <c r="B102" s="50">
        <v>41856</v>
      </c>
      <c r="C102" s="50">
        <v>42184</v>
      </c>
      <c r="D102" s="49" t="s">
        <v>28</v>
      </c>
      <c r="E102" s="54">
        <v>1.3393999999999999</v>
      </c>
      <c r="H102" s="49"/>
      <c r="I102" s="50"/>
      <c r="J102" s="50"/>
      <c r="K102" s="49"/>
      <c r="L102" s="54"/>
    </row>
    <row r="103" spans="1:12" x14ac:dyDescent="0.3">
      <c r="A103" s="49">
        <v>240</v>
      </c>
      <c r="B103" s="50">
        <v>41856</v>
      </c>
      <c r="C103" s="50">
        <v>42184</v>
      </c>
      <c r="D103" s="49" t="s">
        <v>28</v>
      </c>
      <c r="E103" s="54">
        <v>1.3393999999999999</v>
      </c>
      <c r="H103" s="49"/>
      <c r="I103" s="50"/>
      <c r="J103" s="50"/>
      <c r="K103" s="49"/>
      <c r="L103" s="54"/>
    </row>
    <row r="104" spans="1:12" x14ac:dyDescent="0.3">
      <c r="A104" s="49">
        <v>241</v>
      </c>
      <c r="B104" s="50">
        <v>41876</v>
      </c>
      <c r="C104" s="50">
        <v>42215</v>
      </c>
      <c r="D104" s="49" t="s">
        <v>28</v>
      </c>
      <c r="E104" s="54">
        <v>1.3237000000000001</v>
      </c>
      <c r="H104" s="49"/>
      <c r="I104" s="50"/>
      <c r="J104" s="50"/>
      <c r="K104" s="49"/>
      <c r="L104" s="54"/>
    </row>
    <row r="105" spans="1:12" x14ac:dyDescent="0.3">
      <c r="A105" s="49">
        <v>242</v>
      </c>
      <c r="B105" s="50">
        <v>41876</v>
      </c>
      <c r="C105" s="50">
        <v>42215</v>
      </c>
      <c r="D105" s="49" t="s">
        <v>28</v>
      </c>
      <c r="E105" s="54">
        <v>1.3237000000000001</v>
      </c>
      <c r="H105" s="49"/>
      <c r="I105" s="50"/>
      <c r="J105" s="50"/>
      <c r="K105" s="49"/>
      <c r="L105" s="54"/>
    </row>
    <row r="106" spans="1:12" x14ac:dyDescent="0.3">
      <c r="A106" s="49">
        <v>243</v>
      </c>
      <c r="B106" s="50">
        <v>41876</v>
      </c>
      <c r="C106" s="50">
        <v>42215</v>
      </c>
      <c r="D106" s="49" t="s">
        <v>28</v>
      </c>
      <c r="E106" s="54">
        <v>1.3237000000000001</v>
      </c>
      <c r="H106" s="49"/>
      <c r="I106" s="50"/>
      <c r="J106" s="50"/>
      <c r="K106" s="49"/>
      <c r="L106" s="54"/>
    </row>
    <row r="107" spans="1:12" x14ac:dyDescent="0.3">
      <c r="A107" s="49">
        <v>244</v>
      </c>
      <c r="B107" s="50">
        <v>41876</v>
      </c>
      <c r="C107" s="50">
        <v>42215</v>
      </c>
      <c r="D107" s="49" t="s">
        <v>28</v>
      </c>
      <c r="E107" s="54">
        <v>1.3237000000000001</v>
      </c>
      <c r="H107" s="49"/>
      <c r="I107" s="50"/>
      <c r="J107" s="50"/>
      <c r="K107" s="49"/>
      <c r="L107" s="54"/>
    </row>
    <row r="108" spans="1:12" x14ac:dyDescent="0.3">
      <c r="A108" s="49">
        <v>245</v>
      </c>
      <c r="B108" s="50">
        <v>41876</v>
      </c>
      <c r="C108" s="50">
        <v>42215</v>
      </c>
      <c r="D108" s="49" t="s">
        <v>28</v>
      </c>
      <c r="E108" s="54">
        <v>1.3237000000000001</v>
      </c>
      <c r="H108" s="49"/>
      <c r="I108" s="50"/>
      <c r="J108" s="50"/>
      <c r="K108" s="49"/>
      <c r="L108" s="54"/>
    </row>
    <row r="109" spans="1:12" x14ac:dyDescent="0.3">
      <c r="A109" s="49">
        <v>246</v>
      </c>
      <c r="B109" s="50">
        <v>41876</v>
      </c>
      <c r="C109" s="50">
        <v>42215</v>
      </c>
      <c r="D109" s="49" t="s">
        <v>28</v>
      </c>
      <c r="E109" s="54">
        <v>1.3237000000000001</v>
      </c>
      <c r="H109" s="49"/>
      <c r="I109" s="50"/>
      <c r="J109" s="50"/>
      <c r="K109" s="49"/>
      <c r="L109" s="54"/>
    </row>
    <row r="110" spans="1:12" x14ac:dyDescent="0.3">
      <c r="A110" s="49">
        <v>247</v>
      </c>
      <c r="B110" s="50">
        <v>41876</v>
      </c>
      <c r="C110" s="50">
        <v>42215</v>
      </c>
      <c r="D110" s="49" t="s">
        <v>28</v>
      </c>
      <c r="E110" s="54">
        <v>1.3237000000000001</v>
      </c>
      <c r="H110" s="49"/>
      <c r="I110" s="50"/>
      <c r="J110" s="50"/>
      <c r="K110" s="49"/>
      <c r="L110" s="54"/>
    </row>
    <row r="111" spans="1:12" x14ac:dyDescent="0.3">
      <c r="A111" s="49">
        <v>248</v>
      </c>
      <c r="B111" s="50">
        <v>41876</v>
      </c>
      <c r="C111" s="50">
        <v>42215</v>
      </c>
      <c r="D111" s="49" t="s">
        <v>28</v>
      </c>
      <c r="E111" s="54">
        <v>1.3237000000000001</v>
      </c>
      <c r="H111" s="49"/>
      <c r="I111" s="50"/>
      <c r="J111" s="50"/>
      <c r="K111" s="49"/>
      <c r="L111" s="54"/>
    </row>
    <row r="112" spans="1:12" x14ac:dyDescent="0.3">
      <c r="A112" s="49">
        <v>249</v>
      </c>
      <c r="B112" s="50">
        <v>41876</v>
      </c>
      <c r="C112" s="50">
        <v>42215</v>
      </c>
      <c r="D112" s="49" t="s">
        <v>28</v>
      </c>
      <c r="E112" s="54">
        <v>1.3237000000000001</v>
      </c>
      <c r="H112" s="49"/>
      <c r="I112" s="50"/>
      <c r="J112" s="50"/>
      <c r="K112" s="49"/>
      <c r="L112" s="54"/>
    </row>
    <row r="113" spans="1:12" x14ac:dyDescent="0.3">
      <c r="A113" s="49">
        <v>250</v>
      </c>
      <c r="B113" s="50">
        <v>41876</v>
      </c>
      <c r="C113" s="50">
        <v>42244</v>
      </c>
      <c r="D113" s="49" t="s">
        <v>28</v>
      </c>
      <c r="E113" s="54">
        <v>1.3242</v>
      </c>
      <c r="H113" s="49"/>
      <c r="I113" s="50"/>
      <c r="J113" s="50"/>
      <c r="K113" s="49"/>
      <c r="L113" s="54"/>
    </row>
    <row r="114" spans="1:12" x14ac:dyDescent="0.3">
      <c r="A114" s="49">
        <v>251</v>
      </c>
      <c r="B114" s="50">
        <v>41876</v>
      </c>
      <c r="C114" s="50">
        <v>42244</v>
      </c>
      <c r="D114" s="49" t="s">
        <v>28</v>
      </c>
      <c r="E114" s="54">
        <v>1.3242</v>
      </c>
      <c r="H114" s="49"/>
      <c r="I114" s="50"/>
      <c r="J114" s="50"/>
      <c r="K114" s="49"/>
      <c r="L114" s="54"/>
    </row>
    <row r="115" spans="1:12" x14ac:dyDescent="0.3">
      <c r="A115" s="49">
        <v>252</v>
      </c>
      <c r="B115" s="50">
        <v>41876</v>
      </c>
      <c r="C115" s="50">
        <v>42244</v>
      </c>
      <c r="D115" s="49" t="s">
        <v>28</v>
      </c>
      <c r="E115" s="54">
        <v>1.3242</v>
      </c>
      <c r="H115" s="49"/>
      <c r="I115" s="50"/>
      <c r="J115" s="50"/>
      <c r="K115" s="49"/>
      <c r="L115" s="54"/>
    </row>
    <row r="116" spans="1:12" x14ac:dyDescent="0.3">
      <c r="A116" s="49">
        <v>253</v>
      </c>
      <c r="B116" s="50">
        <v>41876</v>
      </c>
      <c r="C116" s="50">
        <v>42244</v>
      </c>
      <c r="D116" s="49" t="s">
        <v>28</v>
      </c>
      <c r="E116" s="54">
        <v>1.3242</v>
      </c>
      <c r="H116" s="49"/>
      <c r="I116" s="50"/>
      <c r="J116" s="50"/>
      <c r="K116" s="49"/>
      <c r="L116" s="54"/>
    </row>
    <row r="117" spans="1:12" x14ac:dyDescent="0.3">
      <c r="A117" s="49">
        <v>254</v>
      </c>
      <c r="B117" s="50">
        <v>41876</v>
      </c>
      <c r="C117" s="50">
        <v>42244</v>
      </c>
      <c r="D117" s="49" t="s">
        <v>28</v>
      </c>
      <c r="E117" s="54">
        <v>1.3242</v>
      </c>
      <c r="H117" s="49"/>
      <c r="I117" s="50"/>
      <c r="J117" s="50"/>
      <c r="K117" s="49"/>
      <c r="L117" s="54"/>
    </row>
    <row r="118" spans="1:12" x14ac:dyDescent="0.3">
      <c r="A118" s="49">
        <v>255</v>
      </c>
      <c r="B118" s="50">
        <v>41876</v>
      </c>
      <c r="C118" s="50">
        <v>42244</v>
      </c>
      <c r="D118" s="49" t="s">
        <v>28</v>
      </c>
      <c r="E118" s="54">
        <v>1.3242</v>
      </c>
      <c r="H118" s="49"/>
      <c r="I118" s="50"/>
      <c r="J118" s="50"/>
      <c r="K118" s="49"/>
      <c r="L118" s="54"/>
    </row>
    <row r="119" spans="1:12" x14ac:dyDescent="0.3">
      <c r="A119" s="49">
        <v>256</v>
      </c>
      <c r="B119" s="50">
        <v>41876</v>
      </c>
      <c r="C119" s="50">
        <v>42244</v>
      </c>
      <c r="D119" s="49" t="s">
        <v>28</v>
      </c>
      <c r="E119" s="54">
        <v>1.3242</v>
      </c>
      <c r="H119" s="49"/>
      <c r="I119" s="50"/>
      <c r="J119" s="50"/>
      <c r="K119" s="49"/>
      <c r="L119" s="54"/>
    </row>
    <row r="120" spans="1:12" x14ac:dyDescent="0.3">
      <c r="A120" s="49">
        <v>257</v>
      </c>
      <c r="B120" s="50">
        <v>41876</v>
      </c>
      <c r="C120" s="50">
        <v>42244</v>
      </c>
      <c r="D120" s="49" t="s">
        <v>28</v>
      </c>
      <c r="E120" s="54">
        <v>1.3242</v>
      </c>
      <c r="H120" s="49"/>
      <c r="I120" s="50"/>
      <c r="J120" s="50"/>
      <c r="K120" s="49"/>
      <c r="L120" s="54"/>
    </row>
    <row r="121" spans="1:12" x14ac:dyDescent="0.3">
      <c r="A121" s="49">
        <v>258</v>
      </c>
      <c r="B121" s="50">
        <v>41876</v>
      </c>
      <c r="C121" s="50">
        <v>42244</v>
      </c>
      <c r="D121" s="49" t="s">
        <v>28</v>
      </c>
      <c r="E121" s="54">
        <v>1.3242</v>
      </c>
      <c r="H121" s="49"/>
      <c r="I121" s="50"/>
      <c r="J121" s="50"/>
      <c r="K121" s="49"/>
      <c r="L121" s="54"/>
    </row>
    <row r="122" spans="1:12" x14ac:dyDescent="0.3">
      <c r="A122" s="49">
        <v>259</v>
      </c>
      <c r="B122" s="50">
        <v>41876</v>
      </c>
      <c r="C122" s="50">
        <v>42244</v>
      </c>
      <c r="D122" s="49" t="s">
        <v>28</v>
      </c>
      <c r="E122" s="54">
        <v>1.3242</v>
      </c>
      <c r="H122" s="49"/>
      <c r="I122" s="50"/>
      <c r="J122" s="50"/>
      <c r="K122" s="49"/>
      <c r="L122" s="54"/>
    </row>
    <row r="123" spans="1:12" x14ac:dyDescent="0.3">
      <c r="A123" s="49">
        <v>260</v>
      </c>
      <c r="B123" s="50">
        <v>41876</v>
      </c>
      <c r="C123" s="50">
        <v>42244</v>
      </c>
      <c r="D123" s="49" t="s">
        <v>28</v>
      </c>
      <c r="E123" s="54">
        <v>1.3242</v>
      </c>
      <c r="H123" s="49"/>
      <c r="I123" s="50"/>
      <c r="J123" s="50"/>
      <c r="K123" s="49"/>
      <c r="L123" s="54"/>
    </row>
    <row r="124" spans="1:12" x14ac:dyDescent="0.3">
      <c r="A124" s="49">
        <v>261</v>
      </c>
      <c r="B124" s="50">
        <v>41876</v>
      </c>
      <c r="C124" s="50">
        <v>42244</v>
      </c>
      <c r="D124" s="49" t="s">
        <v>28</v>
      </c>
      <c r="E124" s="54">
        <v>1.3242</v>
      </c>
      <c r="H124" s="49"/>
      <c r="I124" s="50"/>
      <c r="J124" s="50"/>
      <c r="K124" s="49"/>
      <c r="L124" s="54"/>
    </row>
    <row r="125" spans="1:12" x14ac:dyDescent="0.3">
      <c r="A125" s="49">
        <v>262</v>
      </c>
      <c r="B125" s="50">
        <v>41876</v>
      </c>
      <c r="C125" s="50">
        <v>42276</v>
      </c>
      <c r="D125" s="49" t="s">
        <v>28</v>
      </c>
      <c r="E125" s="54">
        <v>1.3188</v>
      </c>
      <c r="H125" s="49"/>
      <c r="I125" s="50"/>
      <c r="J125" s="50"/>
      <c r="K125" s="49"/>
      <c r="L125" s="54"/>
    </row>
    <row r="126" spans="1:12" x14ac:dyDescent="0.3">
      <c r="A126" s="49">
        <v>263</v>
      </c>
      <c r="B126" s="50">
        <v>41876</v>
      </c>
      <c r="C126" s="50">
        <v>42276</v>
      </c>
      <c r="D126" s="49" t="s">
        <v>28</v>
      </c>
      <c r="E126" s="54">
        <v>1.3188</v>
      </c>
      <c r="H126" s="49"/>
      <c r="I126" s="50"/>
      <c r="J126" s="50"/>
      <c r="K126" s="49"/>
      <c r="L126" s="54"/>
    </row>
    <row r="127" spans="1:12" x14ac:dyDescent="0.3">
      <c r="A127" s="49">
        <v>264</v>
      </c>
      <c r="B127" s="50">
        <v>41876</v>
      </c>
      <c r="C127" s="50">
        <v>42276</v>
      </c>
      <c r="D127" s="49" t="s">
        <v>28</v>
      </c>
      <c r="E127" s="54">
        <v>1.3188</v>
      </c>
      <c r="H127" s="49"/>
      <c r="I127" s="50"/>
      <c r="J127" s="50"/>
      <c r="K127" s="49"/>
      <c r="L127" s="54"/>
    </row>
    <row r="128" spans="1:12" x14ac:dyDescent="0.3">
      <c r="A128" s="49">
        <v>269</v>
      </c>
      <c r="B128" s="50">
        <v>41880</v>
      </c>
      <c r="C128" s="50">
        <v>42276</v>
      </c>
      <c r="D128" s="49" t="s">
        <v>28</v>
      </c>
      <c r="E128" s="54">
        <v>1.3188</v>
      </c>
      <c r="H128" s="49"/>
      <c r="I128" s="50"/>
      <c r="J128" s="50"/>
      <c r="K128" s="49"/>
      <c r="L128" s="54"/>
    </row>
    <row r="129" spans="1:12" x14ac:dyDescent="0.3">
      <c r="A129" s="49">
        <v>270</v>
      </c>
      <c r="B129" s="50">
        <v>41880</v>
      </c>
      <c r="C129" s="50">
        <v>42276</v>
      </c>
      <c r="D129" s="49" t="s">
        <v>28</v>
      </c>
      <c r="E129" s="54">
        <v>1.3188</v>
      </c>
      <c r="H129" s="49"/>
      <c r="I129" s="50"/>
      <c r="J129" s="50"/>
      <c r="K129" s="49"/>
      <c r="L129" s="54"/>
    </row>
    <row r="130" spans="1:12" x14ac:dyDescent="0.3">
      <c r="A130" s="49">
        <v>271</v>
      </c>
      <c r="B130" s="50">
        <v>41880</v>
      </c>
      <c r="C130" s="50">
        <v>42276</v>
      </c>
      <c r="D130" s="49" t="s">
        <v>28</v>
      </c>
      <c r="E130" s="54">
        <v>1.3188</v>
      </c>
      <c r="H130" s="49"/>
      <c r="I130" s="50"/>
      <c r="J130" s="50"/>
      <c r="K130" s="49"/>
      <c r="L130" s="54"/>
    </row>
    <row r="131" spans="1:12" x14ac:dyDescent="0.3">
      <c r="A131" s="49">
        <v>272</v>
      </c>
      <c r="B131" s="50">
        <v>41880</v>
      </c>
      <c r="C131" s="50">
        <v>42276</v>
      </c>
      <c r="D131" s="49" t="s">
        <v>28</v>
      </c>
      <c r="E131" s="54">
        <v>1.3188</v>
      </c>
      <c r="H131" s="49"/>
      <c r="I131" s="50"/>
      <c r="J131" s="50"/>
      <c r="K131" s="49"/>
      <c r="L131" s="54"/>
    </row>
    <row r="132" spans="1:12" x14ac:dyDescent="0.3">
      <c r="A132" s="49">
        <v>273</v>
      </c>
      <c r="B132" s="50">
        <v>41880</v>
      </c>
      <c r="C132" s="50">
        <v>42276</v>
      </c>
      <c r="D132" s="49" t="s">
        <v>28</v>
      </c>
      <c r="E132" s="54">
        <v>1.3188</v>
      </c>
      <c r="H132" s="49"/>
      <c r="I132" s="50"/>
      <c r="J132" s="50"/>
      <c r="K132" s="49"/>
      <c r="L132" s="54"/>
    </row>
    <row r="133" spans="1:12" x14ac:dyDescent="0.3">
      <c r="A133" s="49">
        <v>274</v>
      </c>
      <c r="B133" s="50">
        <v>41880</v>
      </c>
      <c r="C133" s="50">
        <v>42276</v>
      </c>
      <c r="D133" s="49" t="s">
        <v>28</v>
      </c>
      <c r="E133" s="54">
        <v>1.3188</v>
      </c>
      <c r="F133" s="47"/>
      <c r="H133" s="49"/>
      <c r="I133" s="50"/>
      <c r="J133" s="50"/>
      <c r="K133" s="49"/>
      <c r="L133" s="54"/>
    </row>
    <row r="134" spans="1:12" x14ac:dyDescent="0.3">
      <c r="A134" s="49">
        <v>275</v>
      </c>
      <c r="B134" s="50">
        <v>41880</v>
      </c>
      <c r="C134" s="50">
        <v>42276</v>
      </c>
      <c r="D134" s="49" t="s">
        <v>28</v>
      </c>
      <c r="E134" s="54">
        <v>1.3188</v>
      </c>
      <c r="F134" s="47"/>
      <c r="H134" s="49"/>
      <c r="I134" s="50"/>
      <c r="J134" s="50"/>
      <c r="K134" s="49"/>
      <c r="L134" s="54"/>
    </row>
    <row r="135" spans="1:12" x14ac:dyDescent="0.3">
      <c r="A135" s="49">
        <v>276</v>
      </c>
      <c r="B135" s="50">
        <v>41880</v>
      </c>
      <c r="C135" s="50">
        <v>42276</v>
      </c>
      <c r="D135" s="49" t="s">
        <v>28</v>
      </c>
      <c r="E135" s="54">
        <v>1.3188</v>
      </c>
      <c r="F135" s="47"/>
      <c r="H135" s="49"/>
      <c r="I135" s="50"/>
      <c r="J135" s="50"/>
      <c r="K135" s="49"/>
      <c r="L135" s="54"/>
    </row>
    <row r="136" spans="1:12" x14ac:dyDescent="0.3">
      <c r="A136" s="49">
        <v>277</v>
      </c>
      <c r="B136" s="50">
        <v>41880</v>
      </c>
      <c r="C136" s="50">
        <v>42276</v>
      </c>
      <c r="D136" s="49" t="s">
        <v>28</v>
      </c>
      <c r="E136" s="54">
        <v>1.3188</v>
      </c>
      <c r="F136" s="47"/>
      <c r="H136" s="49"/>
      <c r="I136" s="50"/>
      <c r="J136" s="50"/>
      <c r="K136" s="49"/>
      <c r="L136" s="54"/>
    </row>
    <row r="137" spans="1:12" x14ac:dyDescent="0.3">
      <c r="A137" s="49">
        <v>278</v>
      </c>
      <c r="B137" s="50">
        <v>41880</v>
      </c>
      <c r="C137" s="50">
        <v>42306</v>
      </c>
      <c r="D137" s="49" t="s">
        <v>28</v>
      </c>
      <c r="E137" s="54">
        <v>1.3197000000000001</v>
      </c>
      <c r="F137" s="47"/>
      <c r="H137" s="49"/>
      <c r="I137" s="50"/>
      <c r="J137" s="50"/>
      <c r="K137" s="49"/>
      <c r="L137" s="54"/>
    </row>
    <row r="138" spans="1:12" x14ac:dyDescent="0.3">
      <c r="A138" s="49">
        <v>279</v>
      </c>
      <c r="B138" s="50">
        <v>41880</v>
      </c>
      <c r="C138" s="50">
        <v>42306</v>
      </c>
      <c r="D138" s="49" t="s">
        <v>28</v>
      </c>
      <c r="E138" s="54">
        <v>1.3197000000000001</v>
      </c>
      <c r="F138" s="47"/>
      <c r="H138" s="49"/>
      <c r="I138" s="50"/>
      <c r="J138" s="50"/>
      <c r="K138" s="49"/>
      <c r="L138" s="54"/>
    </row>
    <row r="139" spans="1:12" x14ac:dyDescent="0.3">
      <c r="A139" s="49">
        <v>280</v>
      </c>
      <c r="B139" s="50">
        <v>41880</v>
      </c>
      <c r="C139" s="50">
        <v>42306</v>
      </c>
      <c r="D139" s="49" t="s">
        <v>28</v>
      </c>
      <c r="E139" s="54">
        <v>1.3197000000000001</v>
      </c>
      <c r="F139" s="47"/>
      <c r="H139" s="49"/>
      <c r="I139" s="50"/>
      <c r="J139" s="50"/>
      <c r="K139" s="49"/>
      <c r="L139" s="54"/>
    </row>
    <row r="140" spans="1:12" x14ac:dyDescent="0.3">
      <c r="A140" s="49">
        <v>281</v>
      </c>
      <c r="B140" s="50">
        <v>41880</v>
      </c>
      <c r="C140" s="50">
        <v>42306</v>
      </c>
      <c r="D140" s="49" t="s">
        <v>28</v>
      </c>
      <c r="E140" s="54">
        <v>1.3197000000000001</v>
      </c>
      <c r="F140" s="47"/>
      <c r="H140" s="49"/>
      <c r="I140" s="50"/>
      <c r="J140" s="50"/>
      <c r="K140" s="49"/>
      <c r="L140" s="54"/>
    </row>
    <row r="141" spans="1:12" x14ac:dyDescent="0.3">
      <c r="A141" s="49">
        <v>282</v>
      </c>
      <c r="B141" s="50">
        <v>41880</v>
      </c>
      <c r="C141" s="50">
        <v>42306</v>
      </c>
      <c r="D141" s="49" t="s">
        <v>28</v>
      </c>
      <c r="E141" s="54">
        <v>1.3197000000000001</v>
      </c>
      <c r="F141" s="47"/>
      <c r="H141" s="49"/>
      <c r="I141" s="50"/>
      <c r="J141" s="50"/>
      <c r="K141" s="49"/>
      <c r="L141" s="54"/>
    </row>
    <row r="142" spans="1:12" x14ac:dyDescent="0.3">
      <c r="A142" s="49">
        <v>283</v>
      </c>
      <c r="B142" s="50">
        <v>41880</v>
      </c>
      <c r="C142" s="50">
        <v>42306</v>
      </c>
      <c r="D142" s="49" t="s">
        <v>28</v>
      </c>
      <c r="E142" s="54">
        <v>1.3197000000000001</v>
      </c>
      <c r="F142" s="47"/>
      <c r="H142" s="49"/>
      <c r="I142" s="50"/>
      <c r="J142" s="50"/>
      <c r="K142" s="49"/>
      <c r="L142" s="54"/>
    </row>
    <row r="143" spans="1:12" x14ac:dyDescent="0.3">
      <c r="A143" s="49">
        <v>284</v>
      </c>
      <c r="B143" s="50">
        <v>41880</v>
      </c>
      <c r="C143" s="50">
        <v>42306</v>
      </c>
      <c r="D143" s="49" t="s">
        <v>28</v>
      </c>
      <c r="E143" s="54">
        <v>1.3197000000000001</v>
      </c>
      <c r="F143" s="47"/>
      <c r="H143" s="49"/>
      <c r="I143" s="50"/>
      <c r="J143" s="50"/>
      <c r="K143" s="49"/>
      <c r="L143" s="54"/>
    </row>
    <row r="144" spans="1:12" x14ac:dyDescent="0.3">
      <c r="A144" s="49">
        <v>285</v>
      </c>
      <c r="B144" s="50">
        <v>41880</v>
      </c>
      <c r="C144" s="50">
        <v>42306</v>
      </c>
      <c r="D144" s="49" t="s">
        <v>28</v>
      </c>
      <c r="E144" s="54">
        <v>1.3197000000000001</v>
      </c>
      <c r="F144" s="47"/>
      <c r="H144" s="49"/>
      <c r="I144" s="50"/>
      <c r="J144" s="50"/>
      <c r="K144" s="49"/>
      <c r="L144" s="54"/>
    </row>
    <row r="145" spans="1:12" x14ac:dyDescent="0.3">
      <c r="A145" s="49">
        <v>286</v>
      </c>
      <c r="B145" s="50">
        <v>41880</v>
      </c>
      <c r="C145" s="50">
        <v>42306</v>
      </c>
      <c r="D145" s="49" t="s">
        <v>28</v>
      </c>
      <c r="E145" s="54">
        <v>1.3197000000000001</v>
      </c>
      <c r="F145" s="47"/>
      <c r="H145" s="49"/>
      <c r="I145" s="50"/>
      <c r="J145" s="50"/>
      <c r="K145" s="49"/>
      <c r="L145" s="54"/>
    </row>
    <row r="146" spans="1:12" x14ac:dyDescent="0.3">
      <c r="A146" s="49">
        <v>287</v>
      </c>
      <c r="B146" s="50">
        <v>41880</v>
      </c>
      <c r="C146" s="50">
        <v>42306</v>
      </c>
      <c r="D146" s="49" t="s">
        <v>28</v>
      </c>
      <c r="E146" s="54">
        <v>1.3197000000000001</v>
      </c>
      <c r="F146" s="47"/>
      <c r="H146" s="49"/>
      <c r="I146" s="50"/>
      <c r="J146" s="50"/>
      <c r="K146" s="49"/>
      <c r="L146" s="54"/>
    </row>
    <row r="147" spans="1:12" x14ac:dyDescent="0.3">
      <c r="A147" s="49">
        <v>288</v>
      </c>
      <c r="B147" s="50">
        <v>41880</v>
      </c>
      <c r="C147" s="50">
        <v>42306</v>
      </c>
      <c r="D147" s="49" t="s">
        <v>28</v>
      </c>
      <c r="E147" s="54">
        <v>1.3197000000000001</v>
      </c>
      <c r="F147" s="47"/>
      <c r="H147" s="49"/>
      <c r="I147" s="50"/>
      <c r="J147" s="50"/>
      <c r="K147" s="49"/>
      <c r="L147" s="54"/>
    </row>
    <row r="148" spans="1:12" x14ac:dyDescent="0.3">
      <c r="A148" s="49">
        <v>289</v>
      </c>
      <c r="B148" s="50">
        <v>41880</v>
      </c>
      <c r="C148" s="50">
        <v>42306</v>
      </c>
      <c r="D148" s="49" t="s">
        <v>28</v>
      </c>
      <c r="E148" s="54">
        <v>1.3197000000000001</v>
      </c>
      <c r="F148" s="47"/>
      <c r="H148" s="49"/>
      <c r="I148" s="50"/>
      <c r="J148" s="50"/>
      <c r="K148" s="49"/>
      <c r="L148" s="54"/>
    </row>
    <row r="149" spans="1:12" x14ac:dyDescent="0.3">
      <c r="A149" s="49">
        <v>290</v>
      </c>
      <c r="B149" s="50">
        <v>41886</v>
      </c>
      <c r="C149" s="50">
        <v>42368</v>
      </c>
      <c r="D149" s="49" t="s">
        <v>28</v>
      </c>
      <c r="E149" s="54">
        <v>1.3042</v>
      </c>
      <c r="F149" s="47"/>
      <c r="H149" s="49"/>
      <c r="I149" s="50"/>
      <c r="J149" s="50"/>
      <c r="K149" s="49"/>
      <c r="L149" s="54"/>
    </row>
    <row r="150" spans="1:12" x14ac:dyDescent="0.3">
      <c r="A150" s="49">
        <v>291</v>
      </c>
      <c r="B150" s="50">
        <v>41886</v>
      </c>
      <c r="C150" s="50">
        <v>42368</v>
      </c>
      <c r="D150" s="49" t="s">
        <v>28</v>
      </c>
      <c r="E150" s="54">
        <v>1.3042</v>
      </c>
      <c r="F150" s="47"/>
      <c r="H150" s="49"/>
      <c r="I150" s="50"/>
      <c r="J150" s="50"/>
      <c r="K150" s="49"/>
      <c r="L150" s="54"/>
    </row>
    <row r="151" spans="1:12" x14ac:dyDescent="0.3">
      <c r="A151" s="49">
        <v>292</v>
      </c>
      <c r="B151" s="50">
        <v>41886</v>
      </c>
      <c r="C151" s="50">
        <v>42368</v>
      </c>
      <c r="D151" s="49" t="s">
        <v>28</v>
      </c>
      <c r="E151" s="54">
        <v>1.3042</v>
      </c>
      <c r="F151" s="47"/>
      <c r="H151" s="49"/>
      <c r="I151" s="50"/>
      <c r="J151" s="50"/>
      <c r="K151" s="49"/>
      <c r="L151" s="54"/>
    </row>
    <row r="152" spans="1:12" x14ac:dyDescent="0.3">
      <c r="A152" s="49">
        <v>293</v>
      </c>
      <c r="B152" s="50">
        <v>41886</v>
      </c>
      <c r="C152" s="50">
        <v>42368</v>
      </c>
      <c r="D152" s="49" t="s">
        <v>28</v>
      </c>
      <c r="E152" s="54">
        <v>1.3042</v>
      </c>
      <c r="F152" s="47"/>
      <c r="H152" s="49"/>
      <c r="I152" s="50"/>
      <c r="J152" s="50"/>
      <c r="K152" s="49"/>
      <c r="L152" s="54"/>
    </row>
    <row r="153" spans="1:12" x14ac:dyDescent="0.3">
      <c r="A153" s="49">
        <v>294</v>
      </c>
      <c r="B153" s="50">
        <v>41886</v>
      </c>
      <c r="C153" s="50">
        <v>42368</v>
      </c>
      <c r="D153" s="49" t="s">
        <v>28</v>
      </c>
      <c r="E153" s="54">
        <v>1.3042</v>
      </c>
      <c r="F153" s="47"/>
      <c r="H153" s="49"/>
      <c r="I153" s="50"/>
      <c r="J153" s="50"/>
      <c r="K153" s="49"/>
      <c r="L153" s="54"/>
    </row>
    <row r="154" spans="1:12" x14ac:dyDescent="0.3">
      <c r="A154" s="49">
        <v>295</v>
      </c>
      <c r="B154" s="50">
        <v>41886</v>
      </c>
      <c r="C154" s="50">
        <v>42368</v>
      </c>
      <c r="D154" s="49" t="s">
        <v>28</v>
      </c>
      <c r="E154" s="54">
        <v>1.3042</v>
      </c>
      <c r="F154" s="47"/>
      <c r="H154" s="49"/>
      <c r="I154" s="50"/>
      <c r="J154" s="50"/>
      <c r="K154" s="49"/>
      <c r="L154" s="54"/>
    </row>
    <row r="155" spans="1:12" x14ac:dyDescent="0.3">
      <c r="A155" s="49">
        <v>296</v>
      </c>
      <c r="B155" s="50">
        <v>41886</v>
      </c>
      <c r="C155" s="50">
        <v>42368</v>
      </c>
      <c r="D155" s="49" t="s">
        <v>28</v>
      </c>
      <c r="E155" s="54">
        <v>1.3042</v>
      </c>
      <c r="F155" s="47"/>
      <c r="H155" s="49"/>
      <c r="I155" s="50"/>
      <c r="J155" s="50"/>
      <c r="K155" s="49"/>
      <c r="L155" s="54"/>
    </row>
    <row r="156" spans="1:12" x14ac:dyDescent="0.3">
      <c r="A156" s="49">
        <v>297</v>
      </c>
      <c r="B156" s="50">
        <v>41886</v>
      </c>
      <c r="C156" s="50">
        <v>42368</v>
      </c>
      <c r="D156" s="49" t="s">
        <v>28</v>
      </c>
      <c r="E156" s="54">
        <v>1.3042</v>
      </c>
      <c r="F156" s="47"/>
      <c r="H156" s="49"/>
      <c r="I156" s="50"/>
      <c r="J156" s="50"/>
      <c r="K156" s="49"/>
      <c r="L156" s="54"/>
    </row>
    <row r="157" spans="1:12" x14ac:dyDescent="0.3">
      <c r="A157" s="49">
        <v>298</v>
      </c>
      <c r="B157" s="50">
        <v>41886</v>
      </c>
      <c r="C157" s="50">
        <v>42368</v>
      </c>
      <c r="D157" s="49" t="s">
        <v>28</v>
      </c>
      <c r="E157" s="54">
        <v>1.3042</v>
      </c>
      <c r="F157" s="47"/>
      <c r="H157" s="49"/>
      <c r="I157" s="50"/>
      <c r="J157" s="50"/>
      <c r="K157" s="49"/>
      <c r="L157" s="54"/>
    </row>
    <row r="158" spans="1:12" x14ac:dyDescent="0.3">
      <c r="A158" s="49">
        <v>299</v>
      </c>
      <c r="B158" s="50">
        <v>41886</v>
      </c>
      <c r="C158" s="50">
        <v>42368</v>
      </c>
      <c r="D158" s="49" t="s">
        <v>28</v>
      </c>
      <c r="E158" s="54">
        <v>1.3042</v>
      </c>
      <c r="F158" s="47"/>
      <c r="H158" s="49"/>
      <c r="I158" s="50"/>
      <c r="J158" s="50"/>
      <c r="K158" s="49"/>
      <c r="L158" s="54"/>
    </row>
    <row r="159" spans="1:12" x14ac:dyDescent="0.3">
      <c r="A159" s="49">
        <v>300</v>
      </c>
      <c r="B159" s="50">
        <v>41886</v>
      </c>
      <c r="C159" s="50">
        <v>42368</v>
      </c>
      <c r="D159" s="49" t="s">
        <v>28</v>
      </c>
      <c r="E159" s="54">
        <v>1.3042</v>
      </c>
      <c r="F159" s="47"/>
      <c r="H159" s="49"/>
      <c r="I159" s="50"/>
      <c r="J159" s="50"/>
      <c r="K159" s="49"/>
      <c r="L159" s="54"/>
    </row>
    <row r="160" spans="1:12" x14ac:dyDescent="0.3">
      <c r="A160" s="49">
        <v>301</v>
      </c>
      <c r="B160" s="50">
        <v>41886</v>
      </c>
      <c r="C160" s="50">
        <v>42368</v>
      </c>
      <c r="D160" s="49" t="s">
        <v>28</v>
      </c>
      <c r="E160" s="54">
        <v>1.3042</v>
      </c>
      <c r="F160" s="47"/>
      <c r="H160" s="49"/>
      <c r="I160" s="50"/>
      <c r="J160" s="50"/>
      <c r="K160" s="49"/>
      <c r="L160" s="54"/>
    </row>
    <row r="161" spans="1:12" x14ac:dyDescent="0.3">
      <c r="A161" s="49">
        <v>302</v>
      </c>
      <c r="B161" s="50">
        <v>41886</v>
      </c>
      <c r="C161" s="50">
        <v>42368</v>
      </c>
      <c r="D161" s="49" t="s">
        <v>28</v>
      </c>
      <c r="E161" s="54">
        <v>1.3042</v>
      </c>
      <c r="F161" s="47"/>
      <c r="H161" s="49"/>
      <c r="I161" s="50"/>
      <c r="J161" s="50"/>
      <c r="K161" s="49"/>
      <c r="L161" s="54"/>
    </row>
    <row r="162" spans="1:12" x14ac:dyDescent="0.3">
      <c r="A162" s="49">
        <v>303</v>
      </c>
      <c r="B162" s="50">
        <v>41886</v>
      </c>
      <c r="C162" s="50">
        <v>42368</v>
      </c>
      <c r="D162" s="49" t="s">
        <v>28</v>
      </c>
      <c r="E162" s="54">
        <v>1.3042</v>
      </c>
      <c r="F162" s="47"/>
      <c r="H162" s="49"/>
      <c r="I162" s="50"/>
      <c r="J162" s="50"/>
      <c r="K162" s="49"/>
      <c r="L162" s="54"/>
    </row>
    <row r="163" spans="1:12" x14ac:dyDescent="0.3">
      <c r="A163" s="49">
        <v>304</v>
      </c>
      <c r="B163" s="50">
        <v>41886</v>
      </c>
      <c r="C163" s="50">
        <v>42368</v>
      </c>
      <c r="D163" s="49" t="s">
        <v>28</v>
      </c>
      <c r="E163" s="54">
        <v>1.3042</v>
      </c>
      <c r="F163" s="47"/>
      <c r="H163" s="49"/>
      <c r="I163" s="50"/>
      <c r="J163" s="50"/>
      <c r="K163" s="49"/>
      <c r="L163" s="54"/>
    </row>
    <row r="164" spans="1:12" x14ac:dyDescent="0.3">
      <c r="A164" s="49">
        <v>305</v>
      </c>
      <c r="B164" s="50">
        <v>41886</v>
      </c>
      <c r="C164" s="50">
        <v>42368</v>
      </c>
      <c r="D164" s="49" t="s">
        <v>28</v>
      </c>
      <c r="E164" s="54">
        <v>1.3042</v>
      </c>
      <c r="F164" s="47"/>
      <c r="H164" s="49"/>
      <c r="I164" s="50"/>
      <c r="J164" s="50"/>
      <c r="K164" s="49"/>
      <c r="L164" s="54"/>
    </row>
    <row r="165" spans="1:12" x14ac:dyDescent="0.3">
      <c r="A165" s="49">
        <v>306</v>
      </c>
      <c r="B165" s="50">
        <v>41886</v>
      </c>
      <c r="C165" s="50">
        <v>42368</v>
      </c>
      <c r="D165" s="49" t="s">
        <v>28</v>
      </c>
      <c r="E165" s="54">
        <v>1.3042</v>
      </c>
      <c r="F165" s="47"/>
      <c r="H165" s="49"/>
      <c r="I165" s="50"/>
      <c r="J165" s="50"/>
      <c r="K165" s="49"/>
      <c r="L165" s="54"/>
    </row>
    <row r="166" spans="1:12" x14ac:dyDescent="0.3">
      <c r="A166" s="49">
        <v>307</v>
      </c>
      <c r="B166" s="50">
        <v>41886</v>
      </c>
      <c r="C166" s="50">
        <v>42368</v>
      </c>
      <c r="D166" s="49" t="s">
        <v>28</v>
      </c>
      <c r="E166" s="54">
        <v>1.3042</v>
      </c>
      <c r="F166" s="47"/>
      <c r="H166" s="49"/>
      <c r="I166" s="50"/>
      <c r="J166" s="50"/>
      <c r="K166" s="49"/>
      <c r="L166" s="54"/>
    </row>
    <row r="167" spans="1:12" x14ac:dyDescent="0.3">
      <c r="A167" s="49">
        <v>308</v>
      </c>
      <c r="B167" s="50">
        <v>41886</v>
      </c>
      <c r="C167" s="50">
        <v>42368</v>
      </c>
      <c r="D167" s="49" t="s">
        <v>28</v>
      </c>
      <c r="E167" s="54">
        <v>1.3042</v>
      </c>
      <c r="F167" s="47"/>
      <c r="H167" s="49"/>
      <c r="I167" s="50"/>
      <c r="J167" s="50"/>
      <c r="K167" s="49"/>
      <c r="L167" s="54"/>
    </row>
    <row r="168" spans="1:12" x14ac:dyDescent="0.3">
      <c r="A168" s="49">
        <v>309</v>
      </c>
      <c r="B168" s="50">
        <v>41886</v>
      </c>
      <c r="C168" s="50">
        <v>42368</v>
      </c>
      <c r="D168" s="49" t="s">
        <v>28</v>
      </c>
      <c r="E168" s="54">
        <v>1.3042</v>
      </c>
      <c r="F168" s="47"/>
      <c r="H168" s="49"/>
      <c r="I168" s="50"/>
      <c r="J168" s="50"/>
      <c r="K168" s="49"/>
      <c r="L168" s="54"/>
    </row>
    <row r="169" spans="1:12" x14ac:dyDescent="0.3">
      <c r="A169" s="49">
        <v>310</v>
      </c>
      <c r="B169" s="50">
        <v>41886</v>
      </c>
      <c r="C169" s="50">
        <v>42368</v>
      </c>
      <c r="D169" s="49" t="s">
        <v>28</v>
      </c>
      <c r="E169" s="54">
        <v>1.3042</v>
      </c>
      <c r="F169" s="47"/>
      <c r="H169" s="49"/>
      <c r="I169" s="50"/>
      <c r="J169" s="50"/>
      <c r="K169" s="49"/>
      <c r="L169" s="54"/>
    </row>
    <row r="170" spans="1:12" x14ac:dyDescent="0.3">
      <c r="A170" s="49">
        <v>311</v>
      </c>
      <c r="B170" s="50">
        <v>41886</v>
      </c>
      <c r="C170" s="50">
        <v>42368</v>
      </c>
      <c r="D170" s="49" t="s">
        <v>28</v>
      </c>
      <c r="E170" s="54">
        <v>1.3042</v>
      </c>
      <c r="F170" s="47"/>
      <c r="H170" s="49"/>
      <c r="I170" s="50"/>
      <c r="J170" s="50"/>
      <c r="K170" s="49"/>
      <c r="L170" s="54"/>
    </row>
    <row r="171" spans="1:12" x14ac:dyDescent="0.3">
      <c r="A171" s="49">
        <v>312</v>
      </c>
      <c r="B171" s="50">
        <v>41886</v>
      </c>
      <c r="C171" s="50">
        <v>42368</v>
      </c>
      <c r="D171" s="49" t="s">
        <v>28</v>
      </c>
      <c r="E171" s="54">
        <v>1.3042</v>
      </c>
      <c r="F171" s="47"/>
      <c r="H171" s="49"/>
      <c r="I171" s="50"/>
      <c r="J171" s="50"/>
      <c r="K171" s="49"/>
      <c r="L171" s="54"/>
    </row>
    <row r="172" spans="1:12" x14ac:dyDescent="0.3">
      <c r="A172" s="49">
        <v>313</v>
      </c>
      <c r="B172" s="50">
        <v>41886</v>
      </c>
      <c r="C172" s="50">
        <v>42368</v>
      </c>
      <c r="D172" s="49" t="s">
        <v>28</v>
      </c>
      <c r="E172" s="54">
        <v>1.3042</v>
      </c>
      <c r="F172" s="47"/>
      <c r="H172" s="49"/>
      <c r="I172" s="50"/>
      <c r="J172" s="50"/>
      <c r="K172" s="49"/>
      <c r="L172" s="54"/>
    </row>
    <row r="173" spans="1:12" x14ac:dyDescent="0.3">
      <c r="A173" s="49">
        <v>314</v>
      </c>
      <c r="B173" s="50">
        <v>41886</v>
      </c>
      <c r="C173" s="50">
        <v>42368</v>
      </c>
      <c r="D173" s="49" t="s">
        <v>28</v>
      </c>
      <c r="E173" s="54">
        <v>1.3042</v>
      </c>
      <c r="F173" s="47"/>
      <c r="H173" s="49"/>
      <c r="I173" s="50"/>
      <c r="J173" s="50"/>
      <c r="K173" s="49"/>
      <c r="L173" s="54"/>
    </row>
    <row r="174" spans="1:12" x14ac:dyDescent="0.3">
      <c r="A174" s="49">
        <v>315</v>
      </c>
      <c r="B174" s="50">
        <v>41886</v>
      </c>
      <c r="C174" s="50">
        <v>42368</v>
      </c>
      <c r="D174" s="49" t="s">
        <v>28</v>
      </c>
      <c r="E174" s="54">
        <v>1.3042</v>
      </c>
      <c r="F174" s="47"/>
      <c r="H174" s="49"/>
      <c r="I174" s="50"/>
      <c r="J174" s="50"/>
      <c r="K174" s="49"/>
      <c r="L174" s="54"/>
    </row>
    <row r="175" spans="1:12" x14ac:dyDescent="0.3">
      <c r="A175" s="49">
        <v>316</v>
      </c>
      <c r="B175" s="50">
        <v>41886</v>
      </c>
      <c r="C175" s="50">
        <v>42368</v>
      </c>
      <c r="D175" s="49" t="s">
        <v>28</v>
      </c>
      <c r="E175" s="54">
        <v>1.3042</v>
      </c>
      <c r="F175" s="47"/>
      <c r="H175" s="49"/>
      <c r="I175" s="50"/>
      <c r="J175" s="50"/>
      <c r="K175" s="49"/>
      <c r="L175" s="54"/>
    </row>
    <row r="176" spans="1:12" x14ac:dyDescent="0.3">
      <c r="A176" s="49">
        <v>317</v>
      </c>
      <c r="B176" s="50">
        <v>41886</v>
      </c>
      <c r="C176" s="50">
        <v>42368</v>
      </c>
      <c r="D176" s="49" t="s">
        <v>28</v>
      </c>
      <c r="E176" s="54">
        <v>1.3042</v>
      </c>
      <c r="F176" s="47"/>
      <c r="H176" s="49"/>
      <c r="I176" s="50"/>
      <c r="J176" s="50"/>
      <c r="K176" s="49"/>
      <c r="L176" s="54"/>
    </row>
    <row r="177" spans="1:12" x14ac:dyDescent="0.3">
      <c r="A177" s="49">
        <v>318</v>
      </c>
      <c r="B177" s="50">
        <v>41886</v>
      </c>
      <c r="C177" s="50">
        <v>42368</v>
      </c>
      <c r="D177" s="49" t="s">
        <v>28</v>
      </c>
      <c r="E177" s="54">
        <v>1.3042</v>
      </c>
      <c r="F177" s="47"/>
      <c r="H177" s="49"/>
      <c r="I177" s="50"/>
      <c r="J177" s="50"/>
      <c r="K177" s="49"/>
      <c r="L177" s="54"/>
    </row>
    <row r="178" spans="1:12" x14ac:dyDescent="0.3">
      <c r="A178" s="49">
        <v>319</v>
      </c>
      <c r="B178" s="50">
        <v>41886</v>
      </c>
      <c r="C178" s="50">
        <v>42368</v>
      </c>
      <c r="D178" s="49" t="s">
        <v>28</v>
      </c>
      <c r="E178" s="54">
        <v>1.3042</v>
      </c>
      <c r="F178" s="47"/>
      <c r="H178" s="49"/>
      <c r="I178" s="50"/>
      <c r="J178" s="50"/>
      <c r="K178" s="49"/>
      <c r="L178" s="54"/>
    </row>
    <row r="179" spans="1:12" x14ac:dyDescent="0.3">
      <c r="A179" s="49">
        <v>320</v>
      </c>
      <c r="B179" s="50">
        <v>41886</v>
      </c>
      <c r="C179" s="50">
        <v>42368</v>
      </c>
      <c r="D179" s="49" t="s">
        <v>28</v>
      </c>
      <c r="E179" s="54">
        <v>1.3042</v>
      </c>
      <c r="F179" s="47"/>
      <c r="H179" s="49"/>
      <c r="I179" s="50"/>
      <c r="J179" s="50"/>
      <c r="K179" s="49"/>
      <c r="L179" s="54"/>
    </row>
    <row r="180" spans="1:12" x14ac:dyDescent="0.3">
      <c r="A180" s="49">
        <v>321</v>
      </c>
      <c r="B180" s="50">
        <v>41886</v>
      </c>
      <c r="C180" s="50">
        <v>42368</v>
      </c>
      <c r="D180" s="49" t="s">
        <v>28</v>
      </c>
      <c r="E180" s="54">
        <v>1.3042</v>
      </c>
      <c r="F180" s="47"/>
      <c r="H180" s="49"/>
      <c r="I180" s="50"/>
      <c r="J180" s="50"/>
      <c r="K180" s="49"/>
      <c r="L180" s="54"/>
    </row>
    <row r="181" spans="1:12" x14ac:dyDescent="0.3">
      <c r="A181" s="49">
        <v>322</v>
      </c>
      <c r="B181" s="50">
        <v>41886</v>
      </c>
      <c r="C181" s="50">
        <v>42368</v>
      </c>
      <c r="D181" s="49" t="s">
        <v>28</v>
      </c>
      <c r="E181" s="54">
        <v>1.3042</v>
      </c>
      <c r="F181" s="47"/>
      <c r="H181" s="49"/>
      <c r="I181" s="50"/>
      <c r="J181" s="50"/>
      <c r="K181" s="49"/>
      <c r="L181" s="54"/>
    </row>
    <row r="182" spans="1:12" x14ac:dyDescent="0.3">
      <c r="A182" s="49">
        <v>323</v>
      </c>
      <c r="B182" s="50">
        <v>41886</v>
      </c>
      <c r="C182" s="50">
        <v>42368</v>
      </c>
      <c r="D182" s="49" t="s">
        <v>28</v>
      </c>
      <c r="E182" s="54">
        <v>1.3042</v>
      </c>
      <c r="F182" s="47"/>
      <c r="H182" s="49"/>
      <c r="I182" s="50"/>
      <c r="J182" s="50"/>
      <c r="K182" s="49"/>
      <c r="L182" s="54"/>
    </row>
    <row r="183" spans="1:12" x14ac:dyDescent="0.3">
      <c r="A183" s="49">
        <v>324</v>
      </c>
      <c r="B183" s="50">
        <v>41886</v>
      </c>
      <c r="C183" s="50">
        <v>42368</v>
      </c>
      <c r="D183" s="49" t="s">
        <v>28</v>
      </c>
      <c r="E183" s="54">
        <v>1.3042</v>
      </c>
      <c r="F183" s="47"/>
      <c r="H183" s="49"/>
      <c r="I183" s="50"/>
      <c r="J183" s="50"/>
      <c r="K183" s="49"/>
      <c r="L183" s="54"/>
    </row>
    <row r="184" spans="1:12" x14ac:dyDescent="0.3">
      <c r="A184" s="49">
        <v>325</v>
      </c>
      <c r="B184" s="50">
        <v>41886</v>
      </c>
      <c r="C184" s="50">
        <v>42368</v>
      </c>
      <c r="D184" s="49" t="s">
        <v>28</v>
      </c>
      <c r="E184" s="54">
        <v>1.3042</v>
      </c>
      <c r="F184" s="47"/>
      <c r="H184" s="49"/>
      <c r="I184" s="50"/>
      <c r="J184" s="50"/>
      <c r="K184" s="49"/>
      <c r="L184" s="54"/>
    </row>
    <row r="185" spans="1:12" x14ac:dyDescent="0.3">
      <c r="A185" s="49">
        <v>326</v>
      </c>
      <c r="B185" s="50">
        <v>41886</v>
      </c>
      <c r="C185" s="50">
        <v>42368</v>
      </c>
      <c r="D185" s="49" t="s">
        <v>28</v>
      </c>
      <c r="E185" s="54">
        <v>1.3042</v>
      </c>
      <c r="F185" s="47"/>
      <c r="H185" s="49"/>
      <c r="I185" s="50"/>
      <c r="J185" s="50"/>
      <c r="K185" s="49"/>
      <c r="L185" s="54"/>
    </row>
    <row r="186" spans="1:12" x14ac:dyDescent="0.3">
      <c r="A186" s="49">
        <v>327</v>
      </c>
      <c r="B186" s="50">
        <v>41886</v>
      </c>
      <c r="C186" s="50">
        <v>42368</v>
      </c>
      <c r="D186" s="49" t="s">
        <v>28</v>
      </c>
      <c r="E186" s="54">
        <v>1.3042</v>
      </c>
      <c r="F186" s="47"/>
      <c r="H186" s="49"/>
      <c r="I186" s="50"/>
      <c r="J186" s="50"/>
      <c r="K186" s="49"/>
      <c r="L186" s="54"/>
    </row>
    <row r="187" spans="1:12" x14ac:dyDescent="0.3">
      <c r="A187" s="49">
        <v>328</v>
      </c>
      <c r="B187" s="50">
        <v>41886</v>
      </c>
      <c r="C187" s="50">
        <v>42368</v>
      </c>
      <c r="D187" s="49" t="s">
        <v>28</v>
      </c>
      <c r="E187" s="54">
        <v>1.3042</v>
      </c>
      <c r="F187" s="47"/>
      <c r="H187" s="49"/>
      <c r="I187" s="50"/>
      <c r="J187" s="50"/>
      <c r="K187" s="49"/>
      <c r="L187" s="54"/>
    </row>
    <row r="188" spans="1:12" x14ac:dyDescent="0.3">
      <c r="A188" s="49">
        <v>363</v>
      </c>
      <c r="B188" s="50">
        <v>41968</v>
      </c>
      <c r="C188" s="50">
        <v>42355</v>
      </c>
      <c r="D188" s="49" t="s">
        <v>28</v>
      </c>
      <c r="E188" s="54">
        <v>1.2516</v>
      </c>
      <c r="F188" s="47"/>
    </row>
    <row r="189" spans="1:12" x14ac:dyDescent="0.3">
      <c r="A189" s="49">
        <v>364</v>
      </c>
      <c r="B189" s="50">
        <v>41968</v>
      </c>
      <c r="C189" s="50">
        <v>42355</v>
      </c>
      <c r="D189" s="49" t="s">
        <v>28</v>
      </c>
      <c r="E189" s="54">
        <v>1.2516</v>
      </c>
      <c r="F189" s="47"/>
    </row>
    <row r="190" spans="1:12" x14ac:dyDescent="0.3">
      <c r="A190" s="49">
        <v>365</v>
      </c>
      <c r="B190" s="50">
        <v>41968</v>
      </c>
      <c r="C190" s="50">
        <v>42355</v>
      </c>
      <c r="D190" s="49" t="s">
        <v>28</v>
      </c>
      <c r="E190" s="54">
        <v>1.2516</v>
      </c>
      <c r="F190" s="47"/>
    </row>
    <row r="191" spans="1:12" x14ac:dyDescent="0.3">
      <c r="A191" s="49">
        <v>369</v>
      </c>
      <c r="B191" s="50">
        <v>41976</v>
      </c>
      <c r="C191" s="50">
        <v>42355</v>
      </c>
      <c r="D191" s="49" t="s">
        <v>28</v>
      </c>
      <c r="E191" s="54">
        <v>1.2364999999999999</v>
      </c>
      <c r="F191" s="47"/>
    </row>
    <row r="192" spans="1:12" x14ac:dyDescent="0.3">
      <c r="A192" s="49">
        <v>370</v>
      </c>
      <c r="B192" s="50">
        <v>41976</v>
      </c>
      <c r="C192" s="50">
        <v>42355</v>
      </c>
      <c r="D192" s="49" t="s">
        <v>28</v>
      </c>
      <c r="E192" s="54">
        <v>1.2364999999999999</v>
      </c>
      <c r="F192" s="47"/>
    </row>
    <row r="193" spans="1:6" x14ac:dyDescent="0.3">
      <c r="A193" s="49">
        <v>371</v>
      </c>
      <c r="B193" s="50">
        <v>41976</v>
      </c>
      <c r="C193" s="50">
        <v>42355</v>
      </c>
      <c r="D193" s="49" t="s">
        <v>28</v>
      </c>
      <c r="E193" s="54">
        <v>1.2364999999999999</v>
      </c>
      <c r="F193" s="47"/>
    </row>
    <row r="194" spans="1:6" x14ac:dyDescent="0.3">
      <c r="A194" s="49">
        <v>372</v>
      </c>
      <c r="B194" s="50">
        <v>41992</v>
      </c>
      <c r="C194" s="50">
        <v>42355</v>
      </c>
      <c r="D194" s="49" t="s">
        <v>28</v>
      </c>
      <c r="E194" s="54">
        <v>1.2293000000000001</v>
      </c>
      <c r="F194" s="47"/>
    </row>
    <row r="195" spans="1:6" x14ac:dyDescent="0.3">
      <c r="A195" s="49">
        <v>373</v>
      </c>
      <c r="B195" s="50">
        <v>41992</v>
      </c>
      <c r="C195" s="50">
        <v>42355</v>
      </c>
      <c r="D195" s="49" t="s">
        <v>28</v>
      </c>
      <c r="E195" s="54">
        <v>1.2293000000000001</v>
      </c>
      <c r="F195" s="47"/>
    </row>
    <row r="196" spans="1:6" x14ac:dyDescent="0.3">
      <c r="A196" s="49">
        <v>374</v>
      </c>
      <c r="B196" s="50">
        <v>41992</v>
      </c>
      <c r="C196" s="50">
        <v>42355</v>
      </c>
      <c r="D196" s="49" t="s">
        <v>28</v>
      </c>
      <c r="E196" s="54">
        <v>1.2293000000000001</v>
      </c>
      <c r="F196" s="47"/>
    </row>
    <row r="197" spans="1:6" x14ac:dyDescent="0.3">
      <c r="A197" s="49">
        <v>375</v>
      </c>
      <c r="B197" s="50">
        <v>41996</v>
      </c>
      <c r="C197" s="50">
        <v>42359</v>
      </c>
      <c r="D197" s="49" t="s">
        <v>28</v>
      </c>
      <c r="E197" s="54">
        <v>1.2241</v>
      </c>
      <c r="F197" s="47"/>
    </row>
    <row r="198" spans="1:6" x14ac:dyDescent="0.3">
      <c r="A198" s="49">
        <v>376</v>
      </c>
      <c r="B198" s="50">
        <v>41996</v>
      </c>
      <c r="C198" s="50">
        <v>42359</v>
      </c>
      <c r="D198" s="49" t="s">
        <v>28</v>
      </c>
      <c r="E198" s="54">
        <v>1.2241</v>
      </c>
      <c r="F198" s="47"/>
    </row>
    <row r="199" spans="1:6" x14ac:dyDescent="0.3">
      <c r="A199" s="49">
        <v>377</v>
      </c>
      <c r="B199" s="50">
        <v>41996</v>
      </c>
      <c r="C199" s="50">
        <v>42359</v>
      </c>
      <c r="D199" s="49" t="s">
        <v>28</v>
      </c>
      <c r="E199" s="54">
        <v>1.2241</v>
      </c>
      <c r="F199" s="47"/>
    </row>
    <row r="200" spans="1:6" x14ac:dyDescent="0.3">
      <c r="A200" s="49">
        <v>381</v>
      </c>
      <c r="B200" s="50">
        <v>42009</v>
      </c>
      <c r="C200" s="50">
        <v>42355</v>
      </c>
      <c r="D200" s="49" t="s">
        <v>28</v>
      </c>
      <c r="E200" s="54">
        <v>1.1988000000000001</v>
      </c>
      <c r="F200" s="47"/>
    </row>
    <row r="201" spans="1:6" x14ac:dyDescent="0.3">
      <c r="A201" s="49">
        <v>382</v>
      </c>
      <c r="B201" s="50">
        <v>42009</v>
      </c>
      <c r="C201" s="50">
        <v>42355</v>
      </c>
      <c r="D201" s="49" t="s">
        <v>28</v>
      </c>
      <c r="E201" s="54">
        <v>1.1988000000000001</v>
      </c>
      <c r="F201" s="47"/>
    </row>
    <row r="202" spans="1:6" x14ac:dyDescent="0.3">
      <c r="A202" s="49">
        <v>383</v>
      </c>
      <c r="B202" s="50">
        <v>42009</v>
      </c>
      <c r="C202" s="50">
        <v>42355</v>
      </c>
      <c r="D202" s="49" t="s">
        <v>28</v>
      </c>
      <c r="E202" s="54">
        <v>1.1988000000000001</v>
      </c>
      <c r="F202" s="47"/>
    </row>
    <row r="203" spans="1:6" x14ac:dyDescent="0.3">
      <c r="A203" s="49">
        <v>384</v>
      </c>
      <c r="B203" s="50">
        <v>42011</v>
      </c>
      <c r="C203" s="50">
        <v>42355</v>
      </c>
      <c r="D203" s="49" t="s">
        <v>28</v>
      </c>
      <c r="E203" s="54">
        <v>1.1892</v>
      </c>
      <c r="F203" s="47"/>
    </row>
    <row r="204" spans="1:6" x14ac:dyDescent="0.3">
      <c r="A204" s="49">
        <v>385</v>
      </c>
      <c r="B204" s="50">
        <v>42011</v>
      </c>
      <c r="C204" s="50">
        <v>42355</v>
      </c>
      <c r="D204" s="49" t="s">
        <v>28</v>
      </c>
      <c r="E204" s="54">
        <v>1.1892</v>
      </c>
      <c r="F204" s="47"/>
    </row>
    <row r="205" spans="1:6" x14ac:dyDescent="0.3">
      <c r="A205" s="49">
        <v>386</v>
      </c>
      <c r="B205" s="50">
        <v>42011</v>
      </c>
      <c r="C205" s="50">
        <v>42355</v>
      </c>
      <c r="D205" s="49" t="s">
        <v>28</v>
      </c>
      <c r="E205" s="54">
        <v>1.1892</v>
      </c>
      <c r="F205" s="47"/>
    </row>
    <row r="206" spans="1:6" x14ac:dyDescent="0.3">
      <c r="A206" s="49">
        <v>387</v>
      </c>
      <c r="B206" s="50">
        <v>42018</v>
      </c>
      <c r="C206" s="50">
        <v>42388</v>
      </c>
      <c r="D206" s="49" t="s">
        <v>28</v>
      </c>
      <c r="E206" s="54">
        <v>1.1852</v>
      </c>
      <c r="F206" s="47"/>
    </row>
    <row r="207" spans="1:6" x14ac:dyDescent="0.3">
      <c r="A207" s="49">
        <v>388</v>
      </c>
      <c r="B207" s="50">
        <v>42018</v>
      </c>
      <c r="C207" s="50">
        <v>42388</v>
      </c>
      <c r="D207" s="49" t="s">
        <v>28</v>
      </c>
      <c r="E207" s="54">
        <v>1.1852</v>
      </c>
      <c r="F207" s="47"/>
    </row>
    <row r="208" spans="1:6" x14ac:dyDescent="0.3">
      <c r="A208" s="49">
        <v>389</v>
      </c>
      <c r="B208" s="50">
        <v>42018</v>
      </c>
      <c r="C208" s="50">
        <v>42388</v>
      </c>
      <c r="D208" s="49" t="s">
        <v>28</v>
      </c>
      <c r="E208" s="54">
        <v>1.1852</v>
      </c>
      <c r="F208" s="47"/>
    </row>
    <row r="209" spans="1:6" x14ac:dyDescent="0.3">
      <c r="A209" s="49">
        <v>390</v>
      </c>
      <c r="B209" s="50">
        <v>42031</v>
      </c>
      <c r="C209" s="50">
        <v>42489</v>
      </c>
      <c r="D209" s="49" t="s">
        <v>42</v>
      </c>
      <c r="E209" s="54">
        <v>27.7608</v>
      </c>
      <c r="F209" s="47"/>
    </row>
    <row r="210" spans="1:6" x14ac:dyDescent="0.3">
      <c r="A210" s="49">
        <v>391</v>
      </c>
      <c r="B210" s="50">
        <v>42031</v>
      </c>
      <c r="C210" s="50">
        <v>42489</v>
      </c>
      <c r="D210" s="49" t="s">
        <v>42</v>
      </c>
      <c r="E210" s="54">
        <v>27.7608</v>
      </c>
      <c r="F210" s="47"/>
    </row>
    <row r="211" spans="1:6" x14ac:dyDescent="0.3">
      <c r="A211" s="49">
        <v>392</v>
      </c>
      <c r="B211" s="50">
        <v>42031</v>
      </c>
      <c r="C211" s="50">
        <v>42489</v>
      </c>
      <c r="D211" s="49" t="s">
        <v>42</v>
      </c>
      <c r="E211" s="54">
        <v>27.7608</v>
      </c>
      <c r="F211" s="47"/>
    </row>
    <row r="212" spans="1:6" x14ac:dyDescent="0.3">
      <c r="A212" s="49">
        <v>393</v>
      </c>
      <c r="B212" s="50">
        <v>42031</v>
      </c>
      <c r="C212" s="50">
        <v>42398</v>
      </c>
      <c r="D212" s="49" t="s">
        <v>42</v>
      </c>
      <c r="E212" s="54">
        <v>27.7971</v>
      </c>
      <c r="F212" s="47"/>
    </row>
    <row r="213" spans="1:6" x14ac:dyDescent="0.3">
      <c r="A213" s="49">
        <v>394</v>
      </c>
      <c r="B213" s="50">
        <v>42031</v>
      </c>
      <c r="C213" s="50">
        <v>42398</v>
      </c>
      <c r="D213" s="49" t="s">
        <v>42</v>
      </c>
      <c r="E213" s="54">
        <v>27.7971</v>
      </c>
      <c r="F213" s="47"/>
    </row>
    <row r="214" spans="1:6" x14ac:dyDescent="0.3">
      <c r="A214" s="49">
        <v>395</v>
      </c>
      <c r="B214" s="50">
        <v>42031</v>
      </c>
      <c r="C214" s="50">
        <v>42398</v>
      </c>
      <c r="D214" s="49" t="s">
        <v>42</v>
      </c>
      <c r="E214" s="54">
        <v>27.7971</v>
      </c>
      <c r="F214" s="47"/>
    </row>
    <row r="215" spans="1:6" x14ac:dyDescent="0.3">
      <c r="A215" s="49">
        <v>396</v>
      </c>
      <c r="B215" s="50">
        <v>42031</v>
      </c>
      <c r="C215" s="50">
        <v>42429</v>
      </c>
      <c r="D215" s="49" t="s">
        <v>42</v>
      </c>
      <c r="E215" s="54">
        <v>27.784800000000001</v>
      </c>
      <c r="F215" s="47"/>
    </row>
    <row r="216" spans="1:6" x14ac:dyDescent="0.3">
      <c r="A216" s="49">
        <v>397</v>
      </c>
      <c r="B216" s="50">
        <v>42031</v>
      </c>
      <c r="C216" s="50">
        <v>42429</v>
      </c>
      <c r="D216" s="49" t="s">
        <v>42</v>
      </c>
      <c r="E216" s="54">
        <v>27.784800000000001</v>
      </c>
      <c r="F216" s="47"/>
    </row>
    <row r="217" spans="1:6" x14ac:dyDescent="0.3">
      <c r="A217" s="49">
        <v>398</v>
      </c>
      <c r="B217" s="50">
        <v>42031</v>
      </c>
      <c r="C217" s="50">
        <v>42429</v>
      </c>
      <c r="D217" s="49" t="s">
        <v>42</v>
      </c>
      <c r="E217" s="54">
        <v>27.784800000000001</v>
      </c>
      <c r="F217" s="47"/>
    </row>
    <row r="218" spans="1:6" x14ac:dyDescent="0.3">
      <c r="A218" s="49">
        <v>399</v>
      </c>
      <c r="B218" s="50">
        <v>42031</v>
      </c>
      <c r="C218" s="50">
        <v>42460</v>
      </c>
      <c r="D218" s="49" t="s">
        <v>42</v>
      </c>
      <c r="E218" s="54">
        <v>27.772400000000001</v>
      </c>
      <c r="F218" s="47"/>
    </row>
    <row r="219" spans="1:6" x14ac:dyDescent="0.3">
      <c r="A219" s="49">
        <v>400</v>
      </c>
      <c r="B219" s="50">
        <v>42031</v>
      </c>
      <c r="C219" s="50">
        <v>42460</v>
      </c>
      <c r="D219" s="49" t="s">
        <v>42</v>
      </c>
      <c r="E219" s="54">
        <v>27.772400000000001</v>
      </c>
      <c r="F219" s="47"/>
    </row>
    <row r="220" spans="1:6" x14ac:dyDescent="0.3">
      <c r="A220" s="49">
        <v>401</v>
      </c>
      <c r="B220" s="50">
        <v>42031</v>
      </c>
      <c r="C220" s="50">
        <v>42460</v>
      </c>
      <c r="D220" s="49" t="s">
        <v>42</v>
      </c>
      <c r="E220" s="54">
        <v>27.772400000000001</v>
      </c>
      <c r="F220" s="47"/>
    </row>
    <row r="221" spans="1:6" x14ac:dyDescent="0.3">
      <c r="A221" s="49">
        <v>402</v>
      </c>
      <c r="B221" s="50">
        <v>42031</v>
      </c>
      <c r="C221" s="50">
        <v>42521</v>
      </c>
      <c r="D221" s="49" t="s">
        <v>42</v>
      </c>
      <c r="E221" s="54">
        <v>27.748000000000001</v>
      </c>
      <c r="F221" s="47"/>
    </row>
    <row r="222" spans="1:6" x14ac:dyDescent="0.3">
      <c r="A222" s="49">
        <v>403</v>
      </c>
      <c r="B222" s="50">
        <v>42031</v>
      </c>
      <c r="C222" s="50">
        <v>42521</v>
      </c>
      <c r="D222" s="49" t="s">
        <v>42</v>
      </c>
      <c r="E222" s="54">
        <v>27.748000000000001</v>
      </c>
      <c r="F222" s="47"/>
    </row>
    <row r="223" spans="1:6" x14ac:dyDescent="0.3">
      <c r="A223" s="49">
        <v>404</v>
      </c>
      <c r="B223" s="50">
        <v>42031</v>
      </c>
      <c r="C223" s="50">
        <v>42521</v>
      </c>
      <c r="D223" s="49" t="s">
        <v>42</v>
      </c>
      <c r="E223" s="54">
        <v>27.748000000000001</v>
      </c>
      <c r="F223" s="47"/>
    </row>
    <row r="224" spans="1:6" x14ac:dyDescent="0.3">
      <c r="A224" s="49">
        <v>405</v>
      </c>
      <c r="B224" s="50">
        <v>42031</v>
      </c>
      <c r="C224" s="50">
        <v>42551</v>
      </c>
      <c r="D224" s="49" t="s">
        <v>42</v>
      </c>
      <c r="E224" s="54">
        <v>27.736000000000001</v>
      </c>
      <c r="F224" s="47"/>
    </row>
    <row r="225" spans="1:10" x14ac:dyDescent="0.3">
      <c r="A225" s="49">
        <v>406</v>
      </c>
      <c r="B225" s="50">
        <v>42031</v>
      </c>
      <c r="C225" s="50">
        <v>42551</v>
      </c>
      <c r="D225" s="49" t="s">
        <v>42</v>
      </c>
      <c r="E225" s="54">
        <v>27.736000000000001</v>
      </c>
      <c r="F225" s="47"/>
    </row>
    <row r="226" spans="1:10" x14ac:dyDescent="0.3">
      <c r="A226" s="49">
        <v>407</v>
      </c>
      <c r="B226" s="50">
        <v>42031</v>
      </c>
      <c r="C226" s="50">
        <v>42551</v>
      </c>
      <c r="D226" s="49" t="s">
        <v>42</v>
      </c>
      <c r="E226" s="54">
        <v>27.736000000000001</v>
      </c>
      <c r="F226" s="47"/>
    </row>
    <row r="227" spans="1:10" x14ac:dyDescent="0.3">
      <c r="A227" s="49">
        <v>418</v>
      </c>
      <c r="B227" s="50">
        <v>42055</v>
      </c>
      <c r="C227" s="50">
        <v>42355</v>
      </c>
      <c r="D227" s="49" t="s">
        <v>28</v>
      </c>
      <c r="E227" s="54">
        <v>1.1445000000000001</v>
      </c>
      <c r="F227" s="47"/>
    </row>
    <row r="228" spans="1:10" x14ac:dyDescent="0.3">
      <c r="A228" s="49">
        <v>419</v>
      </c>
      <c r="B228" s="50">
        <v>42055</v>
      </c>
      <c r="C228" s="50">
        <v>42355</v>
      </c>
      <c r="D228" s="49" t="s">
        <v>28</v>
      </c>
      <c r="E228" s="54">
        <v>1.1445000000000001</v>
      </c>
      <c r="F228" s="47"/>
    </row>
    <row r="229" spans="1:10" x14ac:dyDescent="0.3">
      <c r="A229" s="49">
        <v>420</v>
      </c>
      <c r="B229" s="50">
        <v>42055</v>
      </c>
      <c r="C229" s="50">
        <v>42355</v>
      </c>
      <c r="D229" s="49" t="s">
        <v>28</v>
      </c>
      <c r="E229" s="54">
        <v>1.1445000000000001</v>
      </c>
      <c r="F229" s="47"/>
    </row>
    <row r="230" spans="1:10" x14ac:dyDescent="0.3">
      <c r="A230" s="49">
        <v>421</v>
      </c>
      <c r="B230" s="50">
        <v>42058</v>
      </c>
      <c r="C230" s="50">
        <v>42355</v>
      </c>
      <c r="D230" s="49" t="s">
        <v>28</v>
      </c>
      <c r="E230" s="54">
        <v>1.1393</v>
      </c>
      <c r="F230" s="47"/>
    </row>
    <row r="231" spans="1:10" x14ac:dyDescent="0.3">
      <c r="A231" s="49">
        <v>422</v>
      </c>
      <c r="B231" s="50">
        <v>42058</v>
      </c>
      <c r="C231" s="50">
        <v>42355</v>
      </c>
      <c r="D231" s="49" t="s">
        <v>28</v>
      </c>
      <c r="E231" s="54">
        <v>1.1393</v>
      </c>
      <c r="F231" s="47"/>
    </row>
    <row r="232" spans="1:10" x14ac:dyDescent="0.3">
      <c r="A232" s="49">
        <v>423</v>
      </c>
      <c r="B232" s="50">
        <v>42058</v>
      </c>
      <c r="C232" s="50">
        <v>42355</v>
      </c>
      <c r="D232" s="49" t="s">
        <v>28</v>
      </c>
      <c r="E232" s="54">
        <v>1.1393</v>
      </c>
      <c r="F232" s="47"/>
    </row>
    <row r="233" spans="1:10" x14ac:dyDescent="0.3">
      <c r="A233" s="49">
        <v>424</v>
      </c>
      <c r="B233" s="50">
        <v>42058</v>
      </c>
      <c r="C233" s="50">
        <v>42355</v>
      </c>
      <c r="D233" s="49" t="s">
        <v>28</v>
      </c>
      <c r="E233" s="54">
        <v>1.1393</v>
      </c>
      <c r="F233" s="47"/>
    </row>
    <row r="234" spans="1:10" x14ac:dyDescent="0.3">
      <c r="A234" s="49">
        <v>425</v>
      </c>
      <c r="B234" s="50">
        <v>42058</v>
      </c>
      <c r="C234" s="50">
        <v>42355</v>
      </c>
      <c r="D234" s="49" t="s">
        <v>28</v>
      </c>
      <c r="E234" s="54">
        <v>1.1393</v>
      </c>
      <c r="F234" s="47"/>
    </row>
    <row r="235" spans="1:10" x14ac:dyDescent="0.3">
      <c r="A235" s="49">
        <v>426</v>
      </c>
      <c r="B235" s="50">
        <v>42058</v>
      </c>
      <c r="C235" s="50">
        <v>42355</v>
      </c>
      <c r="D235" s="49" t="s">
        <v>28</v>
      </c>
      <c r="E235" s="54">
        <v>1.1393</v>
      </c>
      <c r="F235" s="47"/>
    </row>
    <row r="236" spans="1:10" x14ac:dyDescent="0.3">
      <c r="A236" s="49">
        <v>432</v>
      </c>
      <c r="B236" s="50">
        <v>42068</v>
      </c>
      <c r="C236" s="50">
        <v>42549</v>
      </c>
      <c r="D236" s="49" t="s">
        <v>28</v>
      </c>
      <c r="E236" s="54">
        <v>1.1910000000000001</v>
      </c>
      <c r="F236" s="47"/>
    </row>
    <row r="237" spans="1:10" x14ac:dyDescent="0.3">
      <c r="A237" s="49">
        <v>433</v>
      </c>
      <c r="B237" s="50">
        <v>42068</v>
      </c>
      <c r="C237" s="50">
        <v>42549</v>
      </c>
      <c r="D237" s="49" t="s">
        <v>28</v>
      </c>
      <c r="E237" s="54">
        <v>1.1910000000000001</v>
      </c>
      <c r="F237" s="47"/>
    </row>
    <row r="238" spans="1:10" x14ac:dyDescent="0.3">
      <c r="A238" s="49">
        <v>434</v>
      </c>
      <c r="B238" s="50">
        <v>42068</v>
      </c>
      <c r="C238" s="50">
        <v>42549</v>
      </c>
      <c r="D238" s="49" t="s">
        <v>28</v>
      </c>
      <c r="E238" s="54">
        <v>1.1910000000000001</v>
      </c>
    </row>
    <row r="239" spans="1:10" x14ac:dyDescent="0.3">
      <c r="A239" s="49">
        <v>444</v>
      </c>
      <c r="B239" s="50">
        <v>42095</v>
      </c>
      <c r="C239" s="50">
        <v>42397</v>
      </c>
      <c r="D239" s="49" t="s">
        <v>28</v>
      </c>
      <c r="E239" s="53">
        <v>1.0840000000000001</v>
      </c>
      <c r="G239" s="28"/>
      <c r="H239" s="51"/>
      <c r="I239" s="51"/>
      <c r="J239" s="51"/>
    </row>
    <row r="240" spans="1:10" x14ac:dyDescent="0.3">
      <c r="A240" s="49">
        <v>445</v>
      </c>
      <c r="B240" s="50">
        <v>42095</v>
      </c>
      <c r="C240" s="50">
        <v>42426</v>
      </c>
      <c r="D240" s="49" t="s">
        <v>28</v>
      </c>
      <c r="E240" s="53">
        <v>1.0849</v>
      </c>
      <c r="G240" s="28"/>
      <c r="H240" s="51"/>
      <c r="I240" s="51"/>
      <c r="J240" s="51"/>
    </row>
    <row r="241" spans="1:10" x14ac:dyDescent="0.3">
      <c r="A241" s="49">
        <v>467</v>
      </c>
      <c r="B241" s="50">
        <v>42131</v>
      </c>
      <c r="C241" s="50">
        <v>42669</v>
      </c>
      <c r="D241" s="49" t="s">
        <v>70</v>
      </c>
      <c r="E241" s="53">
        <v>3.5252497329787222</v>
      </c>
      <c r="G241" s="28"/>
      <c r="H241" s="51"/>
      <c r="I241" s="51"/>
      <c r="J241" s="51"/>
    </row>
    <row r="242" spans="1:10" x14ac:dyDescent="0.3">
      <c r="A242" s="49">
        <v>468</v>
      </c>
      <c r="B242" s="50">
        <v>42131</v>
      </c>
      <c r="C242" s="50">
        <v>42669</v>
      </c>
      <c r="D242" s="49" t="s">
        <v>70</v>
      </c>
      <c r="E242" s="53">
        <v>3.5252497329787222</v>
      </c>
      <c r="G242" s="28"/>
      <c r="H242" s="51"/>
      <c r="I242" s="51"/>
      <c r="J242" s="51"/>
    </row>
    <row r="243" spans="1:10" x14ac:dyDescent="0.3">
      <c r="A243" s="49">
        <v>469</v>
      </c>
      <c r="B243" s="50">
        <v>42131</v>
      </c>
      <c r="C243" s="50">
        <v>42703</v>
      </c>
      <c r="D243" s="49" t="s">
        <v>70</v>
      </c>
      <c r="E243" s="53">
        <v>3.5550050918206368</v>
      </c>
      <c r="G243" s="28"/>
      <c r="H243" s="51"/>
      <c r="I243" s="51"/>
      <c r="J243" s="51"/>
    </row>
    <row r="244" spans="1:10" x14ac:dyDescent="0.3">
      <c r="A244" s="49">
        <v>470</v>
      </c>
      <c r="B244" s="50">
        <v>42131</v>
      </c>
      <c r="C244" s="50">
        <v>42703</v>
      </c>
      <c r="D244" s="49" t="s">
        <v>70</v>
      </c>
      <c r="E244" s="53">
        <v>3.5550050918206368</v>
      </c>
    </row>
    <row r="245" spans="1:10" x14ac:dyDescent="0.3">
      <c r="A245" s="49">
        <v>471</v>
      </c>
      <c r="B245" s="50">
        <v>42131</v>
      </c>
      <c r="C245" s="50">
        <v>42734</v>
      </c>
      <c r="D245" s="49" t="s">
        <v>70</v>
      </c>
      <c r="E245" s="53">
        <v>3.5830116979624869</v>
      </c>
    </row>
    <row r="246" spans="1:10" x14ac:dyDescent="0.3">
      <c r="A246" s="49">
        <v>472</v>
      </c>
      <c r="B246" s="50">
        <v>42131</v>
      </c>
      <c r="C246" s="50">
        <v>42734</v>
      </c>
      <c r="D246" s="49" t="s">
        <v>70</v>
      </c>
      <c r="E246" s="53">
        <v>3.5830116979624869</v>
      </c>
    </row>
    <row r="247" spans="1:10" x14ac:dyDescent="0.3">
      <c r="A247" s="49">
        <v>473</v>
      </c>
      <c r="B247" s="50">
        <v>42143</v>
      </c>
      <c r="C247" s="50">
        <v>42460</v>
      </c>
      <c r="D247" s="49" t="s">
        <v>28</v>
      </c>
      <c r="E247" s="53">
        <v>1.1213</v>
      </c>
    </row>
    <row r="248" spans="1:10" x14ac:dyDescent="0.3">
      <c r="A248" s="49">
        <v>474</v>
      </c>
      <c r="B248" s="50">
        <v>42143</v>
      </c>
      <c r="C248" s="50">
        <v>42489</v>
      </c>
      <c r="D248" s="49" t="s">
        <v>28</v>
      </c>
      <c r="E248" s="53">
        <v>1.1222000000000001</v>
      </c>
    </row>
    <row r="249" spans="1:10" x14ac:dyDescent="0.3">
      <c r="A249" s="49">
        <v>475</v>
      </c>
      <c r="B249" s="50">
        <v>42143</v>
      </c>
      <c r="C249" s="50">
        <v>42521</v>
      </c>
      <c r="D249" s="49" t="s">
        <v>28</v>
      </c>
      <c r="E249" s="53">
        <v>1.1233</v>
      </c>
    </row>
    <row r="250" spans="1:10" x14ac:dyDescent="0.3">
      <c r="A250" s="49">
        <v>480</v>
      </c>
      <c r="B250" s="50">
        <v>42160</v>
      </c>
      <c r="C250" s="50">
        <v>42580</v>
      </c>
      <c r="D250" s="49" t="s">
        <v>42</v>
      </c>
      <c r="E250" s="53">
        <v>27.468</v>
      </c>
    </row>
    <row r="251" spans="1:10" x14ac:dyDescent="0.3">
      <c r="A251" s="49">
        <v>481</v>
      </c>
      <c r="B251" s="50">
        <v>42160</v>
      </c>
      <c r="C251" s="50">
        <v>42580</v>
      </c>
      <c r="D251" s="49" t="s">
        <v>42</v>
      </c>
      <c r="E251" s="53">
        <v>27.468</v>
      </c>
    </row>
    <row r="252" spans="1:10" x14ac:dyDescent="0.3">
      <c r="A252" s="49">
        <v>482</v>
      </c>
      <c r="B252" s="50">
        <v>42160</v>
      </c>
      <c r="C252" s="50">
        <v>42580</v>
      </c>
      <c r="D252" s="49" t="s">
        <v>42</v>
      </c>
      <c r="E252" s="53">
        <v>27.468</v>
      </c>
    </row>
    <row r="253" spans="1:10" x14ac:dyDescent="0.3">
      <c r="A253" s="49">
        <v>483</v>
      </c>
      <c r="B253" s="50">
        <v>42160</v>
      </c>
      <c r="C253" s="50">
        <v>42613</v>
      </c>
      <c r="D253" s="49" t="s">
        <v>42</v>
      </c>
      <c r="E253" s="53">
        <v>27.48</v>
      </c>
    </row>
    <row r="254" spans="1:10" x14ac:dyDescent="0.3">
      <c r="A254" s="49">
        <v>484</v>
      </c>
      <c r="B254" s="50">
        <v>42160</v>
      </c>
      <c r="C254" s="50">
        <v>42613</v>
      </c>
      <c r="D254" s="49" t="s">
        <v>42</v>
      </c>
      <c r="E254" s="53">
        <v>27.48</v>
      </c>
    </row>
    <row r="255" spans="1:10" x14ac:dyDescent="0.3">
      <c r="A255" s="49">
        <v>485</v>
      </c>
      <c r="B255" s="50">
        <v>42160</v>
      </c>
      <c r="C255" s="50">
        <v>42613</v>
      </c>
      <c r="D255" s="49" t="s">
        <v>42</v>
      </c>
      <c r="E255" s="53">
        <v>27.48</v>
      </c>
    </row>
    <row r="256" spans="1:10" x14ac:dyDescent="0.3">
      <c r="A256" s="49">
        <v>486</v>
      </c>
      <c r="B256" s="50">
        <v>42160</v>
      </c>
      <c r="C256" s="50">
        <v>42643</v>
      </c>
      <c r="D256" s="49" t="s">
        <v>42</v>
      </c>
      <c r="E256" s="53">
        <v>27.49</v>
      </c>
    </row>
    <row r="257" spans="1:6" x14ac:dyDescent="0.3">
      <c r="A257" s="49">
        <v>487</v>
      </c>
      <c r="B257" s="50">
        <v>42160</v>
      </c>
      <c r="C257" s="50">
        <v>42643</v>
      </c>
      <c r="D257" s="49" t="s">
        <v>42</v>
      </c>
      <c r="E257" s="53">
        <v>27.49</v>
      </c>
    </row>
    <row r="258" spans="1:6" x14ac:dyDescent="0.3">
      <c r="A258" s="49">
        <v>488</v>
      </c>
      <c r="B258" s="50">
        <v>42160</v>
      </c>
      <c r="C258" s="50">
        <v>42643</v>
      </c>
      <c r="D258" s="49" t="s">
        <v>42</v>
      </c>
      <c r="E258" s="53">
        <v>27.49</v>
      </c>
    </row>
    <row r="259" spans="1:6" x14ac:dyDescent="0.3">
      <c r="A259" s="49">
        <v>489</v>
      </c>
      <c r="B259" s="50">
        <v>42160</v>
      </c>
      <c r="C259" s="50">
        <v>42674</v>
      </c>
      <c r="D259" s="49" t="s">
        <v>42</v>
      </c>
      <c r="E259" s="53">
        <v>27.501000000000001</v>
      </c>
    </row>
    <row r="260" spans="1:6" x14ac:dyDescent="0.3">
      <c r="A260" s="49">
        <v>490</v>
      </c>
      <c r="B260" s="50">
        <v>42160</v>
      </c>
      <c r="C260" s="50">
        <v>42674</v>
      </c>
      <c r="D260" s="49" t="s">
        <v>42</v>
      </c>
      <c r="E260" s="53">
        <v>27.501000000000001</v>
      </c>
    </row>
    <row r="261" spans="1:6" x14ac:dyDescent="0.3">
      <c r="A261" s="49">
        <v>491</v>
      </c>
      <c r="B261" s="50">
        <v>42160</v>
      </c>
      <c r="C261" s="50">
        <v>42674</v>
      </c>
      <c r="D261" s="49" t="s">
        <v>42</v>
      </c>
      <c r="E261" s="53">
        <v>27.501000000000001</v>
      </c>
    </row>
    <row r="262" spans="1:6" x14ac:dyDescent="0.3">
      <c r="A262" s="49">
        <v>492</v>
      </c>
      <c r="B262" s="50">
        <v>42160</v>
      </c>
      <c r="C262" s="50">
        <v>42704</v>
      </c>
      <c r="D262" s="49" t="s">
        <v>42</v>
      </c>
      <c r="E262" s="53">
        <v>27.512</v>
      </c>
    </row>
    <row r="263" spans="1:6" x14ac:dyDescent="0.3">
      <c r="A263" s="49">
        <v>493</v>
      </c>
      <c r="B263" s="50">
        <v>42160</v>
      </c>
      <c r="C263" s="50">
        <v>42704</v>
      </c>
      <c r="D263" s="49" t="s">
        <v>42</v>
      </c>
      <c r="E263" s="53">
        <v>27.512</v>
      </c>
    </row>
    <row r="264" spans="1:6" x14ac:dyDescent="0.3">
      <c r="A264" s="49">
        <v>494</v>
      </c>
      <c r="B264" s="50">
        <v>42160</v>
      </c>
      <c r="C264" s="50">
        <v>42704</v>
      </c>
      <c r="D264" s="49" t="s">
        <v>42</v>
      </c>
      <c r="E264" s="53">
        <v>27.512</v>
      </c>
    </row>
    <row r="265" spans="1:6" x14ac:dyDescent="0.3">
      <c r="A265" s="49">
        <v>495</v>
      </c>
      <c r="B265" s="50">
        <v>42160</v>
      </c>
      <c r="C265" s="50">
        <v>42734</v>
      </c>
      <c r="D265" s="49" t="s">
        <v>42</v>
      </c>
      <c r="E265" s="53">
        <v>27.523</v>
      </c>
    </row>
    <row r="266" spans="1:6" x14ac:dyDescent="0.3">
      <c r="A266" s="49">
        <v>496</v>
      </c>
      <c r="B266" s="50">
        <v>42160</v>
      </c>
      <c r="C266" s="50">
        <v>42734</v>
      </c>
      <c r="D266" s="49" t="s">
        <v>42</v>
      </c>
      <c r="E266" s="53">
        <v>27.523</v>
      </c>
    </row>
    <row r="267" spans="1:6" x14ac:dyDescent="0.3">
      <c r="A267" s="49">
        <v>497</v>
      </c>
      <c r="B267" s="50">
        <v>42160</v>
      </c>
      <c r="C267" s="50">
        <v>42734</v>
      </c>
      <c r="D267" s="49" t="s">
        <v>42</v>
      </c>
      <c r="E267" s="53">
        <v>27.523</v>
      </c>
    </row>
    <row r="268" spans="1:6" x14ac:dyDescent="0.3">
      <c r="A268" s="49">
        <v>504</v>
      </c>
      <c r="B268" s="50">
        <v>42188</v>
      </c>
      <c r="C268" s="50">
        <v>42823</v>
      </c>
      <c r="D268" s="49" t="s">
        <v>28</v>
      </c>
      <c r="E268" s="53">
        <v>1.1167</v>
      </c>
      <c r="F268" s="47"/>
    </row>
    <row r="269" spans="1:6" x14ac:dyDescent="0.3">
      <c r="A269" s="49">
        <v>505</v>
      </c>
      <c r="B269" s="50">
        <v>42188</v>
      </c>
      <c r="C269" s="50">
        <v>42823</v>
      </c>
      <c r="D269" s="49" t="s">
        <v>28</v>
      </c>
      <c r="E269" s="53">
        <v>1.1167</v>
      </c>
      <c r="F269" s="47"/>
    </row>
    <row r="270" spans="1:6" x14ac:dyDescent="0.3">
      <c r="A270" s="49">
        <v>506</v>
      </c>
      <c r="B270" s="50">
        <v>42188</v>
      </c>
      <c r="C270" s="50">
        <v>42823</v>
      </c>
      <c r="D270" s="49" t="s">
        <v>28</v>
      </c>
      <c r="E270" s="53">
        <v>1.1167</v>
      </c>
      <c r="F270" s="47"/>
    </row>
    <row r="271" spans="1:6" x14ac:dyDescent="0.3">
      <c r="A271" s="49">
        <v>507</v>
      </c>
      <c r="B271" s="50">
        <v>42178</v>
      </c>
      <c r="C271" s="50">
        <v>42912</v>
      </c>
      <c r="D271" s="49" t="s">
        <v>28</v>
      </c>
      <c r="E271" s="53">
        <v>1.1422000000000001</v>
      </c>
      <c r="F271" s="47"/>
    </row>
    <row r="272" spans="1:6" x14ac:dyDescent="0.3">
      <c r="A272" s="49">
        <v>508</v>
      </c>
      <c r="B272" s="50">
        <v>42187</v>
      </c>
      <c r="C272" s="50">
        <v>42885</v>
      </c>
      <c r="D272" s="49" t="s">
        <v>28</v>
      </c>
      <c r="E272" s="53">
        <v>1.1323000000000001</v>
      </c>
      <c r="F272" s="47"/>
    </row>
    <row r="273" spans="1:6" x14ac:dyDescent="0.3">
      <c r="A273" s="49">
        <v>509</v>
      </c>
      <c r="B273" s="50">
        <v>42188</v>
      </c>
      <c r="C273" s="50">
        <v>42853</v>
      </c>
      <c r="D273" s="49" t="s">
        <v>28</v>
      </c>
      <c r="E273" s="53">
        <v>1.1335</v>
      </c>
      <c r="F273" s="47"/>
    </row>
    <row r="274" spans="1:6" x14ac:dyDescent="0.3">
      <c r="A274" s="49">
        <v>510</v>
      </c>
      <c r="B274" s="50">
        <v>42192</v>
      </c>
      <c r="C274" s="50">
        <v>42734</v>
      </c>
      <c r="D274" s="49" t="s">
        <v>28</v>
      </c>
      <c r="E274" s="53">
        <v>1.1167</v>
      </c>
      <c r="F274" s="47"/>
    </row>
    <row r="275" spans="1:6" x14ac:dyDescent="0.3">
      <c r="A275" s="49">
        <v>511</v>
      </c>
      <c r="B275" s="50">
        <v>42192</v>
      </c>
      <c r="C275" s="50">
        <v>42734</v>
      </c>
      <c r="D275" s="49" t="s">
        <v>28</v>
      </c>
      <c r="E275" s="53">
        <v>1.1167</v>
      </c>
      <c r="F275" s="47"/>
    </row>
    <row r="276" spans="1:6" x14ac:dyDescent="0.3">
      <c r="A276" s="49">
        <v>512</v>
      </c>
      <c r="B276" s="50">
        <v>42192</v>
      </c>
      <c r="C276" s="50">
        <v>42734</v>
      </c>
      <c r="D276" s="49" t="s">
        <v>28</v>
      </c>
      <c r="E276" s="53">
        <v>1.1167</v>
      </c>
      <c r="F276" s="47"/>
    </row>
    <row r="277" spans="1:6" x14ac:dyDescent="0.3">
      <c r="A277" s="49">
        <v>513</v>
      </c>
      <c r="B277" s="50">
        <v>42202</v>
      </c>
      <c r="C277" s="50">
        <v>42724</v>
      </c>
      <c r="D277" s="49" t="s">
        <v>28</v>
      </c>
      <c r="E277" s="53">
        <v>1.0980000000000001</v>
      </c>
      <c r="F277" s="47"/>
    </row>
    <row r="278" spans="1:6" x14ac:dyDescent="0.3">
      <c r="A278" s="49">
        <v>514</v>
      </c>
      <c r="B278" s="50">
        <v>42202</v>
      </c>
      <c r="C278" s="50">
        <v>42724</v>
      </c>
      <c r="D278" s="49" t="s">
        <v>28</v>
      </c>
      <c r="E278" s="53">
        <v>1.0980000000000001</v>
      </c>
      <c r="F278" s="47"/>
    </row>
    <row r="279" spans="1:6" x14ac:dyDescent="0.3">
      <c r="A279" s="49">
        <v>515</v>
      </c>
      <c r="B279" s="50">
        <v>42202</v>
      </c>
      <c r="C279" s="50">
        <v>42724</v>
      </c>
      <c r="D279" s="49" t="s">
        <v>28</v>
      </c>
      <c r="E279" s="53">
        <v>1.0980000000000001</v>
      </c>
      <c r="F279" s="47"/>
    </row>
    <row r="280" spans="1:6" x14ac:dyDescent="0.3">
      <c r="A280" s="49">
        <v>516</v>
      </c>
      <c r="B280" s="50">
        <v>42202</v>
      </c>
      <c r="C280" s="50">
        <v>42724</v>
      </c>
      <c r="D280" s="49" t="s">
        <v>28</v>
      </c>
      <c r="E280" s="53">
        <v>1.0980000000000001</v>
      </c>
      <c r="F280" s="47"/>
    </row>
    <row r="281" spans="1:6" x14ac:dyDescent="0.3">
      <c r="A281" s="49">
        <v>517</v>
      </c>
      <c r="B281" s="50">
        <v>42202</v>
      </c>
      <c r="C281" s="50">
        <v>42724</v>
      </c>
      <c r="D281" s="49" t="s">
        <v>28</v>
      </c>
      <c r="E281" s="53">
        <v>1.0980000000000001</v>
      </c>
      <c r="F281" s="47"/>
    </row>
    <row r="282" spans="1:6" x14ac:dyDescent="0.3">
      <c r="A282" s="49">
        <v>518</v>
      </c>
      <c r="B282" s="50">
        <v>42202</v>
      </c>
      <c r="C282" s="50">
        <v>42724</v>
      </c>
      <c r="D282" s="49" t="s">
        <v>28</v>
      </c>
      <c r="E282" s="53">
        <v>1.0980000000000001</v>
      </c>
      <c r="F282" s="47"/>
    </row>
    <row r="283" spans="1:6" x14ac:dyDescent="0.3">
      <c r="A283" s="49">
        <v>525</v>
      </c>
      <c r="B283" s="50">
        <v>42221</v>
      </c>
      <c r="C283" s="50">
        <v>42978</v>
      </c>
      <c r="D283" s="49" t="s">
        <v>28</v>
      </c>
      <c r="E283" s="53">
        <v>1.1195999999999999</v>
      </c>
      <c r="F283" s="47"/>
    </row>
    <row r="284" spans="1:6" x14ac:dyDescent="0.3">
      <c r="A284" s="49">
        <v>526</v>
      </c>
      <c r="B284" s="50">
        <v>42221</v>
      </c>
      <c r="C284" s="50">
        <v>42978</v>
      </c>
      <c r="D284" s="49" t="s">
        <v>28</v>
      </c>
      <c r="E284" s="53">
        <v>1.1195999999999999</v>
      </c>
      <c r="F284" s="47"/>
    </row>
    <row r="285" spans="1:6" x14ac:dyDescent="0.3">
      <c r="A285" s="49">
        <v>527</v>
      </c>
      <c r="B285" s="50">
        <v>42221</v>
      </c>
      <c r="C285" s="50">
        <v>42978</v>
      </c>
      <c r="D285" s="49" t="s">
        <v>28</v>
      </c>
      <c r="E285" s="53">
        <v>1.1195999999999999</v>
      </c>
      <c r="F285" s="47"/>
    </row>
    <row r="286" spans="1:6" x14ac:dyDescent="0.3">
      <c r="A286" s="49">
        <v>528</v>
      </c>
      <c r="B286" s="50">
        <v>42221</v>
      </c>
      <c r="C286" s="50">
        <v>43007</v>
      </c>
      <c r="D286" s="49" t="s">
        <v>28</v>
      </c>
      <c r="E286" s="53">
        <v>1.121</v>
      </c>
      <c r="F286" s="47"/>
    </row>
    <row r="287" spans="1:6" x14ac:dyDescent="0.3">
      <c r="A287" s="49">
        <v>529</v>
      </c>
      <c r="B287" s="50">
        <v>42221</v>
      </c>
      <c r="C287" s="50">
        <v>43007</v>
      </c>
      <c r="D287" s="49" t="s">
        <v>28</v>
      </c>
      <c r="E287" s="53">
        <v>1.121</v>
      </c>
      <c r="F287" s="47"/>
    </row>
    <row r="288" spans="1:6" x14ac:dyDescent="0.3">
      <c r="A288" s="49">
        <v>530</v>
      </c>
      <c r="B288" s="50">
        <v>42221</v>
      </c>
      <c r="C288" s="50">
        <v>43007</v>
      </c>
      <c r="D288" s="49" t="s">
        <v>28</v>
      </c>
      <c r="E288" s="53">
        <v>1.121</v>
      </c>
      <c r="F288" s="47"/>
    </row>
    <row r="289" spans="1:6" x14ac:dyDescent="0.3">
      <c r="A289" s="49">
        <v>531</v>
      </c>
      <c r="B289" s="50">
        <v>42221</v>
      </c>
      <c r="C289" s="50">
        <v>43038</v>
      </c>
      <c r="D289" s="49" t="s">
        <v>28</v>
      </c>
      <c r="E289" s="53">
        <v>1.1232</v>
      </c>
      <c r="F289" s="47"/>
    </row>
    <row r="290" spans="1:6" x14ac:dyDescent="0.3">
      <c r="A290" s="49">
        <v>532</v>
      </c>
      <c r="B290" s="50">
        <v>42221</v>
      </c>
      <c r="C290" s="50">
        <v>43038</v>
      </c>
      <c r="D290" s="49" t="s">
        <v>28</v>
      </c>
      <c r="E290" s="53">
        <v>1.1232</v>
      </c>
      <c r="F290" s="47"/>
    </row>
    <row r="291" spans="1:6" x14ac:dyDescent="0.3">
      <c r="A291" s="49">
        <v>533</v>
      </c>
      <c r="B291" s="50">
        <v>42221</v>
      </c>
      <c r="C291" s="50">
        <v>43038</v>
      </c>
      <c r="D291" s="49" t="s">
        <v>28</v>
      </c>
      <c r="E291" s="53">
        <v>1.1232</v>
      </c>
      <c r="F291" s="47"/>
    </row>
    <row r="292" spans="1:6" x14ac:dyDescent="0.3">
      <c r="A292" s="49">
        <v>534</v>
      </c>
      <c r="B292" s="50">
        <v>42221</v>
      </c>
      <c r="C292" s="50">
        <v>43069</v>
      </c>
      <c r="D292" s="49" t="s">
        <v>28</v>
      </c>
      <c r="E292" s="53">
        <v>1.125</v>
      </c>
      <c r="F292" s="47"/>
    </row>
    <row r="293" spans="1:6" x14ac:dyDescent="0.3">
      <c r="A293" s="49">
        <v>535</v>
      </c>
      <c r="B293" s="50">
        <v>42221</v>
      </c>
      <c r="C293" s="50">
        <v>43069</v>
      </c>
      <c r="D293" s="49" t="s">
        <v>28</v>
      </c>
      <c r="E293" s="53">
        <v>1.125</v>
      </c>
      <c r="F293" s="47"/>
    </row>
    <row r="294" spans="1:6" x14ac:dyDescent="0.3">
      <c r="A294" s="49">
        <v>536</v>
      </c>
      <c r="B294" s="50">
        <v>42221</v>
      </c>
      <c r="C294" s="50">
        <v>43069</v>
      </c>
      <c r="D294" s="49" t="s">
        <v>28</v>
      </c>
      <c r="E294" s="53">
        <v>1.125</v>
      </c>
      <c r="F294" s="47"/>
    </row>
    <row r="295" spans="1:6" x14ac:dyDescent="0.3">
      <c r="A295" s="49">
        <v>537</v>
      </c>
      <c r="B295" s="50">
        <v>42221</v>
      </c>
      <c r="C295" s="50">
        <v>43098</v>
      </c>
      <c r="D295" s="49" t="s">
        <v>28</v>
      </c>
      <c r="E295" s="53">
        <v>1.1268</v>
      </c>
      <c r="F295" s="47"/>
    </row>
    <row r="296" spans="1:6" x14ac:dyDescent="0.3">
      <c r="A296" s="49">
        <v>538</v>
      </c>
      <c r="B296" s="50">
        <v>42221</v>
      </c>
      <c r="C296" s="50">
        <v>43098</v>
      </c>
      <c r="D296" s="49" t="s">
        <v>28</v>
      </c>
      <c r="E296" s="53">
        <v>1.1268</v>
      </c>
      <c r="F296" s="47"/>
    </row>
    <row r="297" spans="1:6" x14ac:dyDescent="0.3">
      <c r="A297" s="49">
        <v>539</v>
      </c>
      <c r="B297" s="50">
        <v>42221</v>
      </c>
      <c r="C297" s="50">
        <v>43098</v>
      </c>
      <c r="D297" s="49" t="s">
        <v>28</v>
      </c>
      <c r="E297" s="53">
        <v>1.1268</v>
      </c>
      <c r="F297" s="47"/>
    </row>
    <row r="298" spans="1:6" x14ac:dyDescent="0.3">
      <c r="A298" s="49">
        <v>540</v>
      </c>
      <c r="B298" s="50">
        <v>42221</v>
      </c>
      <c r="C298" s="50">
        <v>43131</v>
      </c>
      <c r="D298" s="49" t="s">
        <v>28</v>
      </c>
      <c r="E298" s="53">
        <v>1.129</v>
      </c>
      <c r="F298" s="47"/>
    </row>
    <row r="299" spans="1:6" x14ac:dyDescent="0.3">
      <c r="A299" s="49">
        <v>541</v>
      </c>
      <c r="B299" s="50">
        <v>42221</v>
      </c>
      <c r="C299" s="50">
        <v>43131</v>
      </c>
      <c r="D299" s="49" t="s">
        <v>28</v>
      </c>
      <c r="E299" s="53">
        <v>1.129</v>
      </c>
      <c r="F299" s="47"/>
    </row>
    <row r="300" spans="1:6" x14ac:dyDescent="0.3">
      <c r="A300" s="49">
        <v>542</v>
      </c>
      <c r="B300" s="50">
        <v>42221</v>
      </c>
      <c r="C300" s="50">
        <v>43131</v>
      </c>
      <c r="D300" s="49" t="s">
        <v>28</v>
      </c>
      <c r="E300" s="53">
        <v>1.129</v>
      </c>
      <c r="F300" s="47"/>
    </row>
    <row r="301" spans="1:6" x14ac:dyDescent="0.3">
      <c r="A301" s="49">
        <v>543</v>
      </c>
      <c r="B301" s="50">
        <v>42221</v>
      </c>
      <c r="C301" s="50">
        <v>43159</v>
      </c>
      <c r="D301" s="49" t="s">
        <v>28</v>
      </c>
      <c r="E301" s="53">
        <v>1.1307</v>
      </c>
      <c r="F301" s="47"/>
    </row>
    <row r="302" spans="1:6" x14ac:dyDescent="0.3">
      <c r="A302" s="49">
        <v>544</v>
      </c>
      <c r="B302" s="50">
        <v>42221</v>
      </c>
      <c r="C302" s="50">
        <v>43159</v>
      </c>
      <c r="D302" s="49" t="s">
        <v>28</v>
      </c>
      <c r="E302" s="53">
        <v>1.1307</v>
      </c>
      <c r="F302" s="47"/>
    </row>
    <row r="303" spans="1:6" x14ac:dyDescent="0.3">
      <c r="A303" s="49">
        <v>545</v>
      </c>
      <c r="B303" s="50">
        <v>42221</v>
      </c>
      <c r="C303" s="50">
        <v>43159</v>
      </c>
      <c r="D303" s="49" t="s">
        <v>28</v>
      </c>
      <c r="E303" s="53">
        <v>1.1307</v>
      </c>
      <c r="F303" s="47"/>
    </row>
    <row r="304" spans="1:6" x14ac:dyDescent="0.3">
      <c r="A304" s="49">
        <v>546</v>
      </c>
      <c r="B304" s="50">
        <v>42221</v>
      </c>
      <c r="C304" s="50">
        <v>43189</v>
      </c>
      <c r="D304" s="49" t="s">
        <v>28</v>
      </c>
      <c r="E304" s="53">
        <v>1.1328</v>
      </c>
      <c r="F304" s="47"/>
    </row>
    <row r="305" spans="1:6" x14ac:dyDescent="0.3">
      <c r="A305" s="49">
        <v>547</v>
      </c>
      <c r="B305" s="50">
        <v>42221</v>
      </c>
      <c r="C305" s="50">
        <v>43189</v>
      </c>
      <c r="D305" s="49" t="s">
        <v>28</v>
      </c>
      <c r="E305" s="53">
        <v>1.1328</v>
      </c>
      <c r="F305" s="47"/>
    </row>
    <row r="306" spans="1:6" x14ac:dyDescent="0.3">
      <c r="A306" s="49">
        <v>548</v>
      </c>
      <c r="B306" s="50">
        <v>42221</v>
      </c>
      <c r="C306" s="50">
        <v>43189</v>
      </c>
      <c r="D306" s="49" t="s">
        <v>28</v>
      </c>
      <c r="E306" s="53">
        <v>1.1328</v>
      </c>
      <c r="F306" s="47"/>
    </row>
    <row r="307" spans="1:6" x14ac:dyDescent="0.3">
      <c r="A307" s="49">
        <v>549</v>
      </c>
      <c r="B307" s="50">
        <v>42221</v>
      </c>
      <c r="C307" s="50">
        <v>43220</v>
      </c>
      <c r="D307" s="49" t="s">
        <v>28</v>
      </c>
      <c r="E307" s="53">
        <v>1.1346000000000001</v>
      </c>
      <c r="F307" s="47"/>
    </row>
    <row r="308" spans="1:6" x14ac:dyDescent="0.3">
      <c r="A308" s="49">
        <v>550</v>
      </c>
      <c r="B308" s="50">
        <v>42221</v>
      </c>
      <c r="C308" s="50">
        <v>43220</v>
      </c>
      <c r="D308" s="49" t="s">
        <v>28</v>
      </c>
      <c r="E308" s="53">
        <v>1.1346000000000001</v>
      </c>
      <c r="F308" s="47"/>
    </row>
    <row r="309" spans="1:6" x14ac:dyDescent="0.3">
      <c r="A309" s="49">
        <v>551</v>
      </c>
      <c r="B309" s="50">
        <v>42221</v>
      </c>
      <c r="C309" s="50">
        <v>43220</v>
      </c>
      <c r="D309" s="49" t="s">
        <v>28</v>
      </c>
      <c r="E309" s="53">
        <v>1.1346000000000001</v>
      </c>
      <c r="F309" s="47"/>
    </row>
    <row r="310" spans="1:6" x14ac:dyDescent="0.3">
      <c r="A310" s="49">
        <v>552</v>
      </c>
      <c r="B310" s="50">
        <v>42221</v>
      </c>
      <c r="C310" s="50">
        <v>43251</v>
      </c>
      <c r="D310" s="49" t="s">
        <v>28</v>
      </c>
      <c r="E310" s="53">
        <v>1.1366000000000001</v>
      </c>
      <c r="F310" s="47"/>
    </row>
    <row r="311" spans="1:6" x14ac:dyDescent="0.3">
      <c r="A311" s="49">
        <v>553</v>
      </c>
      <c r="B311" s="50">
        <v>42221</v>
      </c>
      <c r="C311" s="50">
        <v>43251</v>
      </c>
      <c r="D311" s="49" t="s">
        <v>28</v>
      </c>
      <c r="E311" s="53">
        <v>1.1366000000000001</v>
      </c>
      <c r="F311" s="47"/>
    </row>
    <row r="312" spans="1:6" x14ac:dyDescent="0.3">
      <c r="A312" s="49">
        <v>554</v>
      </c>
      <c r="B312" s="50">
        <v>42221</v>
      </c>
      <c r="C312" s="50">
        <v>43251</v>
      </c>
      <c r="D312" s="49" t="s">
        <v>28</v>
      </c>
      <c r="E312" s="53">
        <v>1.1366000000000001</v>
      </c>
      <c r="F312" s="47"/>
    </row>
    <row r="313" spans="1:6" x14ac:dyDescent="0.3">
      <c r="A313" s="49">
        <v>555</v>
      </c>
      <c r="B313" s="50">
        <v>42221</v>
      </c>
      <c r="C313" s="50">
        <v>43280</v>
      </c>
      <c r="D313" s="49" t="s">
        <v>28</v>
      </c>
      <c r="E313" s="53">
        <v>1.1383000000000001</v>
      </c>
      <c r="F313" s="47"/>
    </row>
    <row r="314" spans="1:6" x14ac:dyDescent="0.3">
      <c r="A314" s="49">
        <v>556</v>
      </c>
      <c r="B314" s="50">
        <v>42221</v>
      </c>
      <c r="C314" s="50">
        <v>43280</v>
      </c>
      <c r="D314" s="49" t="s">
        <v>28</v>
      </c>
      <c r="E314" s="53">
        <v>1.1383000000000001</v>
      </c>
      <c r="F314" s="47"/>
    </row>
    <row r="315" spans="1:6" x14ac:dyDescent="0.3">
      <c r="A315" s="49">
        <v>557</v>
      </c>
      <c r="B315" s="50">
        <v>42221</v>
      </c>
      <c r="C315" s="50">
        <v>43280</v>
      </c>
      <c r="D315" s="49" t="s">
        <v>28</v>
      </c>
      <c r="E315" s="53">
        <v>1.1383000000000001</v>
      </c>
      <c r="F315" s="47"/>
    </row>
    <row r="316" spans="1:6" x14ac:dyDescent="0.3">
      <c r="A316" s="49">
        <v>558</v>
      </c>
      <c r="B316" s="50">
        <v>42221</v>
      </c>
      <c r="C316" s="50">
        <v>43312</v>
      </c>
      <c r="D316" s="49" t="s">
        <v>28</v>
      </c>
      <c r="E316" s="53">
        <v>1.1405000000000001</v>
      </c>
      <c r="F316" s="47"/>
    </row>
    <row r="317" spans="1:6" x14ac:dyDescent="0.3">
      <c r="A317" s="49">
        <v>559</v>
      </c>
      <c r="B317" s="50">
        <v>42221</v>
      </c>
      <c r="C317" s="50">
        <v>43312</v>
      </c>
      <c r="D317" s="49" t="s">
        <v>28</v>
      </c>
      <c r="E317" s="53">
        <v>1.1405000000000001</v>
      </c>
      <c r="F317" s="47"/>
    </row>
    <row r="318" spans="1:6" x14ac:dyDescent="0.3">
      <c r="A318" s="49">
        <v>560</v>
      </c>
      <c r="B318" s="50">
        <v>42221</v>
      </c>
      <c r="C318" s="50">
        <v>43312</v>
      </c>
      <c r="D318" s="49" t="s">
        <v>28</v>
      </c>
      <c r="E318" s="53">
        <v>1.1405000000000001</v>
      </c>
      <c r="F318" s="47"/>
    </row>
    <row r="319" spans="1:6" x14ac:dyDescent="0.3">
      <c r="A319" s="49">
        <v>561</v>
      </c>
      <c r="B319" s="50">
        <v>42221</v>
      </c>
      <c r="C319" s="50">
        <v>43343</v>
      </c>
      <c r="D319" s="49" t="s">
        <v>28</v>
      </c>
      <c r="E319" s="53">
        <v>1.1426000000000001</v>
      </c>
      <c r="F319" s="47"/>
    </row>
    <row r="320" spans="1:6" x14ac:dyDescent="0.3">
      <c r="A320" s="49">
        <v>562</v>
      </c>
      <c r="B320" s="50">
        <v>42221</v>
      </c>
      <c r="C320" s="50">
        <v>43343</v>
      </c>
      <c r="D320" s="49" t="s">
        <v>28</v>
      </c>
      <c r="E320" s="53">
        <v>1.1426000000000001</v>
      </c>
      <c r="F320" s="47"/>
    </row>
    <row r="321" spans="1:8" x14ac:dyDescent="0.3">
      <c r="A321" s="49">
        <v>563</v>
      </c>
      <c r="B321" s="50">
        <v>42221</v>
      </c>
      <c r="C321" s="50">
        <v>43343</v>
      </c>
      <c r="D321" s="49" t="s">
        <v>28</v>
      </c>
      <c r="E321" s="53">
        <v>1.1426000000000001</v>
      </c>
      <c r="F321" s="47"/>
    </row>
    <row r="322" spans="1:8" x14ac:dyDescent="0.3">
      <c r="A322" s="49">
        <v>564</v>
      </c>
      <c r="B322" s="50">
        <v>42221</v>
      </c>
      <c r="C322" s="50">
        <v>43371</v>
      </c>
      <c r="D322" s="49" t="s">
        <v>28</v>
      </c>
      <c r="E322" s="53">
        <v>1.1443000000000001</v>
      </c>
      <c r="F322" s="47"/>
    </row>
    <row r="323" spans="1:8" x14ac:dyDescent="0.3">
      <c r="A323" s="49">
        <v>565</v>
      </c>
      <c r="B323" s="50">
        <v>42221</v>
      </c>
      <c r="C323" s="50">
        <v>43371</v>
      </c>
      <c r="D323" s="49" t="s">
        <v>28</v>
      </c>
      <c r="E323" s="53">
        <v>1.1443000000000001</v>
      </c>
      <c r="F323" s="47"/>
    </row>
    <row r="324" spans="1:8" x14ac:dyDescent="0.3">
      <c r="A324" s="49">
        <v>566</v>
      </c>
      <c r="B324" s="50">
        <v>42221</v>
      </c>
      <c r="C324" s="50">
        <v>43371</v>
      </c>
      <c r="D324" s="49" t="s">
        <v>28</v>
      </c>
      <c r="E324" s="53">
        <v>1.1443000000000001</v>
      </c>
      <c r="F324" s="47"/>
    </row>
    <row r="325" spans="1:8" x14ac:dyDescent="0.3">
      <c r="A325" s="49">
        <v>567</v>
      </c>
      <c r="B325" s="50">
        <v>42221</v>
      </c>
      <c r="C325" s="50">
        <v>43404</v>
      </c>
      <c r="D325" s="49" t="s">
        <v>28</v>
      </c>
      <c r="E325" s="53">
        <v>1.1465000000000001</v>
      </c>
      <c r="F325" s="47"/>
    </row>
    <row r="326" spans="1:8" x14ac:dyDescent="0.3">
      <c r="A326" s="49">
        <v>568</v>
      </c>
      <c r="B326" s="50">
        <v>42221</v>
      </c>
      <c r="C326" s="50">
        <v>43404</v>
      </c>
      <c r="D326" s="49" t="s">
        <v>28</v>
      </c>
      <c r="E326" s="53">
        <v>1.1465000000000001</v>
      </c>
      <c r="F326" s="47"/>
    </row>
    <row r="327" spans="1:8" x14ac:dyDescent="0.3">
      <c r="A327" s="49">
        <v>569</v>
      </c>
      <c r="B327" s="50">
        <v>42221</v>
      </c>
      <c r="C327" s="50">
        <v>43404</v>
      </c>
      <c r="D327" s="49" t="s">
        <v>28</v>
      </c>
      <c r="E327" s="53">
        <v>1.1465000000000001</v>
      </c>
      <c r="F327" s="47"/>
    </row>
    <row r="328" spans="1:8" x14ac:dyDescent="0.3">
      <c r="A328" s="49">
        <v>570</v>
      </c>
      <c r="B328" s="50">
        <v>42221</v>
      </c>
      <c r="C328" s="50">
        <v>43434</v>
      </c>
      <c r="D328" s="49" t="s">
        <v>28</v>
      </c>
      <c r="E328" s="53">
        <v>1.1487000000000001</v>
      </c>
      <c r="F328" s="47"/>
    </row>
    <row r="329" spans="1:8" x14ac:dyDescent="0.3">
      <c r="A329" s="49">
        <v>571</v>
      </c>
      <c r="B329" s="50">
        <v>42221</v>
      </c>
      <c r="C329" s="50">
        <v>43434</v>
      </c>
      <c r="D329" s="49" t="s">
        <v>28</v>
      </c>
      <c r="E329" s="53">
        <v>1.1487000000000001</v>
      </c>
      <c r="F329" s="47"/>
    </row>
    <row r="330" spans="1:8" x14ac:dyDescent="0.3">
      <c r="A330" s="49">
        <v>572</v>
      </c>
      <c r="B330" s="50">
        <v>42221</v>
      </c>
      <c r="C330" s="50">
        <v>43434</v>
      </c>
      <c r="D330" s="49" t="s">
        <v>28</v>
      </c>
      <c r="E330" s="53">
        <v>1.1487000000000001</v>
      </c>
      <c r="F330" s="47"/>
    </row>
    <row r="331" spans="1:8" x14ac:dyDescent="0.3">
      <c r="A331" s="49">
        <v>579</v>
      </c>
      <c r="B331" s="50">
        <v>42268</v>
      </c>
      <c r="C331" s="50">
        <v>42355</v>
      </c>
      <c r="D331" s="49" t="s">
        <v>28</v>
      </c>
      <c r="E331" s="53">
        <v>1.1206</v>
      </c>
      <c r="F331" s="47"/>
    </row>
    <row r="332" spans="1:8" x14ac:dyDescent="0.3">
      <c r="A332" s="49">
        <v>580</v>
      </c>
      <c r="B332" s="50">
        <v>42268</v>
      </c>
      <c r="C332" s="50">
        <v>42355</v>
      </c>
      <c r="D332" s="49" t="s">
        <v>28</v>
      </c>
      <c r="E332" s="53">
        <v>1.1206</v>
      </c>
      <c r="F332" s="47"/>
    </row>
    <row r="333" spans="1:8" x14ac:dyDescent="0.3">
      <c r="A333" s="49">
        <v>581</v>
      </c>
      <c r="B333" s="50">
        <v>42268</v>
      </c>
      <c r="C333" s="50">
        <v>42355</v>
      </c>
      <c r="D333" s="49" t="s">
        <v>28</v>
      </c>
      <c r="E333" s="53">
        <v>1.1206</v>
      </c>
      <c r="F333" s="47"/>
    </row>
    <row r="334" spans="1:8" x14ac:dyDescent="0.3">
      <c r="A334" s="49">
        <v>582</v>
      </c>
      <c r="B334" s="50">
        <v>42268</v>
      </c>
      <c r="C334" s="50">
        <v>42355</v>
      </c>
      <c r="D334" s="49" t="s">
        <v>28</v>
      </c>
      <c r="E334" s="53">
        <v>1.1206</v>
      </c>
      <c r="F334" s="47"/>
    </row>
    <row r="335" spans="1:8" x14ac:dyDescent="0.3">
      <c r="A335" s="49">
        <v>583</v>
      </c>
      <c r="B335" s="50">
        <v>42268</v>
      </c>
      <c r="C335" s="50">
        <v>42355</v>
      </c>
      <c r="D335" s="49" t="s">
        <v>28</v>
      </c>
      <c r="E335" s="53">
        <v>1.1206</v>
      </c>
      <c r="F335" s="47"/>
      <c r="H335" s="64"/>
    </row>
    <row r="336" spans="1:8" x14ac:dyDescent="0.3">
      <c r="A336" s="49">
        <v>584</v>
      </c>
      <c r="B336" s="50">
        <v>42268</v>
      </c>
      <c r="C336" s="50">
        <v>42355</v>
      </c>
      <c r="D336" s="49" t="s">
        <v>28</v>
      </c>
      <c r="E336" s="53">
        <v>1.1206</v>
      </c>
      <c r="F336" s="47"/>
      <c r="H336" s="64"/>
    </row>
    <row r="337" spans="1:8" x14ac:dyDescent="0.3">
      <c r="A337" s="49">
        <v>585</v>
      </c>
      <c r="B337" s="50">
        <v>42268</v>
      </c>
      <c r="C337" s="50">
        <v>42460</v>
      </c>
      <c r="D337" s="49" t="s">
        <v>28</v>
      </c>
      <c r="E337" s="53">
        <v>1.1231500000000001</v>
      </c>
      <c r="F337" s="47"/>
      <c r="H337" s="64"/>
    </row>
    <row r="338" spans="1:8" x14ac:dyDescent="0.3">
      <c r="A338" s="49">
        <v>586</v>
      </c>
      <c r="B338" s="50">
        <v>42268</v>
      </c>
      <c r="C338" s="50">
        <v>42460</v>
      </c>
      <c r="D338" s="49" t="s">
        <v>28</v>
      </c>
      <c r="E338" s="53">
        <v>1.1231500000000001</v>
      </c>
      <c r="F338" s="47"/>
      <c r="H338" s="64"/>
    </row>
    <row r="339" spans="1:8" x14ac:dyDescent="0.3">
      <c r="A339" s="49">
        <v>587</v>
      </c>
      <c r="B339" s="50">
        <v>42268</v>
      </c>
      <c r="C339" s="50">
        <v>42551</v>
      </c>
      <c r="D339" s="49" t="s">
        <v>28</v>
      </c>
      <c r="E339" s="53">
        <v>1.1257999999999999</v>
      </c>
      <c r="F339" s="47"/>
      <c r="H339" s="64"/>
    </row>
    <row r="340" spans="1:8" x14ac:dyDescent="0.3">
      <c r="A340" s="49">
        <v>588</v>
      </c>
      <c r="B340" s="50">
        <v>42268</v>
      </c>
      <c r="C340" s="50">
        <v>42551</v>
      </c>
      <c r="D340" s="49" t="s">
        <v>28</v>
      </c>
      <c r="E340" s="53">
        <v>1.1257999999999999</v>
      </c>
      <c r="F340" s="47"/>
      <c r="H340" s="64"/>
    </row>
    <row r="341" spans="1:8" x14ac:dyDescent="0.3">
      <c r="A341" s="62">
        <v>598</v>
      </c>
      <c r="B341" s="50">
        <v>42290</v>
      </c>
      <c r="C341" s="50">
        <v>42521</v>
      </c>
      <c r="D341" s="49" t="s">
        <v>28</v>
      </c>
      <c r="E341" s="65">
        <v>1.144112</v>
      </c>
      <c r="F341" s="50"/>
      <c r="H341" s="64"/>
    </row>
    <row r="342" spans="1:8" x14ac:dyDescent="0.3">
      <c r="A342" s="62">
        <v>599</v>
      </c>
      <c r="B342" s="50">
        <v>42290</v>
      </c>
      <c r="C342" s="50">
        <v>42521</v>
      </c>
      <c r="D342" s="49" t="s">
        <v>28</v>
      </c>
      <c r="E342" s="65">
        <v>1.144112</v>
      </c>
      <c r="F342" s="50"/>
      <c r="H342" s="64"/>
    </row>
    <row r="343" spans="1:8" x14ac:dyDescent="0.3">
      <c r="A343" s="62">
        <v>600</v>
      </c>
      <c r="B343" s="50">
        <v>42290</v>
      </c>
      <c r="C343" s="50">
        <v>42521</v>
      </c>
      <c r="D343" s="49" t="s">
        <v>28</v>
      </c>
      <c r="E343" s="65">
        <v>1.144112</v>
      </c>
      <c r="F343" s="50"/>
      <c r="H343" s="64"/>
    </row>
    <row r="344" spans="1:8" x14ac:dyDescent="0.3">
      <c r="A344" s="62">
        <v>601</v>
      </c>
      <c r="B344" s="50">
        <v>42290</v>
      </c>
      <c r="C344" s="50">
        <v>42643</v>
      </c>
      <c r="D344" s="49" t="s">
        <v>28</v>
      </c>
      <c r="E344" s="65">
        <v>1.1478250000000001</v>
      </c>
      <c r="F344" s="50"/>
      <c r="H344" s="64"/>
    </row>
    <row r="345" spans="1:8" x14ac:dyDescent="0.3">
      <c r="A345" s="62">
        <v>602</v>
      </c>
      <c r="B345" s="50">
        <v>42290</v>
      </c>
      <c r="C345" s="50">
        <v>42643</v>
      </c>
      <c r="D345" s="49" t="s">
        <v>28</v>
      </c>
      <c r="E345" s="65">
        <v>1.1478250000000001</v>
      </c>
      <c r="F345" s="50"/>
      <c r="H345" s="64"/>
    </row>
    <row r="346" spans="1:8" x14ac:dyDescent="0.3">
      <c r="A346" s="62">
        <v>603</v>
      </c>
      <c r="B346" s="50">
        <v>42290</v>
      </c>
      <c r="C346" s="50">
        <v>42643</v>
      </c>
      <c r="D346" s="49" t="s">
        <v>28</v>
      </c>
      <c r="E346" s="65">
        <v>1.1478250000000001</v>
      </c>
      <c r="F346" s="50"/>
      <c r="H346" s="64"/>
    </row>
    <row r="347" spans="1:8" x14ac:dyDescent="0.3">
      <c r="A347" s="62">
        <v>604</v>
      </c>
      <c r="B347" s="50">
        <v>42290</v>
      </c>
      <c r="C347" s="50">
        <v>42643</v>
      </c>
      <c r="D347" s="49" t="s">
        <v>28</v>
      </c>
      <c r="E347" s="65">
        <v>1.1478250000000001</v>
      </c>
      <c r="F347" s="50"/>
      <c r="H347" s="64"/>
    </row>
    <row r="348" spans="1:8" x14ac:dyDescent="0.3">
      <c r="A348" s="62">
        <v>605</v>
      </c>
      <c r="B348" s="50">
        <v>42290</v>
      </c>
      <c r="C348" s="50">
        <v>42643</v>
      </c>
      <c r="D348" s="49" t="s">
        <v>28</v>
      </c>
      <c r="E348" s="65">
        <v>1.1478250000000001</v>
      </c>
      <c r="F348" s="50"/>
      <c r="H348" s="64"/>
    </row>
    <row r="349" spans="1:8" x14ac:dyDescent="0.3">
      <c r="A349" s="62">
        <v>606</v>
      </c>
      <c r="B349" s="50">
        <v>42290</v>
      </c>
      <c r="C349" s="50">
        <v>42643</v>
      </c>
      <c r="D349" s="49" t="s">
        <v>28</v>
      </c>
      <c r="E349" s="65">
        <v>1.1478250000000001</v>
      </c>
      <c r="F349" s="50"/>
      <c r="H349" s="64"/>
    </row>
    <row r="350" spans="1:8" x14ac:dyDescent="0.3">
      <c r="A350" s="62">
        <v>607</v>
      </c>
      <c r="B350" s="50">
        <v>42290</v>
      </c>
      <c r="C350" s="50">
        <v>42704</v>
      </c>
      <c r="D350" s="49" t="s">
        <v>28</v>
      </c>
      <c r="E350" s="65">
        <v>1.0846100000000001</v>
      </c>
      <c r="F350" s="50"/>
      <c r="H350" s="64"/>
    </row>
    <row r="351" spans="1:8" x14ac:dyDescent="0.3">
      <c r="A351" s="62">
        <v>608</v>
      </c>
      <c r="B351" s="50">
        <v>42290</v>
      </c>
      <c r="C351" s="50">
        <v>42704</v>
      </c>
      <c r="D351" s="49" t="s">
        <v>28</v>
      </c>
      <c r="E351" s="65">
        <v>1.0846100000000001</v>
      </c>
      <c r="F351" s="50"/>
      <c r="H351" s="64"/>
    </row>
    <row r="352" spans="1:8" x14ac:dyDescent="0.3">
      <c r="A352" s="62">
        <v>609</v>
      </c>
      <c r="B352" s="50">
        <v>42290</v>
      </c>
      <c r="C352" s="50">
        <v>42704</v>
      </c>
      <c r="D352" s="49" t="s">
        <v>28</v>
      </c>
      <c r="E352" s="65">
        <v>1.0846100000000001</v>
      </c>
      <c r="F352" s="50"/>
      <c r="H352" s="64"/>
    </row>
    <row r="353" spans="1:8" x14ac:dyDescent="0.3">
      <c r="A353" s="62">
        <v>625</v>
      </c>
      <c r="B353" s="50">
        <v>42307</v>
      </c>
      <c r="C353" s="50">
        <v>42734</v>
      </c>
      <c r="D353" s="49" t="s">
        <v>28</v>
      </c>
      <c r="E353" s="65">
        <v>1.099119</v>
      </c>
      <c r="F353" s="50"/>
      <c r="H353" s="64"/>
    </row>
    <row r="354" spans="1:8" x14ac:dyDescent="0.3">
      <c r="A354" s="62">
        <v>626</v>
      </c>
      <c r="B354" s="50">
        <v>42307</v>
      </c>
      <c r="C354" s="50">
        <v>42734</v>
      </c>
      <c r="D354" s="49" t="s">
        <v>28</v>
      </c>
      <c r="E354" s="65">
        <v>1.099119</v>
      </c>
      <c r="F354" s="50"/>
      <c r="G354" s="63"/>
    </row>
    <row r="355" spans="1:8" x14ac:dyDescent="0.3">
      <c r="A355" s="62">
        <v>627</v>
      </c>
      <c r="B355" s="50">
        <v>42307</v>
      </c>
      <c r="C355" s="50">
        <v>42734</v>
      </c>
      <c r="D355" s="49" t="s">
        <v>28</v>
      </c>
      <c r="E355" s="65">
        <v>1.099119</v>
      </c>
      <c r="F355" s="50"/>
      <c r="G355" s="63"/>
    </row>
    <row r="356" spans="1:8" x14ac:dyDescent="0.3">
      <c r="A356" s="62">
        <v>628</v>
      </c>
      <c r="B356" s="50">
        <v>42299</v>
      </c>
      <c r="C356" s="50">
        <v>42613</v>
      </c>
      <c r="D356" s="49" t="s">
        <v>28</v>
      </c>
      <c r="E356" s="65">
        <v>1.1215040000000001</v>
      </c>
      <c r="F356" s="50"/>
      <c r="G356" s="63"/>
    </row>
    <row r="357" spans="1:8" x14ac:dyDescent="0.3">
      <c r="A357" s="62">
        <v>629</v>
      </c>
      <c r="B357" s="50">
        <v>42299</v>
      </c>
      <c r="C357" s="50">
        <v>42613</v>
      </c>
      <c r="D357" s="49" t="s">
        <v>28</v>
      </c>
      <c r="E357" s="65">
        <v>1.1215040000000001</v>
      </c>
      <c r="F357" s="50"/>
      <c r="G357" s="63"/>
    </row>
    <row r="358" spans="1:8" x14ac:dyDescent="0.3">
      <c r="A358" s="62">
        <v>630</v>
      </c>
      <c r="B358" s="50">
        <v>42303</v>
      </c>
      <c r="C358" s="50">
        <v>43007</v>
      </c>
      <c r="D358" s="49" t="s">
        <v>28</v>
      </c>
      <c r="E358" s="65">
        <v>1.1222030000000001</v>
      </c>
      <c r="G358" s="63"/>
    </row>
    <row r="359" spans="1:8" x14ac:dyDescent="0.3">
      <c r="A359" s="62">
        <v>631</v>
      </c>
      <c r="B359" s="50">
        <v>42303</v>
      </c>
      <c r="C359" s="50">
        <v>43007</v>
      </c>
      <c r="D359" s="49" t="s">
        <v>28</v>
      </c>
      <c r="E359" s="65">
        <v>1.1222030000000001</v>
      </c>
      <c r="G359" s="63"/>
    </row>
    <row r="360" spans="1:8" x14ac:dyDescent="0.3">
      <c r="A360" s="62">
        <v>632</v>
      </c>
      <c r="B360" s="50">
        <v>42303</v>
      </c>
      <c r="C360" s="50">
        <v>43007</v>
      </c>
      <c r="D360" s="49" t="s">
        <v>28</v>
      </c>
      <c r="E360" s="65">
        <v>1.1222030000000001</v>
      </c>
      <c r="G360" s="63"/>
    </row>
    <row r="361" spans="1:8" x14ac:dyDescent="0.3">
      <c r="A361" s="62">
        <v>633</v>
      </c>
      <c r="B361" s="50">
        <v>42306</v>
      </c>
      <c r="C361" s="50">
        <v>42977</v>
      </c>
      <c r="D361" s="49" t="s">
        <v>28</v>
      </c>
      <c r="E361" s="65">
        <v>1.1241220000000001</v>
      </c>
      <c r="G361" s="63"/>
    </row>
    <row r="362" spans="1:8" x14ac:dyDescent="0.3">
      <c r="A362" s="62">
        <v>634</v>
      </c>
      <c r="B362" s="50">
        <v>42306</v>
      </c>
      <c r="C362" s="50">
        <v>42977</v>
      </c>
      <c r="D362" s="49" t="s">
        <v>28</v>
      </c>
      <c r="E362" s="65">
        <v>1.1241220000000001</v>
      </c>
      <c r="G362" s="63"/>
    </row>
    <row r="363" spans="1:8" x14ac:dyDescent="0.3">
      <c r="A363" s="62">
        <v>635</v>
      </c>
      <c r="B363" s="50">
        <v>42306</v>
      </c>
      <c r="C363" s="50">
        <v>42977</v>
      </c>
      <c r="D363" s="49" t="s">
        <v>28</v>
      </c>
      <c r="E363" s="65">
        <v>1.1241220000000001</v>
      </c>
      <c r="G363" s="63"/>
    </row>
    <row r="364" spans="1:8" x14ac:dyDescent="0.3">
      <c r="A364" s="62">
        <v>636</v>
      </c>
      <c r="B364" s="50">
        <v>42306</v>
      </c>
      <c r="C364" s="50">
        <v>43038</v>
      </c>
      <c r="D364" s="49" t="s">
        <v>28</v>
      </c>
      <c r="E364" s="65">
        <v>1.1311009999999999</v>
      </c>
      <c r="G364" s="63"/>
    </row>
    <row r="365" spans="1:8" x14ac:dyDescent="0.3">
      <c r="A365" s="62">
        <v>637</v>
      </c>
      <c r="B365" s="50">
        <v>42306</v>
      </c>
      <c r="C365" s="50">
        <v>43038</v>
      </c>
      <c r="D365" s="49" t="s">
        <v>28</v>
      </c>
      <c r="E365" s="65">
        <v>1.1311009999999999</v>
      </c>
    </row>
    <row r="366" spans="1:8" x14ac:dyDescent="0.3">
      <c r="A366" s="62">
        <v>638</v>
      </c>
      <c r="B366" s="50">
        <v>42306</v>
      </c>
      <c r="C366" s="50">
        <v>43038</v>
      </c>
      <c r="D366" s="49" t="s">
        <v>28</v>
      </c>
      <c r="E366" s="65">
        <v>1.125407</v>
      </c>
    </row>
    <row r="367" spans="1:8" x14ac:dyDescent="0.3">
      <c r="A367" s="62">
        <v>639</v>
      </c>
      <c r="B367" s="50">
        <v>42300</v>
      </c>
      <c r="C367" s="50">
        <v>42794</v>
      </c>
      <c r="D367" s="49" t="s">
        <v>28</v>
      </c>
      <c r="E367" s="65">
        <v>1.115294</v>
      </c>
      <c r="F367" s="50"/>
    </row>
    <row r="368" spans="1:8" x14ac:dyDescent="0.3">
      <c r="A368" s="62">
        <v>640</v>
      </c>
      <c r="B368" s="50">
        <v>42300</v>
      </c>
      <c r="C368" s="50">
        <v>42794</v>
      </c>
      <c r="D368" s="49" t="s">
        <v>28</v>
      </c>
      <c r="E368" s="65">
        <v>1.115294</v>
      </c>
      <c r="F368" s="50"/>
    </row>
    <row r="369" spans="1:6" x14ac:dyDescent="0.3">
      <c r="A369" s="62">
        <v>641</v>
      </c>
      <c r="B369" s="50">
        <v>42300</v>
      </c>
      <c r="C369" s="50">
        <v>42794</v>
      </c>
      <c r="D369" s="49" t="s">
        <v>28</v>
      </c>
      <c r="E369" s="65">
        <v>1.115294</v>
      </c>
      <c r="F369" s="50"/>
    </row>
    <row r="370" spans="1:6" x14ac:dyDescent="0.3">
      <c r="A370" s="62">
        <v>642</v>
      </c>
      <c r="B370" s="50">
        <v>42300</v>
      </c>
      <c r="C370" s="50">
        <v>42853</v>
      </c>
      <c r="D370" s="49" t="s">
        <v>28</v>
      </c>
      <c r="E370" s="65">
        <v>1.103564</v>
      </c>
      <c r="F370" s="50"/>
    </row>
    <row r="371" spans="1:6" x14ac:dyDescent="0.3">
      <c r="A371" s="62">
        <v>643</v>
      </c>
      <c r="B371" s="50">
        <v>42300</v>
      </c>
      <c r="C371" s="50">
        <v>42853</v>
      </c>
      <c r="D371" s="49" t="s">
        <v>28</v>
      </c>
      <c r="E371" s="65">
        <v>1.103564</v>
      </c>
      <c r="F371" s="50"/>
    </row>
    <row r="372" spans="1:6" x14ac:dyDescent="0.3">
      <c r="A372" s="62">
        <v>644</v>
      </c>
      <c r="B372" s="50">
        <v>42300</v>
      </c>
      <c r="C372" s="50">
        <v>42853</v>
      </c>
      <c r="D372" s="49" t="s">
        <v>28</v>
      </c>
      <c r="E372" s="65">
        <v>1.103564</v>
      </c>
      <c r="F372" s="50"/>
    </row>
    <row r="373" spans="1:6" x14ac:dyDescent="0.3">
      <c r="A373" s="62">
        <v>645</v>
      </c>
      <c r="B373" s="50">
        <v>42300</v>
      </c>
      <c r="C373" s="50">
        <v>42886</v>
      </c>
      <c r="D373" s="49" t="s">
        <v>28</v>
      </c>
      <c r="E373" s="65">
        <v>1.119499</v>
      </c>
    </row>
    <row r="374" spans="1:6" x14ac:dyDescent="0.3">
      <c r="A374" s="62">
        <v>646</v>
      </c>
      <c r="B374" s="50">
        <v>42300</v>
      </c>
      <c r="C374" s="50">
        <v>42886</v>
      </c>
      <c r="D374" s="49" t="s">
        <v>28</v>
      </c>
      <c r="E374" s="65">
        <v>1.119499</v>
      </c>
    </row>
    <row r="375" spans="1:6" x14ac:dyDescent="0.3">
      <c r="A375" s="62">
        <v>647</v>
      </c>
      <c r="B375" s="50">
        <v>42300</v>
      </c>
      <c r="C375" s="50">
        <v>42886</v>
      </c>
      <c r="D375" s="49" t="s">
        <v>28</v>
      </c>
      <c r="E375" s="65">
        <v>1.119499</v>
      </c>
    </row>
    <row r="376" spans="1:6" x14ac:dyDescent="0.3">
      <c r="A376" s="62">
        <v>648</v>
      </c>
      <c r="B376" s="50">
        <v>42300</v>
      </c>
      <c r="C376" s="50">
        <v>42916</v>
      </c>
      <c r="D376" s="49" t="s">
        <v>28</v>
      </c>
      <c r="E376" s="65">
        <v>1.121122</v>
      </c>
    </row>
    <row r="377" spans="1:6" x14ac:dyDescent="0.3">
      <c r="A377" s="62">
        <v>649</v>
      </c>
      <c r="B377" s="50">
        <v>42300</v>
      </c>
      <c r="C377" s="50">
        <v>42916</v>
      </c>
      <c r="D377" s="49" t="s">
        <v>28</v>
      </c>
      <c r="E377" s="65">
        <v>1.121122</v>
      </c>
    </row>
    <row r="378" spans="1:6" x14ac:dyDescent="0.3">
      <c r="A378" s="62">
        <v>650</v>
      </c>
      <c r="B378" s="50">
        <v>42300</v>
      </c>
      <c r="C378" s="50">
        <v>42916</v>
      </c>
      <c r="D378" s="49" t="s">
        <v>28</v>
      </c>
      <c r="E378" s="65">
        <v>1.121122</v>
      </c>
    </row>
    <row r="379" spans="1:6" x14ac:dyDescent="0.3">
      <c r="A379" s="62">
        <v>651</v>
      </c>
      <c r="B379" s="50">
        <v>42300</v>
      </c>
      <c r="C379" s="50">
        <v>42947</v>
      </c>
      <c r="D379" s="49" t="s">
        <v>28</v>
      </c>
      <c r="E379" s="65">
        <v>1.122598</v>
      </c>
    </row>
    <row r="380" spans="1:6" x14ac:dyDescent="0.3">
      <c r="A380" s="62">
        <v>652</v>
      </c>
      <c r="B380" s="50">
        <v>42300</v>
      </c>
      <c r="C380" s="50">
        <v>42947</v>
      </c>
      <c r="D380" s="49" t="s">
        <v>28</v>
      </c>
      <c r="E380" s="65">
        <v>1.122598</v>
      </c>
    </row>
    <row r="381" spans="1:6" x14ac:dyDescent="0.3">
      <c r="A381" s="62">
        <v>653</v>
      </c>
      <c r="B381" s="50">
        <v>42300</v>
      </c>
      <c r="C381" s="50">
        <v>42947</v>
      </c>
      <c r="D381" s="49" t="s">
        <v>28</v>
      </c>
      <c r="E381" s="65">
        <v>1.122598</v>
      </c>
    </row>
    <row r="382" spans="1:6" x14ac:dyDescent="0.3">
      <c r="A382" s="62">
        <v>654</v>
      </c>
      <c r="B382" s="50">
        <v>42299</v>
      </c>
      <c r="C382" s="50">
        <v>42643</v>
      </c>
      <c r="D382" s="49" t="s">
        <v>28</v>
      </c>
      <c r="E382" s="65">
        <v>1.1225080000000001</v>
      </c>
      <c r="F382" s="50"/>
    </row>
    <row r="383" spans="1:6" x14ac:dyDescent="0.3">
      <c r="A383" s="62">
        <v>655</v>
      </c>
      <c r="B383" s="50">
        <v>42299</v>
      </c>
      <c r="C383" s="50">
        <v>42643</v>
      </c>
      <c r="D383" s="49" t="s">
        <v>28</v>
      </c>
      <c r="E383" s="65">
        <v>1.1225080000000001</v>
      </c>
      <c r="F383" s="50"/>
    </row>
    <row r="384" spans="1:6" x14ac:dyDescent="0.3">
      <c r="A384" s="62">
        <v>656</v>
      </c>
      <c r="B384" s="50">
        <v>42313</v>
      </c>
      <c r="C384" s="50">
        <v>42704</v>
      </c>
      <c r="D384" s="49" t="s">
        <v>28</v>
      </c>
      <c r="E384" s="65">
        <v>1.150064</v>
      </c>
      <c r="F384" s="50"/>
    </row>
    <row r="385" spans="1:6" x14ac:dyDescent="0.3">
      <c r="A385" s="62">
        <v>657</v>
      </c>
      <c r="B385" s="50">
        <v>42313</v>
      </c>
      <c r="C385" s="50">
        <v>42794</v>
      </c>
      <c r="D385" s="49" t="s">
        <v>28</v>
      </c>
      <c r="E385" s="65">
        <v>1.1168400000000001</v>
      </c>
      <c r="F385" s="50"/>
    </row>
    <row r="386" spans="1:6" x14ac:dyDescent="0.3">
      <c r="A386" s="62">
        <v>670</v>
      </c>
      <c r="B386" s="50">
        <v>42327</v>
      </c>
      <c r="C386" s="50">
        <v>42489</v>
      </c>
      <c r="D386" s="49" t="s">
        <v>28</v>
      </c>
      <c r="E386" s="65">
        <v>1.0771200000000001</v>
      </c>
      <c r="F386" s="50"/>
    </row>
    <row r="387" spans="1:6" x14ac:dyDescent="0.3">
      <c r="A387" s="62">
        <v>671</v>
      </c>
      <c r="B387" s="50">
        <v>42327</v>
      </c>
      <c r="C387" s="50">
        <v>42521</v>
      </c>
      <c r="D387" s="49" t="s">
        <v>28</v>
      </c>
      <c r="E387" s="65">
        <v>1.0782419999999999</v>
      </c>
      <c r="F387" s="50"/>
    </row>
    <row r="388" spans="1:6" x14ac:dyDescent="0.3">
      <c r="A388" s="62">
        <v>672</v>
      </c>
      <c r="B388" s="50">
        <v>42327</v>
      </c>
      <c r="C388" s="50">
        <v>42674</v>
      </c>
      <c r="D388" s="49" t="s">
        <v>28</v>
      </c>
      <c r="E388" s="65">
        <v>1.0846100000000001</v>
      </c>
      <c r="F388" s="50"/>
    </row>
    <row r="389" spans="1:6" x14ac:dyDescent="0.3">
      <c r="A389" s="62">
        <v>679</v>
      </c>
      <c r="B389" s="50">
        <v>42338</v>
      </c>
      <c r="C389" s="50">
        <v>43188</v>
      </c>
      <c r="D389" s="49" t="s">
        <v>28</v>
      </c>
      <c r="E389" s="65">
        <v>1.0764659999999999</v>
      </c>
    </row>
    <row r="390" spans="1:6" x14ac:dyDescent="0.3">
      <c r="A390" s="62">
        <v>680</v>
      </c>
      <c r="B390" s="50">
        <v>42338</v>
      </c>
      <c r="C390" s="50">
        <v>43220</v>
      </c>
      <c r="D390" s="49" t="s">
        <v>28</v>
      </c>
      <c r="E390" s="65">
        <v>1.1014360000000001</v>
      </c>
    </row>
    <row r="391" spans="1:6" x14ac:dyDescent="0.3">
      <c r="A391" s="49">
        <v>696</v>
      </c>
      <c r="B391" s="50">
        <v>42424</v>
      </c>
      <c r="C391" s="50">
        <v>43279</v>
      </c>
      <c r="D391" s="49" t="s">
        <v>28</v>
      </c>
      <c r="E391" s="53">
        <v>1.1413</v>
      </c>
    </row>
    <row r="392" spans="1:6" x14ac:dyDescent="0.3">
      <c r="A392" s="49">
        <v>697</v>
      </c>
      <c r="B392" s="50">
        <v>42424</v>
      </c>
      <c r="C392" s="50">
        <v>43279</v>
      </c>
      <c r="D392" s="49" t="s">
        <v>28</v>
      </c>
      <c r="E392" s="53">
        <v>1.1413</v>
      </c>
    </row>
    <row r="393" spans="1:6" x14ac:dyDescent="0.3">
      <c r="A393" s="49">
        <v>698</v>
      </c>
      <c r="B393" s="50">
        <v>42424</v>
      </c>
      <c r="C393" s="50">
        <v>43279</v>
      </c>
      <c r="D393" s="49" t="s">
        <v>28</v>
      </c>
      <c r="E393" s="53">
        <v>1.1413</v>
      </c>
    </row>
    <row r="394" spans="1:6" x14ac:dyDescent="0.3">
      <c r="A394" s="49">
        <v>699</v>
      </c>
      <c r="B394" s="50">
        <v>42424</v>
      </c>
      <c r="C394" s="50">
        <v>43279</v>
      </c>
      <c r="D394" s="49" t="s">
        <v>28</v>
      </c>
      <c r="E394" s="53">
        <v>1.1413</v>
      </c>
    </row>
    <row r="395" spans="1:6" x14ac:dyDescent="0.3">
      <c r="A395" s="49">
        <v>700</v>
      </c>
      <c r="B395" s="50">
        <v>42424</v>
      </c>
      <c r="C395" s="50">
        <v>43279</v>
      </c>
      <c r="D395" s="49" t="s">
        <v>28</v>
      </c>
      <c r="E395" s="53">
        <v>1.1413</v>
      </c>
    </row>
    <row r="396" spans="1:6" x14ac:dyDescent="0.3">
      <c r="A396" s="49">
        <v>701</v>
      </c>
      <c r="B396" s="50">
        <v>42424</v>
      </c>
      <c r="C396" s="50">
        <v>43279</v>
      </c>
      <c r="D396" s="49" t="s">
        <v>28</v>
      </c>
      <c r="E396" s="53">
        <v>1.1413</v>
      </c>
    </row>
    <row r="397" spans="1:6" x14ac:dyDescent="0.3">
      <c r="A397" s="62">
        <v>705</v>
      </c>
      <c r="B397" s="50">
        <v>42429</v>
      </c>
      <c r="C397" s="50">
        <v>43159</v>
      </c>
      <c r="D397" s="49" t="s">
        <v>28</v>
      </c>
      <c r="E397" s="53">
        <v>1.1223000000000001</v>
      </c>
    </row>
    <row r="398" spans="1:6" x14ac:dyDescent="0.3">
      <c r="A398" s="62">
        <v>706</v>
      </c>
      <c r="B398" s="50">
        <v>42429</v>
      </c>
      <c r="C398" s="50">
        <v>43159</v>
      </c>
      <c r="D398" s="49" t="s">
        <v>28</v>
      </c>
      <c r="E398" s="53">
        <v>1.1223000000000001</v>
      </c>
    </row>
    <row r="399" spans="1:6" x14ac:dyDescent="0.3">
      <c r="A399" s="62">
        <v>707</v>
      </c>
      <c r="B399" s="50">
        <v>42429</v>
      </c>
      <c r="C399" s="50">
        <v>43159</v>
      </c>
      <c r="D399" s="49" t="s">
        <v>28</v>
      </c>
      <c r="E399" s="53">
        <v>1.1223000000000001</v>
      </c>
    </row>
    <row r="400" spans="1:6" x14ac:dyDescent="0.3">
      <c r="A400" s="62">
        <v>708</v>
      </c>
      <c r="B400" s="50">
        <v>42429</v>
      </c>
      <c r="C400" s="50">
        <v>43188</v>
      </c>
      <c r="D400" s="49" t="s">
        <v>28</v>
      </c>
      <c r="E400" s="53">
        <v>1.1240000000000001</v>
      </c>
    </row>
    <row r="401" spans="1:5" x14ac:dyDescent="0.3">
      <c r="A401" s="62">
        <v>709</v>
      </c>
      <c r="B401" s="50">
        <v>42429</v>
      </c>
      <c r="C401" s="50">
        <v>43188</v>
      </c>
      <c r="D401" s="49" t="s">
        <v>28</v>
      </c>
      <c r="E401" s="53">
        <v>1.1240000000000001</v>
      </c>
    </row>
    <row r="402" spans="1:5" x14ac:dyDescent="0.3">
      <c r="A402" s="62">
        <v>710</v>
      </c>
      <c r="B402" s="50">
        <v>42429</v>
      </c>
      <c r="C402" s="50">
        <v>43188</v>
      </c>
      <c r="D402" s="49" t="s">
        <v>28</v>
      </c>
      <c r="E402" s="53">
        <v>1.1240000000000001</v>
      </c>
    </row>
    <row r="403" spans="1:5" x14ac:dyDescent="0.3">
      <c r="A403" s="49">
        <v>711</v>
      </c>
      <c r="B403" s="50">
        <v>42426</v>
      </c>
      <c r="C403" s="50">
        <v>42738</v>
      </c>
      <c r="D403" s="49" t="s">
        <v>69</v>
      </c>
      <c r="E403" s="53">
        <v>0.79533539329269065</v>
      </c>
    </row>
    <row r="404" spans="1:5" x14ac:dyDescent="0.3">
      <c r="A404" s="49">
        <v>712</v>
      </c>
      <c r="B404" s="50">
        <v>42426</v>
      </c>
      <c r="C404" s="50">
        <v>42738</v>
      </c>
      <c r="D404" s="49" t="s">
        <v>69</v>
      </c>
      <c r="E404" s="53">
        <v>0.79533539329269065</v>
      </c>
    </row>
    <row r="405" spans="1:5" x14ac:dyDescent="0.3">
      <c r="A405" s="49">
        <v>713</v>
      </c>
      <c r="B405" s="50">
        <v>42426</v>
      </c>
      <c r="C405" s="50">
        <v>42948</v>
      </c>
      <c r="D405" s="49" t="s">
        <v>69</v>
      </c>
      <c r="E405" s="53">
        <v>0.80075156660456082</v>
      </c>
    </row>
    <row r="406" spans="1:5" x14ac:dyDescent="0.3">
      <c r="A406" s="49">
        <v>714</v>
      </c>
      <c r="B406" s="50">
        <v>42426</v>
      </c>
      <c r="C406" s="50">
        <v>42948</v>
      </c>
      <c r="D406" s="49" t="s">
        <v>69</v>
      </c>
      <c r="E406" s="53">
        <v>0.80075156660456082</v>
      </c>
    </row>
    <row r="407" spans="1:5" x14ac:dyDescent="0.3">
      <c r="A407" s="49">
        <v>720</v>
      </c>
      <c r="B407" s="50">
        <v>42496</v>
      </c>
      <c r="C407" s="50">
        <v>42766</v>
      </c>
      <c r="D407" s="49" t="s">
        <v>70</v>
      </c>
      <c r="E407" s="53">
        <v>3.7801035826608871</v>
      </c>
    </row>
    <row r="408" spans="1:5" x14ac:dyDescent="0.3">
      <c r="A408" s="49">
        <v>721</v>
      </c>
      <c r="B408" s="50">
        <v>42496</v>
      </c>
      <c r="C408" s="50">
        <v>42766</v>
      </c>
      <c r="D408" s="49" t="s">
        <v>70</v>
      </c>
      <c r="E408" s="53">
        <v>3.7801035826608871</v>
      </c>
    </row>
    <row r="409" spans="1:5" x14ac:dyDescent="0.3">
      <c r="A409" s="49">
        <v>722</v>
      </c>
      <c r="B409" s="50">
        <v>42496</v>
      </c>
      <c r="C409" s="50">
        <v>42766</v>
      </c>
      <c r="D409" s="49" t="s">
        <v>70</v>
      </c>
      <c r="E409" s="53">
        <v>3.7801035826608871</v>
      </c>
    </row>
    <row r="410" spans="1:5" x14ac:dyDescent="0.3">
      <c r="A410" s="49">
        <v>723</v>
      </c>
      <c r="B410" s="50">
        <v>42496</v>
      </c>
      <c r="C410" s="50">
        <v>42790</v>
      </c>
      <c r="D410" s="49" t="s">
        <v>70</v>
      </c>
      <c r="E410" s="53">
        <v>3.8017129533275225</v>
      </c>
    </row>
    <row r="411" spans="1:5" x14ac:dyDescent="0.3">
      <c r="A411" s="49">
        <v>724</v>
      </c>
      <c r="B411" s="50">
        <v>42496</v>
      </c>
      <c r="C411" s="50">
        <v>42790</v>
      </c>
      <c r="D411" s="49" t="s">
        <v>70</v>
      </c>
      <c r="E411" s="53">
        <v>3.8017129533275225</v>
      </c>
    </row>
    <row r="412" spans="1:5" x14ac:dyDescent="0.3">
      <c r="A412" s="49">
        <v>725</v>
      </c>
      <c r="B412" s="50">
        <v>42496</v>
      </c>
      <c r="C412" s="50">
        <v>42790</v>
      </c>
      <c r="D412" s="49" t="s">
        <v>70</v>
      </c>
      <c r="E412" s="53">
        <v>3.8017129533275225</v>
      </c>
    </row>
    <row r="413" spans="1:5" x14ac:dyDescent="0.3">
      <c r="A413" s="49">
        <v>726</v>
      </c>
      <c r="B413" s="50">
        <v>42496</v>
      </c>
      <c r="C413" s="50">
        <v>42825</v>
      </c>
      <c r="D413" s="49" t="s">
        <v>70</v>
      </c>
      <c r="E413" s="53">
        <v>3.8310238810630786</v>
      </c>
    </row>
    <row r="414" spans="1:5" x14ac:dyDescent="0.3">
      <c r="A414" s="49">
        <v>727</v>
      </c>
      <c r="B414" s="50">
        <v>42496</v>
      </c>
      <c r="C414" s="50">
        <v>42825</v>
      </c>
      <c r="D414" s="49" t="s">
        <v>70</v>
      </c>
      <c r="E414" s="53">
        <v>3.8310238810630786</v>
      </c>
    </row>
    <row r="415" spans="1:5" x14ac:dyDescent="0.3">
      <c r="A415" s="49">
        <v>728</v>
      </c>
      <c r="B415" s="50">
        <v>42496</v>
      </c>
      <c r="C415" s="50">
        <v>42825</v>
      </c>
      <c r="D415" s="49" t="s">
        <v>70</v>
      </c>
      <c r="E415" s="53">
        <v>3.8310238810630786</v>
      </c>
    </row>
    <row r="416" spans="1:5" x14ac:dyDescent="0.3">
      <c r="A416" s="49">
        <v>729</v>
      </c>
      <c r="B416" s="50">
        <v>42496</v>
      </c>
      <c r="C416" s="50">
        <v>42853</v>
      </c>
      <c r="D416" s="49" t="s">
        <v>70</v>
      </c>
      <c r="E416" s="53">
        <v>3.8532787560390451</v>
      </c>
    </row>
    <row r="417" spans="1:5" x14ac:dyDescent="0.3">
      <c r="A417" s="49">
        <v>730</v>
      </c>
      <c r="B417" s="50">
        <v>42496</v>
      </c>
      <c r="C417" s="50">
        <v>42853</v>
      </c>
      <c r="D417" s="49" t="s">
        <v>70</v>
      </c>
      <c r="E417" s="53">
        <v>3.8532787560390451</v>
      </c>
    </row>
    <row r="418" spans="1:5" x14ac:dyDescent="0.3">
      <c r="A418" s="49">
        <v>731</v>
      </c>
      <c r="B418" s="50">
        <v>42496</v>
      </c>
      <c r="C418" s="50">
        <v>42853</v>
      </c>
      <c r="D418" s="49" t="s">
        <v>70</v>
      </c>
      <c r="E418" s="53">
        <v>3.8532787560390451</v>
      </c>
    </row>
    <row r="419" spans="1:5" x14ac:dyDescent="0.3">
      <c r="A419" s="49">
        <v>732</v>
      </c>
      <c r="B419" s="50">
        <v>42496</v>
      </c>
      <c r="C419" s="50">
        <v>42885</v>
      </c>
      <c r="D419" s="49" t="s">
        <v>70</v>
      </c>
      <c r="E419" s="53">
        <v>3.8804581793150135</v>
      </c>
    </row>
    <row r="420" spans="1:5" x14ac:dyDescent="0.3">
      <c r="A420" s="49">
        <v>733</v>
      </c>
      <c r="B420" s="50">
        <v>42496</v>
      </c>
      <c r="C420" s="50">
        <v>42885</v>
      </c>
      <c r="D420" s="49" t="s">
        <v>70</v>
      </c>
      <c r="E420" s="53">
        <v>3.8804581793150135</v>
      </c>
    </row>
    <row r="421" spans="1:5" x14ac:dyDescent="0.3">
      <c r="A421" s="49">
        <v>734</v>
      </c>
      <c r="B421" s="50">
        <v>42496</v>
      </c>
      <c r="C421" s="50">
        <v>42885</v>
      </c>
      <c r="D421" s="49" t="s">
        <v>70</v>
      </c>
      <c r="E421" s="53">
        <v>3.8804581793150135</v>
      </c>
    </row>
    <row r="422" spans="1:5" x14ac:dyDescent="0.3">
      <c r="A422" s="49">
        <v>735</v>
      </c>
      <c r="B422" s="50">
        <v>42496</v>
      </c>
      <c r="C422" s="50">
        <v>42916</v>
      </c>
      <c r="D422" s="49" t="s">
        <v>70</v>
      </c>
      <c r="E422" s="53">
        <v>3.907733374294617</v>
      </c>
    </row>
    <row r="423" spans="1:5" x14ac:dyDescent="0.3">
      <c r="A423" s="49">
        <v>736</v>
      </c>
      <c r="B423" s="50">
        <v>42496</v>
      </c>
      <c r="C423" s="50">
        <v>42916</v>
      </c>
      <c r="D423" s="49" t="s">
        <v>70</v>
      </c>
      <c r="E423" s="53">
        <v>3.907733374294617</v>
      </c>
    </row>
    <row r="424" spans="1:5" x14ac:dyDescent="0.3">
      <c r="A424" s="49">
        <v>737</v>
      </c>
      <c r="B424" s="50">
        <v>42496</v>
      </c>
      <c r="C424" s="50">
        <v>42916</v>
      </c>
      <c r="D424" s="49" t="s">
        <v>70</v>
      </c>
      <c r="E424" s="53">
        <v>3.907733374294617</v>
      </c>
    </row>
    <row r="425" spans="1:5" x14ac:dyDescent="0.3">
      <c r="A425" s="49">
        <v>738</v>
      </c>
      <c r="B425" s="50">
        <v>42496</v>
      </c>
      <c r="C425" s="50">
        <v>42947</v>
      </c>
      <c r="D425" s="49" t="s">
        <v>70</v>
      </c>
      <c r="E425" s="53">
        <v>3.9341823402423013</v>
      </c>
    </row>
    <row r="426" spans="1:5" x14ac:dyDescent="0.3">
      <c r="A426" s="49">
        <v>739</v>
      </c>
      <c r="B426" s="50">
        <v>42496</v>
      </c>
      <c r="C426" s="50">
        <v>42947</v>
      </c>
      <c r="D426" s="49" t="s">
        <v>70</v>
      </c>
      <c r="E426" s="53">
        <v>3.9341823402423013</v>
      </c>
    </row>
    <row r="427" spans="1:5" x14ac:dyDescent="0.3">
      <c r="A427" s="49">
        <v>740</v>
      </c>
      <c r="B427" s="50">
        <v>42496</v>
      </c>
      <c r="C427" s="50">
        <v>42947</v>
      </c>
      <c r="D427" s="49" t="s">
        <v>70</v>
      </c>
      <c r="E427" s="53">
        <v>3.9341823402423013</v>
      </c>
    </row>
    <row r="428" spans="1:5" x14ac:dyDescent="0.3">
      <c r="A428" s="49">
        <v>741</v>
      </c>
      <c r="B428" s="50">
        <v>42496</v>
      </c>
      <c r="C428" s="50">
        <v>42978</v>
      </c>
      <c r="D428" s="49" t="s">
        <v>70</v>
      </c>
      <c r="E428" s="53">
        <v>3.9611339329750006</v>
      </c>
    </row>
    <row r="429" spans="1:5" x14ac:dyDescent="0.3">
      <c r="A429" s="49">
        <v>742</v>
      </c>
      <c r="B429" s="50">
        <v>42496</v>
      </c>
      <c r="C429" s="50">
        <v>42978</v>
      </c>
      <c r="D429" s="49" t="s">
        <v>70</v>
      </c>
      <c r="E429" s="53">
        <v>3.9611339329750006</v>
      </c>
    </row>
    <row r="430" spans="1:5" x14ac:dyDescent="0.3">
      <c r="A430" s="49">
        <v>743</v>
      </c>
      <c r="B430" s="50">
        <v>42496</v>
      </c>
      <c r="C430" s="50">
        <v>42978</v>
      </c>
      <c r="D430" s="49" t="s">
        <v>70</v>
      </c>
      <c r="E430" s="53">
        <v>3.9611339329750006</v>
      </c>
    </row>
    <row r="431" spans="1:5" x14ac:dyDescent="0.3">
      <c r="A431" s="49">
        <v>744</v>
      </c>
      <c r="B431" s="50">
        <v>42496</v>
      </c>
      <c r="C431" s="50">
        <v>43007</v>
      </c>
      <c r="D431" s="49" t="s">
        <v>70</v>
      </c>
      <c r="E431" s="53">
        <v>3.9866045658538654</v>
      </c>
    </row>
    <row r="432" spans="1:5" x14ac:dyDescent="0.3">
      <c r="A432" s="49">
        <v>745</v>
      </c>
      <c r="B432" s="50">
        <v>42496</v>
      </c>
      <c r="C432" s="50">
        <v>43007</v>
      </c>
      <c r="D432" s="49" t="s">
        <v>70</v>
      </c>
      <c r="E432" s="53">
        <v>3.9866045658538654</v>
      </c>
    </row>
    <row r="433" spans="1:5" x14ac:dyDescent="0.3">
      <c r="A433" s="49">
        <v>746</v>
      </c>
      <c r="B433" s="50">
        <v>42496</v>
      </c>
      <c r="C433" s="50">
        <v>43007</v>
      </c>
      <c r="D433" s="49" t="s">
        <v>70</v>
      </c>
      <c r="E433" s="53">
        <v>3.9866045658538654</v>
      </c>
    </row>
    <row r="434" spans="1:5" x14ac:dyDescent="0.3">
      <c r="A434" s="49">
        <v>747</v>
      </c>
      <c r="B434" s="50">
        <v>42496</v>
      </c>
      <c r="C434" s="50">
        <v>43039</v>
      </c>
      <c r="D434" s="49" t="s">
        <v>70</v>
      </c>
      <c r="E434" s="53">
        <v>4.0141062439378521</v>
      </c>
    </row>
    <row r="435" spans="1:5" x14ac:dyDescent="0.3">
      <c r="A435" s="49">
        <v>748</v>
      </c>
      <c r="B435" s="50">
        <v>42496</v>
      </c>
      <c r="C435" s="50">
        <v>43039</v>
      </c>
      <c r="D435" s="49" t="s">
        <v>70</v>
      </c>
      <c r="E435" s="53">
        <v>4.0141062439378521</v>
      </c>
    </row>
    <row r="436" spans="1:5" x14ac:dyDescent="0.3">
      <c r="A436" s="49">
        <v>749</v>
      </c>
      <c r="B436" s="50">
        <v>42496</v>
      </c>
      <c r="C436" s="50">
        <v>43039</v>
      </c>
      <c r="D436" s="49" t="s">
        <v>70</v>
      </c>
      <c r="E436" s="53">
        <v>4.0141062439378521</v>
      </c>
    </row>
    <row r="437" spans="1:5" x14ac:dyDescent="0.3">
      <c r="A437" s="49">
        <v>750</v>
      </c>
      <c r="B437" s="50">
        <v>42496</v>
      </c>
      <c r="C437" s="50">
        <v>43069</v>
      </c>
      <c r="D437" s="49" t="s">
        <v>70</v>
      </c>
      <c r="E437" s="53">
        <v>4.0402040958808554</v>
      </c>
    </row>
    <row r="438" spans="1:5" x14ac:dyDescent="0.3">
      <c r="A438" s="49">
        <v>751</v>
      </c>
      <c r="B438" s="50">
        <v>42496</v>
      </c>
      <c r="C438" s="50">
        <v>43069</v>
      </c>
      <c r="D438" s="49" t="s">
        <v>70</v>
      </c>
      <c r="E438" s="53">
        <v>4.0402040958808554</v>
      </c>
    </row>
    <row r="439" spans="1:5" x14ac:dyDescent="0.3">
      <c r="A439" s="49">
        <v>752</v>
      </c>
      <c r="B439" s="50">
        <v>42496</v>
      </c>
      <c r="C439" s="50">
        <v>43069</v>
      </c>
      <c r="D439" s="49" t="s">
        <v>70</v>
      </c>
      <c r="E439" s="53">
        <v>4.0402040958808554</v>
      </c>
    </row>
    <row r="440" spans="1:5" x14ac:dyDescent="0.3">
      <c r="A440" s="49">
        <v>753</v>
      </c>
      <c r="B440" s="50">
        <v>42496</v>
      </c>
      <c r="C440" s="50">
        <v>43098</v>
      </c>
      <c r="D440" s="49" t="s">
        <v>70</v>
      </c>
      <c r="E440" s="53">
        <v>4.0656127073222628</v>
      </c>
    </row>
    <row r="441" spans="1:5" x14ac:dyDescent="0.3">
      <c r="A441" s="49">
        <v>754</v>
      </c>
      <c r="B441" s="50">
        <v>42496</v>
      </c>
      <c r="C441" s="50">
        <v>43098</v>
      </c>
      <c r="D441" s="49" t="s">
        <v>70</v>
      </c>
      <c r="E441" s="53">
        <v>4.0656127073222628</v>
      </c>
    </row>
    <row r="442" spans="1:5" x14ac:dyDescent="0.3">
      <c r="A442" s="49">
        <v>755</v>
      </c>
      <c r="B442" s="50">
        <v>42496</v>
      </c>
      <c r="C442" s="50">
        <v>43098</v>
      </c>
      <c r="D442" s="49" t="s">
        <v>70</v>
      </c>
      <c r="E442" s="53">
        <v>4.0656127073222628</v>
      </c>
    </row>
    <row r="443" spans="1:5" x14ac:dyDescent="0.3">
      <c r="A443" s="49">
        <v>756</v>
      </c>
      <c r="B443" s="50">
        <v>42473</v>
      </c>
      <c r="C443" s="50">
        <v>42767</v>
      </c>
      <c r="D443" s="49" t="s">
        <v>71</v>
      </c>
      <c r="E443" s="53">
        <v>17.861611797107429</v>
      </c>
    </row>
    <row r="444" spans="1:5" x14ac:dyDescent="0.3">
      <c r="A444" s="49">
        <v>757</v>
      </c>
      <c r="B444" s="50">
        <v>42473</v>
      </c>
      <c r="C444" s="50">
        <v>42767</v>
      </c>
      <c r="D444" s="49" t="s">
        <v>71</v>
      </c>
      <c r="E444" s="53">
        <v>17.861611797107429</v>
      </c>
    </row>
    <row r="445" spans="1:5" x14ac:dyDescent="0.3">
      <c r="A445" s="49">
        <v>758</v>
      </c>
      <c r="B445" s="50">
        <v>42473</v>
      </c>
      <c r="C445" s="50">
        <v>42767</v>
      </c>
      <c r="D445" s="49" t="s">
        <v>71</v>
      </c>
      <c r="E445" s="53">
        <v>17.861611797107429</v>
      </c>
    </row>
    <row r="446" spans="1:5" x14ac:dyDescent="0.3">
      <c r="A446" s="49">
        <v>759</v>
      </c>
      <c r="B446" s="50">
        <v>42473</v>
      </c>
      <c r="C446" s="50">
        <v>42796</v>
      </c>
      <c r="D446" s="49" t="s">
        <v>71</v>
      </c>
      <c r="E446" s="53">
        <v>17.902376465942737</v>
      </c>
    </row>
    <row r="447" spans="1:5" x14ac:dyDescent="0.3">
      <c r="A447" s="49">
        <v>760</v>
      </c>
      <c r="B447" s="50">
        <v>42473</v>
      </c>
      <c r="C447" s="50">
        <v>42796</v>
      </c>
      <c r="D447" s="49" t="s">
        <v>71</v>
      </c>
      <c r="E447" s="53">
        <v>17.902376465942737</v>
      </c>
    </row>
    <row r="448" spans="1:5" x14ac:dyDescent="0.3">
      <c r="A448" s="49">
        <v>761</v>
      </c>
      <c r="B448" s="50">
        <v>42473</v>
      </c>
      <c r="C448" s="50">
        <v>42796</v>
      </c>
      <c r="D448" s="49" t="s">
        <v>71</v>
      </c>
      <c r="E448" s="53">
        <v>17.902376465942737</v>
      </c>
    </row>
    <row r="449" spans="1:5" x14ac:dyDescent="0.3">
      <c r="A449" s="49">
        <v>762</v>
      </c>
      <c r="B449" s="50">
        <v>42473</v>
      </c>
      <c r="C449" s="50">
        <v>42828</v>
      </c>
      <c r="D449" s="49" t="s">
        <v>71</v>
      </c>
      <c r="E449" s="53">
        <v>17.946554830287109</v>
      </c>
    </row>
    <row r="450" spans="1:5" x14ac:dyDescent="0.3">
      <c r="A450" s="49">
        <v>763</v>
      </c>
      <c r="B450" s="50">
        <v>42473</v>
      </c>
      <c r="C450" s="50">
        <v>42828</v>
      </c>
      <c r="D450" s="49" t="s">
        <v>71</v>
      </c>
      <c r="E450" s="53">
        <v>17.946554830287109</v>
      </c>
    </row>
    <row r="451" spans="1:5" x14ac:dyDescent="0.3">
      <c r="A451" s="49">
        <v>764</v>
      </c>
      <c r="B451" s="50">
        <v>42473</v>
      </c>
      <c r="C451" s="50">
        <v>42828</v>
      </c>
      <c r="D451" s="49" t="s">
        <v>71</v>
      </c>
      <c r="E451" s="53">
        <v>17.946554830287109</v>
      </c>
    </row>
    <row r="452" spans="1:5" x14ac:dyDescent="0.3">
      <c r="A452" s="49">
        <v>765</v>
      </c>
      <c r="B452" s="50">
        <v>42473</v>
      </c>
      <c r="C452" s="50">
        <v>42857</v>
      </c>
      <c r="D452" s="49" t="s">
        <v>71</v>
      </c>
      <c r="E452" s="53">
        <v>17.990411556518346</v>
      </c>
    </row>
    <row r="453" spans="1:5" x14ac:dyDescent="0.3">
      <c r="A453" s="49">
        <v>766</v>
      </c>
      <c r="B453" s="50">
        <v>42473</v>
      </c>
      <c r="C453" s="50">
        <v>42857</v>
      </c>
      <c r="D453" s="49" t="s">
        <v>71</v>
      </c>
      <c r="E453" s="53">
        <v>17.990411556518346</v>
      </c>
    </row>
    <row r="454" spans="1:5" x14ac:dyDescent="0.3">
      <c r="A454" s="49">
        <v>767</v>
      </c>
      <c r="B454" s="50">
        <v>42473</v>
      </c>
      <c r="C454" s="50">
        <v>42857</v>
      </c>
      <c r="D454" s="49" t="s">
        <v>71</v>
      </c>
      <c r="E454" s="53">
        <v>17.990411556518346</v>
      </c>
    </row>
    <row r="455" spans="1:5" x14ac:dyDescent="0.3">
      <c r="A455" s="49">
        <v>768</v>
      </c>
      <c r="B455" s="50">
        <v>42473</v>
      </c>
      <c r="C455" s="50">
        <v>42887</v>
      </c>
      <c r="D455" s="49" t="s">
        <v>71</v>
      </c>
      <c r="E455" s="53">
        <v>18.039770008208333</v>
      </c>
    </row>
    <row r="456" spans="1:5" x14ac:dyDescent="0.3">
      <c r="A456" s="49">
        <v>769</v>
      </c>
      <c r="B456" s="50">
        <v>42473</v>
      </c>
      <c r="C456" s="50">
        <v>42887</v>
      </c>
      <c r="D456" s="49" t="s">
        <v>71</v>
      </c>
      <c r="E456" s="53">
        <v>18.039770008208333</v>
      </c>
    </row>
    <row r="457" spans="1:5" x14ac:dyDescent="0.3">
      <c r="A457" s="49">
        <v>770</v>
      </c>
      <c r="B457" s="50">
        <v>42473</v>
      </c>
      <c r="C457" s="50">
        <v>42887</v>
      </c>
      <c r="D457" s="49" t="s">
        <v>71</v>
      </c>
      <c r="E457" s="53">
        <v>18.039770008208333</v>
      </c>
    </row>
    <row r="458" spans="1:5" x14ac:dyDescent="0.3">
      <c r="A458" s="49">
        <v>771</v>
      </c>
      <c r="B458" s="50">
        <v>42473</v>
      </c>
      <c r="C458" s="50">
        <v>42920</v>
      </c>
      <c r="D458" s="49" t="s">
        <v>71</v>
      </c>
      <c r="E458" s="53">
        <v>18.093792224610539</v>
      </c>
    </row>
    <row r="459" spans="1:5" x14ac:dyDescent="0.3">
      <c r="A459" s="49">
        <v>772</v>
      </c>
      <c r="B459" s="50">
        <v>42473</v>
      </c>
      <c r="C459" s="50">
        <v>42920</v>
      </c>
      <c r="D459" s="49" t="s">
        <v>71</v>
      </c>
      <c r="E459" s="53">
        <v>18.093792224610539</v>
      </c>
    </row>
    <row r="460" spans="1:5" x14ac:dyDescent="0.3">
      <c r="A460" s="49">
        <v>773</v>
      </c>
      <c r="B460" s="50">
        <v>42473</v>
      </c>
      <c r="C460" s="50">
        <v>42920</v>
      </c>
      <c r="D460" s="49" t="s">
        <v>71</v>
      </c>
      <c r="E460" s="53">
        <v>18.093792224610539</v>
      </c>
    </row>
    <row r="461" spans="1:5" x14ac:dyDescent="0.3">
      <c r="A461" s="49">
        <v>774</v>
      </c>
      <c r="B461" s="50">
        <v>42473</v>
      </c>
      <c r="C461" s="50">
        <v>42948</v>
      </c>
      <c r="D461" s="49" t="s">
        <v>71</v>
      </c>
      <c r="E461" s="53">
        <v>18.139487526961691</v>
      </c>
    </row>
    <row r="462" spans="1:5" x14ac:dyDescent="0.3">
      <c r="A462" s="49">
        <v>775</v>
      </c>
      <c r="B462" s="50">
        <v>42473</v>
      </c>
      <c r="C462" s="50">
        <v>42948</v>
      </c>
      <c r="D462" s="49" t="s">
        <v>71</v>
      </c>
      <c r="E462" s="53">
        <v>18.139487526961691</v>
      </c>
    </row>
    <row r="463" spans="1:5" x14ac:dyDescent="0.3">
      <c r="A463" s="49">
        <v>776</v>
      </c>
      <c r="B463" s="50">
        <v>42473</v>
      </c>
      <c r="C463" s="50">
        <v>42948</v>
      </c>
      <c r="D463" s="49" t="s">
        <v>71</v>
      </c>
      <c r="E463" s="53">
        <v>18.139487526961691</v>
      </c>
    </row>
    <row r="464" spans="1:5" x14ac:dyDescent="0.3">
      <c r="A464" s="49">
        <v>777</v>
      </c>
      <c r="B464" s="50">
        <v>42473</v>
      </c>
      <c r="C464" s="50">
        <v>42979</v>
      </c>
      <c r="D464" s="49" t="s">
        <v>71</v>
      </c>
      <c r="E464" s="53">
        <v>18.190213377887723</v>
      </c>
    </row>
    <row r="465" spans="1:5" x14ac:dyDescent="0.3">
      <c r="A465" s="49">
        <v>778</v>
      </c>
      <c r="B465" s="50">
        <v>42473</v>
      </c>
      <c r="C465" s="50">
        <v>42979</v>
      </c>
      <c r="D465" s="49" t="s">
        <v>71</v>
      </c>
      <c r="E465" s="53">
        <v>18.190213377887723</v>
      </c>
    </row>
    <row r="466" spans="1:5" x14ac:dyDescent="0.3">
      <c r="A466" s="49">
        <v>779</v>
      </c>
      <c r="B466" s="50">
        <v>42473</v>
      </c>
      <c r="C466" s="50">
        <v>42979</v>
      </c>
      <c r="D466" s="49" t="s">
        <v>71</v>
      </c>
      <c r="E466" s="53">
        <v>18.190213377887723</v>
      </c>
    </row>
    <row r="467" spans="1:5" x14ac:dyDescent="0.3">
      <c r="A467" s="49">
        <v>780</v>
      </c>
      <c r="B467" s="50">
        <v>42473</v>
      </c>
      <c r="C467" s="50">
        <v>43011</v>
      </c>
      <c r="D467" s="49" t="s">
        <v>71</v>
      </c>
      <c r="E467" s="53">
        <v>18.242398804077634</v>
      </c>
    </row>
    <row r="468" spans="1:5" x14ac:dyDescent="0.3">
      <c r="A468" s="49">
        <v>781</v>
      </c>
      <c r="B468" s="50">
        <v>42473</v>
      </c>
      <c r="C468" s="50">
        <v>43011</v>
      </c>
      <c r="D468" s="49" t="s">
        <v>71</v>
      </c>
      <c r="E468" s="53">
        <v>18.242398804077634</v>
      </c>
    </row>
    <row r="469" spans="1:5" x14ac:dyDescent="0.3">
      <c r="A469" s="49">
        <v>782</v>
      </c>
      <c r="B469" s="50">
        <v>42473</v>
      </c>
      <c r="C469" s="50">
        <v>43011</v>
      </c>
      <c r="D469" s="49" t="s">
        <v>71</v>
      </c>
      <c r="E469" s="53">
        <v>18.242398804077634</v>
      </c>
    </row>
    <row r="470" spans="1:5" x14ac:dyDescent="0.3">
      <c r="A470" s="49">
        <v>783</v>
      </c>
      <c r="B470" s="50">
        <v>42473</v>
      </c>
      <c r="C470" s="50">
        <v>43040</v>
      </c>
      <c r="D470" s="49" t="s">
        <v>71</v>
      </c>
      <c r="E470" s="53">
        <v>18.289328190737386</v>
      </c>
    </row>
    <row r="471" spans="1:5" x14ac:dyDescent="0.3">
      <c r="A471" s="49">
        <v>784</v>
      </c>
      <c r="B471" s="50">
        <v>42473</v>
      </c>
      <c r="C471" s="50">
        <v>43040</v>
      </c>
      <c r="D471" s="49" t="s">
        <v>71</v>
      </c>
      <c r="E471" s="53">
        <v>18.289328190737386</v>
      </c>
    </row>
    <row r="472" spans="1:5" x14ac:dyDescent="0.3">
      <c r="A472" s="49">
        <v>785</v>
      </c>
      <c r="B472" s="50">
        <v>42473</v>
      </c>
      <c r="C472" s="50">
        <v>43040</v>
      </c>
      <c r="D472" s="49" t="s">
        <v>71</v>
      </c>
      <c r="E472" s="53">
        <v>18.289328190737386</v>
      </c>
    </row>
    <row r="473" spans="1:5" x14ac:dyDescent="0.3">
      <c r="A473" s="49">
        <v>786</v>
      </c>
      <c r="B473" s="50">
        <v>42473</v>
      </c>
      <c r="C473" s="50">
        <v>43073</v>
      </c>
      <c r="D473" s="49" t="s">
        <v>71</v>
      </c>
      <c r="E473" s="53">
        <v>18.342877468170947</v>
      </c>
    </row>
    <row r="474" spans="1:5" x14ac:dyDescent="0.3">
      <c r="A474" s="49">
        <v>787</v>
      </c>
      <c r="B474" s="50">
        <v>42473</v>
      </c>
      <c r="C474" s="50">
        <v>43073</v>
      </c>
      <c r="D474" s="49" t="s">
        <v>71</v>
      </c>
      <c r="E474" s="53">
        <v>18.342877468170947</v>
      </c>
    </row>
    <row r="475" spans="1:5" x14ac:dyDescent="0.3">
      <c r="A475" s="49">
        <v>788</v>
      </c>
      <c r="B475" s="50">
        <v>42473</v>
      </c>
      <c r="C475" s="50">
        <v>43073</v>
      </c>
      <c r="D475" s="49" t="s">
        <v>71</v>
      </c>
      <c r="E475" s="53">
        <v>18.342877468170947</v>
      </c>
    </row>
    <row r="476" spans="1:5" x14ac:dyDescent="0.3">
      <c r="A476" s="49">
        <v>789</v>
      </c>
      <c r="B476" s="50">
        <v>42473</v>
      </c>
      <c r="C476" s="50">
        <v>43102</v>
      </c>
      <c r="D476" s="49" t="s">
        <v>71</v>
      </c>
      <c r="E476" s="53">
        <v>18.38978711513354</v>
      </c>
    </row>
    <row r="477" spans="1:5" x14ac:dyDescent="0.3">
      <c r="A477" s="49">
        <v>790</v>
      </c>
      <c r="B477" s="50">
        <v>42473</v>
      </c>
      <c r="C477" s="50">
        <v>43102</v>
      </c>
      <c r="D477" s="49" t="s">
        <v>71</v>
      </c>
      <c r="E477" s="53">
        <v>18.38978711513354</v>
      </c>
    </row>
    <row r="478" spans="1:5" x14ac:dyDescent="0.3">
      <c r="A478" s="49">
        <v>791</v>
      </c>
      <c r="B478" s="50">
        <v>42473</v>
      </c>
      <c r="C478" s="50">
        <v>43102</v>
      </c>
      <c r="D478" s="49" t="s">
        <v>71</v>
      </c>
      <c r="E478" s="53">
        <v>18.38978711513354</v>
      </c>
    </row>
    <row r="479" spans="1:5" x14ac:dyDescent="0.3">
      <c r="A479" s="49">
        <v>795</v>
      </c>
      <c r="B479" s="50">
        <v>42509</v>
      </c>
      <c r="C479" s="50">
        <v>42580</v>
      </c>
      <c r="D479" s="49" t="s">
        <v>28</v>
      </c>
      <c r="E479" s="53">
        <v>1.1212</v>
      </c>
    </row>
    <row r="480" spans="1:5" x14ac:dyDescent="0.3">
      <c r="A480" s="49">
        <v>798</v>
      </c>
      <c r="B480" s="50">
        <v>42517</v>
      </c>
      <c r="C480" s="50">
        <v>42766</v>
      </c>
      <c r="D480" s="49" t="s">
        <v>42</v>
      </c>
      <c r="E480" s="53">
        <v>26.888999999999999</v>
      </c>
    </row>
    <row r="481" spans="1:5" x14ac:dyDescent="0.3">
      <c r="A481" s="49">
        <v>799</v>
      </c>
      <c r="B481" s="50">
        <v>42517</v>
      </c>
      <c r="C481" s="50">
        <v>42794</v>
      </c>
      <c r="D481" s="49" t="s">
        <v>42</v>
      </c>
      <c r="E481" s="53">
        <v>26.888000000000002</v>
      </c>
    </row>
    <row r="482" spans="1:5" x14ac:dyDescent="0.3">
      <c r="A482" s="49">
        <v>800</v>
      </c>
      <c r="B482" s="50">
        <v>42517</v>
      </c>
      <c r="C482" s="50">
        <v>42825</v>
      </c>
      <c r="D482" s="49" t="s">
        <v>42</v>
      </c>
      <c r="E482" s="53">
        <v>26.885000000000002</v>
      </c>
    </row>
    <row r="483" spans="1:5" x14ac:dyDescent="0.3">
      <c r="A483" s="49">
        <v>801</v>
      </c>
      <c r="B483" s="50">
        <v>42517</v>
      </c>
      <c r="C483" s="50">
        <v>42853</v>
      </c>
      <c r="D483" s="49" t="s">
        <v>42</v>
      </c>
      <c r="E483" s="53">
        <v>26.885000000000002</v>
      </c>
    </row>
    <row r="484" spans="1:5" x14ac:dyDescent="0.3">
      <c r="A484" s="49">
        <v>802</v>
      </c>
      <c r="B484" s="50">
        <v>42517</v>
      </c>
      <c r="C484" s="50">
        <v>42886</v>
      </c>
      <c r="D484" s="49" t="s">
        <v>42</v>
      </c>
      <c r="E484" s="53">
        <v>26.884</v>
      </c>
    </row>
    <row r="485" spans="1:5" x14ac:dyDescent="0.3">
      <c r="A485" s="49">
        <v>803</v>
      </c>
      <c r="B485" s="50">
        <v>42517</v>
      </c>
      <c r="C485" s="50">
        <v>42916</v>
      </c>
      <c r="D485" s="49" t="s">
        <v>42</v>
      </c>
      <c r="E485" s="53">
        <v>26.875</v>
      </c>
    </row>
    <row r="486" spans="1:5" x14ac:dyDescent="0.3">
      <c r="A486" s="49">
        <v>804</v>
      </c>
      <c r="B486" s="50">
        <v>42517</v>
      </c>
      <c r="C486" s="50">
        <v>42947</v>
      </c>
      <c r="D486" s="49" t="s">
        <v>42</v>
      </c>
      <c r="E486" s="53">
        <v>26.873000000000001</v>
      </c>
    </row>
    <row r="487" spans="1:5" x14ac:dyDescent="0.3">
      <c r="A487" s="49">
        <v>805</v>
      </c>
      <c r="B487" s="50">
        <v>42517</v>
      </c>
      <c r="C487" s="50">
        <v>42978</v>
      </c>
      <c r="D487" s="49" t="s">
        <v>42</v>
      </c>
      <c r="E487" s="53">
        <v>26.872</v>
      </c>
    </row>
    <row r="488" spans="1:5" x14ac:dyDescent="0.3">
      <c r="A488" s="49">
        <v>806</v>
      </c>
      <c r="B488" s="50">
        <v>42517</v>
      </c>
      <c r="C488" s="50">
        <v>43007</v>
      </c>
      <c r="D488" s="49" t="s">
        <v>42</v>
      </c>
      <c r="E488" s="53">
        <v>26.864999999999998</v>
      </c>
    </row>
    <row r="489" spans="1:5" x14ac:dyDescent="0.3">
      <c r="A489" s="49">
        <v>807</v>
      </c>
      <c r="B489" s="50">
        <v>42517</v>
      </c>
      <c r="C489" s="50">
        <v>43039</v>
      </c>
      <c r="D489" s="49" t="s">
        <v>42</v>
      </c>
      <c r="E489" s="53">
        <v>26.863</v>
      </c>
    </row>
    <row r="490" spans="1:5" x14ac:dyDescent="0.3">
      <c r="A490" s="49">
        <v>808</v>
      </c>
      <c r="B490" s="50">
        <v>42517</v>
      </c>
      <c r="C490" s="50">
        <v>43069</v>
      </c>
      <c r="D490" s="49" t="s">
        <v>42</v>
      </c>
      <c r="E490" s="53">
        <v>26.855</v>
      </c>
    </row>
    <row r="491" spans="1:5" x14ac:dyDescent="0.3">
      <c r="A491" s="49">
        <v>809</v>
      </c>
      <c r="B491" s="50">
        <v>42517</v>
      </c>
      <c r="C491" s="50">
        <v>43098</v>
      </c>
      <c r="D491" s="49" t="s">
        <v>42</v>
      </c>
      <c r="E491" s="53">
        <v>26.844000000000001</v>
      </c>
    </row>
    <row r="492" spans="1:5" x14ac:dyDescent="0.3">
      <c r="A492" s="49">
        <v>810</v>
      </c>
      <c r="B492" s="50">
        <v>42548</v>
      </c>
      <c r="C492" s="50">
        <v>43280</v>
      </c>
      <c r="D492" s="49" t="s">
        <v>28</v>
      </c>
      <c r="E492" s="53">
        <v>1.1355999999999999</v>
      </c>
    </row>
    <row r="493" spans="1:5" x14ac:dyDescent="0.3">
      <c r="A493" s="49">
        <v>811</v>
      </c>
      <c r="B493" s="50">
        <v>42548</v>
      </c>
      <c r="C493" s="50">
        <v>43280</v>
      </c>
      <c r="D493" s="49" t="s">
        <v>28</v>
      </c>
      <c r="E493" s="53">
        <v>1.1355999999999999</v>
      </c>
    </row>
    <row r="494" spans="1:5" x14ac:dyDescent="0.3">
      <c r="A494" s="49">
        <v>812</v>
      </c>
      <c r="B494" s="50">
        <v>42548</v>
      </c>
      <c r="C494" s="50">
        <v>43280</v>
      </c>
      <c r="D494" s="49" t="s">
        <v>28</v>
      </c>
      <c r="E494" s="53">
        <v>1.1355999999999999</v>
      </c>
    </row>
    <row r="495" spans="1:5" x14ac:dyDescent="0.3">
      <c r="A495" s="49">
        <v>815</v>
      </c>
      <c r="B495" s="50">
        <v>42545</v>
      </c>
      <c r="C495" s="50">
        <v>43251</v>
      </c>
      <c r="D495" s="49" t="s">
        <v>28</v>
      </c>
      <c r="E495" s="53">
        <v>1.1447000000000001</v>
      </c>
    </row>
    <row r="496" spans="1:5" x14ac:dyDescent="0.3">
      <c r="A496" s="49">
        <v>817</v>
      </c>
      <c r="B496" s="50">
        <v>42548</v>
      </c>
      <c r="C496" s="50">
        <v>43312</v>
      </c>
      <c r="D496" s="49" t="s">
        <v>28</v>
      </c>
      <c r="E496" s="53">
        <v>1.1373</v>
      </c>
    </row>
    <row r="497" spans="1:5" x14ac:dyDescent="0.3">
      <c r="A497" s="49">
        <v>818</v>
      </c>
      <c r="B497" s="50">
        <v>42548</v>
      </c>
      <c r="C497" s="50">
        <v>43312</v>
      </c>
      <c r="D497" s="49" t="s">
        <v>28</v>
      </c>
      <c r="E497" s="53">
        <v>1.1373</v>
      </c>
    </row>
    <row r="498" spans="1:5" x14ac:dyDescent="0.3">
      <c r="A498" s="49">
        <v>819</v>
      </c>
      <c r="B498" s="50">
        <v>42548</v>
      </c>
      <c r="C498" s="50">
        <v>43312</v>
      </c>
      <c r="D498" s="49" t="s">
        <v>28</v>
      </c>
      <c r="E498" s="53">
        <v>1.1373</v>
      </c>
    </row>
    <row r="499" spans="1:5" x14ac:dyDescent="0.3">
      <c r="A499" s="49">
        <v>821</v>
      </c>
      <c r="B499" s="50">
        <v>42573</v>
      </c>
      <c r="C499" s="50">
        <v>43220</v>
      </c>
      <c r="D499" s="49" t="s">
        <v>28</v>
      </c>
      <c r="E499" s="53">
        <v>1.1318875232000136</v>
      </c>
    </row>
    <row r="500" spans="1:5" x14ac:dyDescent="0.3">
      <c r="A500" s="49">
        <v>822</v>
      </c>
      <c r="B500" s="50">
        <v>42573</v>
      </c>
      <c r="C500" s="50">
        <v>43250</v>
      </c>
      <c r="D500" s="49" t="s">
        <v>28</v>
      </c>
      <c r="E500" s="53">
        <v>1.1336480315347803</v>
      </c>
    </row>
    <row r="501" spans="1:5" x14ac:dyDescent="0.3">
      <c r="A501" s="49">
        <v>833</v>
      </c>
      <c r="B501" s="50">
        <v>42655</v>
      </c>
      <c r="C501" s="50">
        <v>43371</v>
      </c>
      <c r="D501" s="49" t="s">
        <v>28</v>
      </c>
      <c r="E501" s="53">
        <v>1.4</v>
      </c>
    </row>
    <row r="502" spans="1:5" x14ac:dyDescent="0.3">
      <c r="A502" s="49">
        <v>834</v>
      </c>
      <c r="B502" s="50">
        <v>42655</v>
      </c>
      <c r="C502" s="50">
        <v>43371</v>
      </c>
      <c r="D502" s="49" t="s">
        <v>28</v>
      </c>
      <c r="E502" s="53">
        <v>1.4</v>
      </c>
    </row>
    <row r="503" spans="1:5" x14ac:dyDescent="0.3">
      <c r="A503" s="49">
        <v>835</v>
      </c>
      <c r="B503" s="50">
        <v>42655</v>
      </c>
      <c r="C503" s="50">
        <v>43371</v>
      </c>
      <c r="D503" s="49" t="s">
        <v>28</v>
      </c>
      <c r="E503" s="53">
        <v>1.4</v>
      </c>
    </row>
    <row r="504" spans="1:5" x14ac:dyDescent="0.3">
      <c r="A504" s="49">
        <v>836</v>
      </c>
      <c r="B504" s="50">
        <v>42662</v>
      </c>
      <c r="C504" s="50">
        <v>43131</v>
      </c>
      <c r="D504" s="49" t="s">
        <v>28</v>
      </c>
      <c r="E504" s="53">
        <v>1.1213</v>
      </c>
    </row>
    <row r="505" spans="1:5" x14ac:dyDescent="0.3">
      <c r="A505" s="49">
        <v>837</v>
      </c>
      <c r="B505" s="50">
        <v>42662</v>
      </c>
      <c r="C505" s="50">
        <v>43131</v>
      </c>
      <c r="D505" s="49" t="s">
        <v>28</v>
      </c>
      <c r="E505" s="53">
        <v>1.1213</v>
      </c>
    </row>
    <row r="506" spans="1:5" x14ac:dyDescent="0.3">
      <c r="A506" s="49">
        <v>838</v>
      </c>
      <c r="B506" s="50">
        <v>42662</v>
      </c>
      <c r="C506" s="50">
        <v>43131</v>
      </c>
      <c r="D506" s="49" t="s">
        <v>28</v>
      </c>
      <c r="E506" s="53">
        <v>1.1213</v>
      </c>
    </row>
    <row r="507" spans="1:5" x14ac:dyDescent="0.3">
      <c r="A507" s="49">
        <v>839</v>
      </c>
      <c r="B507" s="50">
        <v>42664</v>
      </c>
      <c r="C507" s="50">
        <v>43252</v>
      </c>
      <c r="D507" s="49" t="s">
        <v>28</v>
      </c>
      <c r="E507" s="53">
        <v>1.1208</v>
      </c>
    </row>
    <row r="508" spans="1:5" x14ac:dyDescent="0.3">
      <c r="A508" s="49">
        <v>840</v>
      </c>
      <c r="B508" s="50">
        <v>42664</v>
      </c>
      <c r="C508" s="50">
        <v>43252</v>
      </c>
      <c r="D508" s="49" t="s">
        <v>28</v>
      </c>
      <c r="E508" s="53">
        <v>1.1208</v>
      </c>
    </row>
    <row r="509" spans="1:5" x14ac:dyDescent="0.3">
      <c r="A509" s="49">
        <v>841</v>
      </c>
      <c r="B509" s="50">
        <v>42664</v>
      </c>
      <c r="C509" s="50">
        <v>43252</v>
      </c>
      <c r="D509" s="49" t="s">
        <v>28</v>
      </c>
      <c r="E509" s="53">
        <v>1.1208</v>
      </c>
    </row>
    <row r="510" spans="1:5" x14ac:dyDescent="0.3">
      <c r="A510" s="49">
        <v>850</v>
      </c>
      <c r="B510" s="50">
        <v>42664</v>
      </c>
      <c r="C510" s="50">
        <v>43434</v>
      </c>
      <c r="D510" s="49" t="s">
        <v>28</v>
      </c>
      <c r="E510" s="53">
        <v>1.1308</v>
      </c>
    </row>
    <row r="511" spans="1:5" x14ac:dyDescent="0.3">
      <c r="A511" s="49">
        <v>851</v>
      </c>
      <c r="B511" s="50">
        <v>42664</v>
      </c>
      <c r="C511" s="50">
        <v>43434</v>
      </c>
      <c r="D511" s="49" t="s">
        <v>28</v>
      </c>
      <c r="E511" s="53">
        <v>1.1308</v>
      </c>
    </row>
    <row r="512" spans="1:5" x14ac:dyDescent="0.3">
      <c r="A512" s="49">
        <v>852</v>
      </c>
      <c r="B512" s="50">
        <v>42664</v>
      </c>
      <c r="C512" s="50">
        <v>43434</v>
      </c>
      <c r="D512" s="49" t="s">
        <v>28</v>
      </c>
      <c r="E512" s="53">
        <v>1.1308</v>
      </c>
    </row>
    <row r="513" spans="1:5" x14ac:dyDescent="0.3">
      <c r="A513" s="49">
        <v>855</v>
      </c>
      <c r="B513" s="50">
        <v>42688</v>
      </c>
      <c r="C513" s="50">
        <v>43496</v>
      </c>
      <c r="D513" s="49" t="s">
        <v>28</v>
      </c>
      <c r="E513" s="53">
        <v>1.1211</v>
      </c>
    </row>
    <row r="514" spans="1:5" x14ac:dyDescent="0.3">
      <c r="A514" s="49">
        <v>856</v>
      </c>
      <c r="B514" s="50">
        <v>42688</v>
      </c>
      <c r="C514" s="50">
        <v>43496</v>
      </c>
      <c r="D514" s="49" t="s">
        <v>28</v>
      </c>
      <c r="E514" s="53">
        <v>1.1211</v>
      </c>
    </row>
    <row r="515" spans="1:5" x14ac:dyDescent="0.3">
      <c r="A515" s="49">
        <v>857</v>
      </c>
      <c r="B515" s="50">
        <v>42688</v>
      </c>
      <c r="C515" s="50">
        <v>43496</v>
      </c>
      <c r="D515" s="49" t="s">
        <v>28</v>
      </c>
      <c r="E515" s="53">
        <v>1.1211</v>
      </c>
    </row>
    <row r="516" spans="1:5" x14ac:dyDescent="0.3">
      <c r="A516" s="49">
        <v>858</v>
      </c>
      <c r="B516" s="50">
        <v>42688</v>
      </c>
      <c r="C516" s="50">
        <v>43515</v>
      </c>
      <c r="D516" s="49" t="s">
        <v>28</v>
      </c>
      <c r="E516" s="53">
        <v>1.1224000000000001</v>
      </c>
    </row>
    <row r="517" spans="1:5" x14ac:dyDescent="0.3">
      <c r="A517" s="49">
        <v>859</v>
      </c>
      <c r="B517" s="50">
        <v>42688</v>
      </c>
      <c r="C517" s="50">
        <v>43515</v>
      </c>
      <c r="D517" s="49" t="s">
        <v>28</v>
      </c>
      <c r="E517" s="53">
        <v>1.1224000000000001</v>
      </c>
    </row>
    <row r="518" spans="1:5" x14ac:dyDescent="0.3">
      <c r="A518" s="49">
        <v>860</v>
      </c>
      <c r="B518" s="50">
        <v>42688</v>
      </c>
      <c r="C518" s="50">
        <v>43515</v>
      </c>
      <c r="D518" s="49" t="s">
        <v>28</v>
      </c>
      <c r="E518" s="53">
        <v>1.1224000000000001</v>
      </c>
    </row>
    <row r="519" spans="1:5" x14ac:dyDescent="0.3">
      <c r="A519" s="49">
        <v>861</v>
      </c>
      <c r="B519" s="50">
        <v>42655</v>
      </c>
      <c r="C519" s="50">
        <v>43343</v>
      </c>
      <c r="D519" s="49" t="s">
        <v>28</v>
      </c>
      <c r="E519" s="53">
        <v>1.1383000000000001</v>
      </c>
    </row>
    <row r="520" spans="1:5" x14ac:dyDescent="0.3">
      <c r="A520" s="49">
        <v>862</v>
      </c>
      <c r="B520" s="50">
        <v>42655</v>
      </c>
      <c r="C520" s="50">
        <v>43343</v>
      </c>
      <c r="D520" s="49" t="s">
        <v>28</v>
      </c>
      <c r="E520" s="53">
        <v>1.1383000000000001</v>
      </c>
    </row>
    <row r="521" spans="1:5" x14ac:dyDescent="0.3">
      <c r="A521" s="49">
        <v>863</v>
      </c>
      <c r="B521" s="50">
        <v>42655</v>
      </c>
      <c r="C521" s="50">
        <v>43343</v>
      </c>
      <c r="D521" s="49" t="s">
        <v>28</v>
      </c>
      <c r="E521" s="53">
        <v>1.1383000000000001</v>
      </c>
    </row>
    <row r="522" spans="1:5" x14ac:dyDescent="0.3">
      <c r="A522" s="49">
        <v>864</v>
      </c>
      <c r="B522" s="50">
        <v>42690</v>
      </c>
      <c r="C522" s="50">
        <v>43496</v>
      </c>
      <c r="D522" s="49" t="s">
        <v>28</v>
      </c>
      <c r="E522" s="53">
        <v>1.1165</v>
      </c>
    </row>
    <row r="523" spans="1:5" x14ac:dyDescent="0.3">
      <c r="A523" s="49">
        <v>865</v>
      </c>
      <c r="B523" s="50">
        <v>42690</v>
      </c>
      <c r="C523" s="50">
        <v>43496</v>
      </c>
      <c r="D523" s="49" t="s">
        <v>28</v>
      </c>
      <c r="E523" s="53">
        <v>1.1165</v>
      </c>
    </row>
    <row r="524" spans="1:5" x14ac:dyDescent="0.3">
      <c r="A524" s="49">
        <v>866</v>
      </c>
      <c r="B524" s="50">
        <v>42690</v>
      </c>
      <c r="C524" s="50">
        <v>43496</v>
      </c>
      <c r="D524" s="49" t="s">
        <v>28</v>
      </c>
      <c r="E524" s="53">
        <v>1.1165</v>
      </c>
    </row>
    <row r="525" spans="1:5" x14ac:dyDescent="0.3">
      <c r="A525" s="49">
        <v>867</v>
      </c>
      <c r="B525" s="50">
        <v>42690</v>
      </c>
      <c r="C525" s="50">
        <v>43515</v>
      </c>
      <c r="D525" s="49" t="s">
        <v>28</v>
      </c>
      <c r="E525" s="53">
        <v>1.1177999999999999</v>
      </c>
    </row>
    <row r="526" spans="1:5" x14ac:dyDescent="0.3">
      <c r="A526" s="49">
        <v>868</v>
      </c>
      <c r="B526" s="50">
        <v>42690</v>
      </c>
      <c r="C526" s="50">
        <v>43515</v>
      </c>
      <c r="D526" s="49" t="s">
        <v>28</v>
      </c>
      <c r="E526" s="53">
        <v>1.1177999999999999</v>
      </c>
    </row>
    <row r="527" spans="1:5" x14ac:dyDescent="0.3">
      <c r="A527" s="49">
        <v>869</v>
      </c>
      <c r="B527" s="50">
        <v>42690</v>
      </c>
      <c r="C527" s="50">
        <v>43515</v>
      </c>
      <c r="D527" s="49" t="s">
        <v>28</v>
      </c>
      <c r="E527" s="53">
        <v>1.1177999999999999</v>
      </c>
    </row>
    <row r="528" spans="1:5" x14ac:dyDescent="0.3">
      <c r="A528" s="49">
        <v>870</v>
      </c>
      <c r="B528" s="50">
        <v>42692</v>
      </c>
      <c r="C528" s="50">
        <v>43465</v>
      </c>
      <c r="D528" s="49" t="s">
        <v>28</v>
      </c>
      <c r="E528" s="53">
        <v>1.1054999999999999</v>
      </c>
    </row>
    <row r="529" spans="1:5" x14ac:dyDescent="0.3">
      <c r="A529" s="49">
        <v>871</v>
      </c>
      <c r="B529" s="50">
        <v>42692</v>
      </c>
      <c r="C529" s="50">
        <v>43465</v>
      </c>
      <c r="D529" s="49" t="s">
        <v>28</v>
      </c>
      <c r="E529" s="53">
        <v>1.1054999999999999</v>
      </c>
    </row>
    <row r="530" spans="1:5" x14ac:dyDescent="0.3">
      <c r="A530" s="49">
        <v>872</v>
      </c>
      <c r="B530" s="50">
        <v>42692</v>
      </c>
      <c r="C530" s="50">
        <v>43465</v>
      </c>
      <c r="D530" s="49" t="s">
        <v>28</v>
      </c>
      <c r="E530" s="53">
        <v>1.1054999999999999</v>
      </c>
    </row>
    <row r="531" spans="1:5" x14ac:dyDescent="0.3">
      <c r="A531" s="49">
        <v>873</v>
      </c>
      <c r="B531" s="50">
        <v>42691</v>
      </c>
      <c r="C531" s="50">
        <v>43465</v>
      </c>
      <c r="D531" s="49" t="s">
        <v>28</v>
      </c>
      <c r="E531" s="53">
        <v>1.1088</v>
      </c>
    </row>
    <row r="532" spans="1:5" x14ac:dyDescent="0.3">
      <c r="A532" s="49">
        <v>874</v>
      </c>
      <c r="B532" s="50">
        <v>42691</v>
      </c>
      <c r="C532" s="50">
        <v>43465</v>
      </c>
      <c r="D532" s="49" t="s">
        <v>28</v>
      </c>
      <c r="E532" s="53">
        <v>1.1088</v>
      </c>
    </row>
    <row r="533" spans="1:5" x14ac:dyDescent="0.3">
      <c r="A533" s="49">
        <v>875</v>
      </c>
      <c r="B533" s="50">
        <v>42691</v>
      </c>
      <c r="C533" s="50">
        <v>43465</v>
      </c>
      <c r="D533" s="49" t="s">
        <v>28</v>
      </c>
      <c r="E533" s="53">
        <v>1.1088</v>
      </c>
    </row>
    <row r="534" spans="1:5" x14ac:dyDescent="0.3">
      <c r="A534" s="49">
        <v>876</v>
      </c>
      <c r="B534" s="50">
        <v>42692</v>
      </c>
      <c r="C534" s="50">
        <v>43496</v>
      </c>
      <c r="D534" s="49" t="s">
        <v>28</v>
      </c>
      <c r="E534" s="53">
        <v>1.1077999999999999</v>
      </c>
    </row>
    <row r="535" spans="1:5" x14ac:dyDescent="0.3">
      <c r="A535" s="49">
        <v>877</v>
      </c>
      <c r="B535" s="50">
        <v>42692</v>
      </c>
      <c r="C535" s="50">
        <v>43496</v>
      </c>
      <c r="D535" s="49" t="s">
        <v>28</v>
      </c>
      <c r="E535" s="53">
        <v>1.1077999999999999</v>
      </c>
    </row>
    <row r="536" spans="1:5" x14ac:dyDescent="0.3">
      <c r="A536" s="49">
        <v>878</v>
      </c>
      <c r="B536" s="50">
        <v>42692</v>
      </c>
      <c r="C536" s="50">
        <v>43496</v>
      </c>
      <c r="D536" s="49" t="s">
        <v>28</v>
      </c>
      <c r="E536" s="53">
        <v>1.1077999999999999</v>
      </c>
    </row>
    <row r="537" spans="1:5" x14ac:dyDescent="0.3">
      <c r="A537" s="49">
        <v>879</v>
      </c>
      <c r="B537" s="50">
        <v>42692</v>
      </c>
      <c r="C537" s="50">
        <v>43453</v>
      </c>
      <c r="D537" s="49" t="s">
        <v>28</v>
      </c>
      <c r="E537" s="53">
        <v>1.1046</v>
      </c>
    </row>
    <row r="538" spans="1:5" x14ac:dyDescent="0.3">
      <c r="A538" s="49">
        <v>880</v>
      </c>
      <c r="B538" s="50">
        <v>42692</v>
      </c>
      <c r="C538" s="50">
        <v>43453</v>
      </c>
      <c r="D538" s="49" t="s">
        <v>28</v>
      </c>
      <c r="E538" s="53">
        <v>1.1046</v>
      </c>
    </row>
    <row r="539" spans="1:5" x14ac:dyDescent="0.3">
      <c r="A539" s="49">
        <v>881</v>
      </c>
      <c r="B539" s="50">
        <v>42692</v>
      </c>
      <c r="C539" s="50">
        <v>43453</v>
      </c>
      <c r="D539" s="49" t="s">
        <v>28</v>
      </c>
      <c r="E539" s="53">
        <v>1.1046</v>
      </c>
    </row>
    <row r="540" spans="1:5" x14ac:dyDescent="0.3">
      <c r="A540" s="49">
        <v>888</v>
      </c>
      <c r="B540" s="50">
        <v>42718</v>
      </c>
      <c r="C540" s="50">
        <v>43069</v>
      </c>
      <c r="D540" s="49" t="s">
        <v>28</v>
      </c>
      <c r="E540" s="53">
        <v>1.0940000000000001</v>
      </c>
    </row>
    <row r="541" spans="1:5" x14ac:dyDescent="0.3">
      <c r="A541" s="49">
        <v>889</v>
      </c>
      <c r="B541" s="50">
        <v>42718</v>
      </c>
      <c r="C541" s="50">
        <v>43098</v>
      </c>
      <c r="D541" s="49" t="s">
        <v>28</v>
      </c>
      <c r="E541" s="53">
        <v>1.0940000000000001</v>
      </c>
    </row>
    <row r="542" spans="1:5" x14ac:dyDescent="0.3">
      <c r="A542" s="49">
        <v>890</v>
      </c>
      <c r="B542" s="50">
        <v>42719</v>
      </c>
      <c r="C542" s="50">
        <v>43553</v>
      </c>
      <c r="D542" s="49" t="s">
        <v>28</v>
      </c>
      <c r="E542" s="53">
        <v>1.0986</v>
      </c>
    </row>
    <row r="543" spans="1:5" x14ac:dyDescent="0.3">
      <c r="A543" s="49">
        <v>891</v>
      </c>
      <c r="B543" s="50">
        <v>42719</v>
      </c>
      <c r="C543" s="50">
        <v>43553</v>
      </c>
      <c r="D543" s="49" t="s">
        <v>28</v>
      </c>
      <c r="E543" s="53">
        <v>1.0986</v>
      </c>
    </row>
    <row r="544" spans="1:5" x14ac:dyDescent="0.3">
      <c r="A544" s="49">
        <v>892</v>
      </c>
      <c r="B544" s="50">
        <v>42719</v>
      </c>
      <c r="C544" s="50">
        <v>43553</v>
      </c>
      <c r="D544" s="49" t="s">
        <v>28</v>
      </c>
      <c r="E544" s="53">
        <v>1.0986</v>
      </c>
    </row>
    <row r="545" spans="1:6" x14ac:dyDescent="0.3">
      <c r="A545" s="49">
        <v>901</v>
      </c>
      <c r="B545" s="50">
        <v>42789</v>
      </c>
      <c r="C545" s="50">
        <v>43521</v>
      </c>
      <c r="D545" s="49" t="s">
        <v>28</v>
      </c>
      <c r="E545" s="53">
        <v>1.1067</v>
      </c>
    </row>
    <row r="546" spans="1:6" x14ac:dyDescent="0.3">
      <c r="A546" s="49">
        <v>902</v>
      </c>
      <c r="B546" s="50">
        <v>42789</v>
      </c>
      <c r="C546" s="50">
        <v>43521</v>
      </c>
      <c r="D546" s="49" t="s">
        <v>28</v>
      </c>
      <c r="E546" s="66">
        <v>1.1067</v>
      </c>
    </row>
    <row r="547" spans="1:6" x14ac:dyDescent="0.3">
      <c r="A547" s="49">
        <v>903</v>
      </c>
      <c r="B547" s="50">
        <v>42789</v>
      </c>
      <c r="C547" s="50">
        <v>43521</v>
      </c>
      <c r="D547" s="49" t="s">
        <v>28</v>
      </c>
      <c r="E547" s="66">
        <v>1.1067</v>
      </c>
    </row>
    <row r="548" spans="1:6" x14ac:dyDescent="0.3">
      <c r="A548" s="49">
        <v>905</v>
      </c>
      <c r="B548" s="50">
        <v>42825</v>
      </c>
      <c r="C548" s="50">
        <v>43312</v>
      </c>
      <c r="D548" s="49" t="s">
        <v>42</v>
      </c>
      <c r="E548" s="66">
        <v>26.51</v>
      </c>
    </row>
    <row r="549" spans="1:6" x14ac:dyDescent="0.3">
      <c r="A549" s="49">
        <v>906</v>
      </c>
      <c r="B549" s="50">
        <v>42825</v>
      </c>
      <c r="C549" s="50">
        <v>43131</v>
      </c>
      <c r="D549" s="49" t="s">
        <v>42</v>
      </c>
      <c r="E549" s="66">
        <v>26.62</v>
      </c>
    </row>
    <row r="550" spans="1:6" x14ac:dyDescent="0.3">
      <c r="A550" s="49">
        <v>919</v>
      </c>
      <c r="B550" s="50">
        <v>42944</v>
      </c>
      <c r="C550" s="50">
        <v>43769</v>
      </c>
      <c r="D550" s="49" t="s">
        <v>28</v>
      </c>
      <c r="E550" s="66">
        <v>1.2332000000000001</v>
      </c>
      <c r="F550" s="47"/>
    </row>
    <row r="551" spans="1:6" x14ac:dyDescent="0.3">
      <c r="A551" s="49">
        <v>920</v>
      </c>
      <c r="B551" s="50">
        <v>42944</v>
      </c>
      <c r="C551" s="50">
        <v>43769</v>
      </c>
      <c r="D551" s="49" t="s">
        <v>28</v>
      </c>
      <c r="E551" s="66">
        <v>1.2332000000000001</v>
      </c>
      <c r="F551" s="47"/>
    </row>
    <row r="552" spans="1:6" x14ac:dyDescent="0.3">
      <c r="A552" s="49">
        <v>921</v>
      </c>
      <c r="B552" s="50">
        <v>42944</v>
      </c>
      <c r="C552" s="50">
        <v>43769</v>
      </c>
      <c r="D552" s="49" t="s">
        <v>28</v>
      </c>
      <c r="E552" s="66">
        <v>1.2332000000000001</v>
      </c>
      <c r="F552" s="47"/>
    </row>
    <row r="553" spans="1:6" x14ac:dyDescent="0.3">
      <c r="A553" s="49">
        <v>922</v>
      </c>
      <c r="B553" s="50">
        <v>42943</v>
      </c>
      <c r="C553" s="50">
        <v>43767</v>
      </c>
      <c r="D553" s="49" t="s">
        <v>28</v>
      </c>
      <c r="E553" s="66">
        <v>1.2345999999999999</v>
      </c>
      <c r="F553" s="47"/>
    </row>
    <row r="554" spans="1:6" x14ac:dyDescent="0.3">
      <c r="A554" s="49">
        <v>923</v>
      </c>
      <c r="B554" s="50">
        <v>42943</v>
      </c>
      <c r="C554" s="50">
        <v>43795</v>
      </c>
      <c r="D554" s="49" t="s">
        <v>28</v>
      </c>
      <c r="E554" s="66">
        <v>1.2345999999999999</v>
      </c>
      <c r="F554" s="47"/>
    </row>
    <row r="555" spans="1:6" x14ac:dyDescent="0.3">
      <c r="A555" s="49">
        <v>924</v>
      </c>
      <c r="B555" s="50">
        <v>42943</v>
      </c>
      <c r="C555" s="50">
        <v>43826</v>
      </c>
      <c r="D555" s="49" t="s">
        <v>28</v>
      </c>
      <c r="E555" s="66">
        <v>1.2345999999999999</v>
      </c>
      <c r="F555" s="47"/>
    </row>
    <row r="556" spans="1:6" x14ac:dyDescent="0.3">
      <c r="A556" s="49">
        <v>925</v>
      </c>
      <c r="B556" s="50">
        <v>42944</v>
      </c>
      <c r="C556" s="50">
        <v>43798</v>
      </c>
      <c r="D556" s="49" t="s">
        <v>28</v>
      </c>
      <c r="E556" s="66">
        <v>1.2353000000000001</v>
      </c>
      <c r="F556" s="47"/>
    </row>
    <row r="557" spans="1:6" x14ac:dyDescent="0.3">
      <c r="A557" s="49">
        <v>926</v>
      </c>
      <c r="B557" s="50">
        <v>42944</v>
      </c>
      <c r="C557" s="50">
        <v>43798</v>
      </c>
      <c r="D557" s="49" t="s">
        <v>28</v>
      </c>
      <c r="E557" s="66">
        <v>1.2353000000000001</v>
      </c>
      <c r="F557" s="47"/>
    </row>
    <row r="558" spans="1:6" x14ac:dyDescent="0.3">
      <c r="A558" s="49">
        <v>927</v>
      </c>
      <c r="B558" s="50">
        <v>42944</v>
      </c>
      <c r="C558" s="50">
        <v>43798</v>
      </c>
      <c r="D558" s="49" t="s">
        <v>28</v>
      </c>
      <c r="E558" s="66">
        <v>1.2353000000000001</v>
      </c>
      <c r="F558" s="47"/>
    </row>
    <row r="559" spans="1:6" x14ac:dyDescent="0.3">
      <c r="A559" s="49">
        <v>928</v>
      </c>
      <c r="B559" s="50">
        <v>42944</v>
      </c>
      <c r="C559" s="50">
        <v>43830</v>
      </c>
      <c r="D559" s="49" t="s">
        <v>28</v>
      </c>
      <c r="E559" s="66">
        <v>1.2376</v>
      </c>
      <c r="F559" s="47"/>
    </row>
    <row r="560" spans="1:6" x14ac:dyDescent="0.3">
      <c r="A560" s="49">
        <v>929</v>
      </c>
      <c r="B560" s="50">
        <v>42944</v>
      </c>
      <c r="C560" s="50">
        <v>43830</v>
      </c>
      <c r="D560" s="49" t="s">
        <v>28</v>
      </c>
      <c r="E560" s="66">
        <v>1.2376</v>
      </c>
      <c r="F560" s="47"/>
    </row>
    <row r="561" spans="1:6" x14ac:dyDescent="0.3">
      <c r="A561" s="49">
        <v>930</v>
      </c>
      <c r="B561" s="50">
        <v>42944</v>
      </c>
      <c r="C561" s="50">
        <v>43830</v>
      </c>
      <c r="D561" s="49" t="s">
        <v>28</v>
      </c>
      <c r="E561" s="66">
        <v>1.2376</v>
      </c>
      <c r="F561" s="47"/>
    </row>
    <row r="562" spans="1:6" x14ac:dyDescent="0.3">
      <c r="A562" s="49">
        <v>939</v>
      </c>
      <c r="B562" s="50">
        <v>43014</v>
      </c>
      <c r="C562" s="50">
        <v>43861</v>
      </c>
      <c r="D562" s="49" t="s">
        <v>28</v>
      </c>
      <c r="E562" s="66">
        <v>1.2095</v>
      </c>
      <c r="F562" s="47"/>
    </row>
    <row r="563" spans="1:6" x14ac:dyDescent="0.3">
      <c r="A563" s="49">
        <v>940</v>
      </c>
      <c r="B563" s="50">
        <v>43014</v>
      </c>
      <c r="C563" s="50">
        <v>43861</v>
      </c>
      <c r="D563" s="49" t="s">
        <v>28</v>
      </c>
      <c r="E563" s="66">
        <v>1.2386999999999999</v>
      </c>
      <c r="F563" s="47"/>
    </row>
    <row r="564" spans="1:6" x14ac:dyDescent="0.3">
      <c r="A564" s="49">
        <v>941</v>
      </c>
      <c r="B564" s="50">
        <v>43014</v>
      </c>
      <c r="C564" s="50">
        <v>43889</v>
      </c>
      <c r="D564" s="49" t="s">
        <v>28</v>
      </c>
      <c r="E564" s="66">
        <v>1.2095</v>
      </c>
      <c r="F564" s="47"/>
    </row>
    <row r="565" spans="1:6" x14ac:dyDescent="0.3">
      <c r="A565" s="49">
        <v>942</v>
      </c>
      <c r="B565" s="50">
        <v>43014</v>
      </c>
      <c r="C565" s="50">
        <v>43889</v>
      </c>
      <c r="D565" s="49" t="s">
        <v>28</v>
      </c>
      <c r="E565" s="66">
        <v>1.2408999999999999</v>
      </c>
      <c r="F565" s="47"/>
    </row>
    <row r="566" spans="1:6" x14ac:dyDescent="0.3">
      <c r="A566" s="49">
        <v>943</v>
      </c>
      <c r="B566" s="50">
        <v>43014</v>
      </c>
      <c r="C566" s="50">
        <v>43921</v>
      </c>
      <c r="D566" s="49" t="s">
        <v>28</v>
      </c>
      <c r="E566" s="66">
        <v>1.2095</v>
      </c>
      <c r="F566" s="47"/>
    </row>
    <row r="567" spans="1:6" x14ac:dyDescent="0.3">
      <c r="A567" s="49">
        <v>944</v>
      </c>
      <c r="B567" s="50">
        <v>43014</v>
      </c>
      <c r="C567" s="50">
        <v>43921</v>
      </c>
      <c r="D567" s="49" t="s">
        <v>28</v>
      </c>
      <c r="E567" s="66">
        <v>1.2435</v>
      </c>
      <c r="F567" s="47"/>
    </row>
    <row r="568" spans="1:6" x14ac:dyDescent="0.3">
      <c r="A568" s="49">
        <v>945</v>
      </c>
      <c r="B568" s="50">
        <v>43025</v>
      </c>
      <c r="C568" s="50">
        <v>43861</v>
      </c>
      <c r="D568" s="49" t="s">
        <v>28</v>
      </c>
      <c r="E568" s="66">
        <v>1.2457</v>
      </c>
      <c r="F568" s="47"/>
    </row>
    <row r="569" spans="1:6" x14ac:dyDescent="0.3">
      <c r="A569" s="49">
        <v>946</v>
      </c>
      <c r="B569" s="50">
        <v>43025</v>
      </c>
      <c r="C569" s="50">
        <v>43861</v>
      </c>
      <c r="D569" s="49" t="s">
        <v>28</v>
      </c>
      <c r="E569" s="66">
        <v>1.2457</v>
      </c>
      <c r="F569" s="47"/>
    </row>
    <row r="570" spans="1:6" x14ac:dyDescent="0.3">
      <c r="A570" s="49">
        <v>947</v>
      </c>
      <c r="B570" s="50">
        <v>43025</v>
      </c>
      <c r="C570" s="50">
        <v>43889</v>
      </c>
      <c r="D570" s="49" t="s">
        <v>28</v>
      </c>
      <c r="E570" s="66">
        <v>1.2484</v>
      </c>
      <c r="F570" s="47"/>
    </row>
    <row r="571" spans="1:6" x14ac:dyDescent="0.3">
      <c r="A571" s="49">
        <v>948</v>
      </c>
      <c r="B571" s="50">
        <v>43025</v>
      </c>
      <c r="C571" s="50">
        <v>43889</v>
      </c>
      <c r="D571" s="49" t="s">
        <v>28</v>
      </c>
      <c r="E571" s="66">
        <v>1.2484</v>
      </c>
      <c r="F571" s="47"/>
    </row>
    <row r="572" spans="1:6" x14ac:dyDescent="0.3">
      <c r="A572" s="49">
        <v>949</v>
      </c>
      <c r="B572" s="50">
        <v>43025</v>
      </c>
      <c r="C572" s="50">
        <v>43889</v>
      </c>
      <c r="D572" s="49" t="s">
        <v>28</v>
      </c>
      <c r="E572" s="66">
        <v>1.2070000000000001</v>
      </c>
      <c r="F572" s="47"/>
    </row>
    <row r="573" spans="1:6" x14ac:dyDescent="0.3">
      <c r="A573" s="49">
        <v>950</v>
      </c>
      <c r="B573" s="50">
        <v>43025</v>
      </c>
      <c r="C573" s="50">
        <v>43889</v>
      </c>
      <c r="D573" s="49" t="s">
        <v>28</v>
      </c>
      <c r="E573" s="66">
        <v>1.2452000000000001</v>
      </c>
      <c r="F573" s="47"/>
    </row>
    <row r="574" spans="1:6" x14ac:dyDescent="0.3">
      <c r="A574" s="49">
        <v>951</v>
      </c>
      <c r="B574" s="50">
        <v>43025</v>
      </c>
      <c r="C574" s="50">
        <v>43921</v>
      </c>
      <c r="D574" s="49" t="s">
        <v>28</v>
      </c>
      <c r="E574" s="66">
        <v>1.2090000000000001</v>
      </c>
      <c r="F574" s="47"/>
    </row>
    <row r="575" spans="1:6" x14ac:dyDescent="0.3">
      <c r="A575" s="49">
        <v>952</v>
      </c>
      <c r="B575" s="50">
        <v>43025</v>
      </c>
      <c r="C575" s="50">
        <v>43921</v>
      </c>
      <c r="D575" s="49" t="s">
        <v>28</v>
      </c>
      <c r="E575" s="66">
        <v>1.2478</v>
      </c>
      <c r="F575" s="47"/>
    </row>
    <row r="576" spans="1:6" x14ac:dyDescent="0.3">
      <c r="A576" s="49">
        <v>953</v>
      </c>
      <c r="B576" s="50">
        <v>43025</v>
      </c>
      <c r="C576" s="50">
        <v>43921</v>
      </c>
      <c r="D576" s="49" t="s">
        <v>28</v>
      </c>
      <c r="E576" s="66">
        <v>1.2084999999999999</v>
      </c>
      <c r="F576" s="47"/>
    </row>
    <row r="577" spans="1:6" x14ac:dyDescent="0.3">
      <c r="A577" s="49">
        <v>954</v>
      </c>
      <c r="B577" s="50">
        <v>43025</v>
      </c>
      <c r="C577" s="50">
        <v>43921</v>
      </c>
      <c r="D577" s="49" t="s">
        <v>28</v>
      </c>
      <c r="E577" s="66">
        <v>1.2478</v>
      </c>
      <c r="F577" s="47"/>
    </row>
    <row r="578" spans="1:6" x14ac:dyDescent="0.3">
      <c r="A578" s="49">
        <v>955</v>
      </c>
      <c r="B578" s="50">
        <v>43035</v>
      </c>
      <c r="C578" s="50">
        <v>43980</v>
      </c>
      <c r="D578" s="49" t="s">
        <v>28</v>
      </c>
      <c r="E578" s="66">
        <v>1.2370000000000001</v>
      </c>
      <c r="F578" s="47"/>
    </row>
    <row r="579" spans="1:6" x14ac:dyDescent="0.3">
      <c r="A579" s="49">
        <v>956</v>
      </c>
      <c r="B579" s="50">
        <v>43035</v>
      </c>
      <c r="C579" s="50">
        <v>43980</v>
      </c>
      <c r="D579" s="49" t="s">
        <v>28</v>
      </c>
      <c r="E579" s="66">
        <v>1.2370000000000001</v>
      </c>
      <c r="F579" s="47"/>
    </row>
    <row r="580" spans="1:6" x14ac:dyDescent="0.3">
      <c r="A580" s="49">
        <v>957</v>
      </c>
      <c r="B580" s="50">
        <v>43035</v>
      </c>
      <c r="C580" s="50">
        <v>43951</v>
      </c>
      <c r="D580" s="49" t="s">
        <v>28</v>
      </c>
      <c r="E580" s="66">
        <v>1.2344999999999999</v>
      </c>
      <c r="F580" s="47"/>
    </row>
    <row r="581" spans="1:6" x14ac:dyDescent="0.3">
      <c r="A581" s="49">
        <v>958</v>
      </c>
      <c r="B581" s="50">
        <v>43035</v>
      </c>
      <c r="C581" s="50">
        <v>43951</v>
      </c>
      <c r="D581" s="49" t="s">
        <v>28</v>
      </c>
      <c r="E581" s="66">
        <v>1.2344999999999999</v>
      </c>
      <c r="F581" s="47"/>
    </row>
    <row r="582" spans="1:6" x14ac:dyDescent="0.3">
      <c r="A582" s="49">
        <v>959</v>
      </c>
      <c r="B582" s="50">
        <v>43035</v>
      </c>
      <c r="C582" s="50">
        <v>43980</v>
      </c>
      <c r="D582" s="49" t="s">
        <v>28</v>
      </c>
      <c r="E582" s="66">
        <v>1.2370000000000001</v>
      </c>
      <c r="F582" s="47"/>
    </row>
    <row r="583" spans="1:6" x14ac:dyDescent="0.3">
      <c r="A583" s="49">
        <v>960</v>
      </c>
      <c r="B583" s="50">
        <v>43035</v>
      </c>
      <c r="C583" s="50">
        <v>43980</v>
      </c>
      <c r="D583" s="49" t="s">
        <v>28</v>
      </c>
      <c r="E583" s="66">
        <v>1.2430000000000001</v>
      </c>
      <c r="F583" s="47"/>
    </row>
    <row r="584" spans="1:6" x14ac:dyDescent="0.3">
      <c r="A584" s="49">
        <v>964</v>
      </c>
      <c r="B584" s="50">
        <v>43077</v>
      </c>
      <c r="C584" s="50">
        <v>43951</v>
      </c>
      <c r="D584" s="49" t="s">
        <v>28</v>
      </c>
      <c r="E584" s="66">
        <v>1.2533000000000001</v>
      </c>
      <c r="F584" s="47"/>
    </row>
    <row r="585" spans="1:6" x14ac:dyDescent="0.3">
      <c r="A585" s="49">
        <v>965</v>
      </c>
      <c r="B585" s="50">
        <v>43077</v>
      </c>
      <c r="C585" s="50">
        <v>43951</v>
      </c>
      <c r="D585" s="49" t="s">
        <v>28</v>
      </c>
      <c r="E585" s="66">
        <v>1.2533000000000001</v>
      </c>
      <c r="F585" s="47"/>
    </row>
    <row r="586" spans="1:6" x14ac:dyDescent="0.3">
      <c r="A586" s="49">
        <v>966</v>
      </c>
      <c r="B586" s="50">
        <v>43077</v>
      </c>
      <c r="C586" s="50">
        <v>43980</v>
      </c>
      <c r="D586" s="49" t="s">
        <v>28</v>
      </c>
      <c r="E586" s="66">
        <v>1.2564</v>
      </c>
      <c r="F586" s="47"/>
    </row>
    <row r="587" spans="1:6" x14ac:dyDescent="0.3">
      <c r="A587" s="49">
        <v>967</v>
      </c>
      <c r="B587" s="50">
        <v>43077</v>
      </c>
      <c r="C587" s="50">
        <v>43980</v>
      </c>
      <c r="D587" s="49" t="s">
        <v>28</v>
      </c>
      <c r="E587" s="66">
        <v>1.2564</v>
      </c>
      <c r="F587" s="47"/>
    </row>
    <row r="588" spans="1:6" x14ac:dyDescent="0.3">
      <c r="A588" s="49">
        <v>968</v>
      </c>
      <c r="B588" s="50">
        <v>43077</v>
      </c>
      <c r="C588" s="50">
        <v>44012</v>
      </c>
      <c r="D588" s="49" t="s">
        <v>28</v>
      </c>
      <c r="E588" s="66">
        <v>1.2784909514698437</v>
      </c>
      <c r="F588" s="47"/>
    </row>
    <row r="589" spans="1:6" x14ac:dyDescent="0.3">
      <c r="A589" s="49">
        <v>969</v>
      </c>
      <c r="B589" s="50">
        <v>43077</v>
      </c>
      <c r="C589" s="50">
        <v>44012</v>
      </c>
      <c r="D589" s="49" t="s">
        <v>28</v>
      </c>
      <c r="E589" s="66">
        <v>1.2784909514698437</v>
      </c>
      <c r="F589" s="47"/>
    </row>
    <row r="590" spans="1:6" x14ac:dyDescent="0.3">
      <c r="A590" s="49">
        <v>970</v>
      </c>
      <c r="B590" s="50">
        <v>42825</v>
      </c>
      <c r="C590" s="50">
        <v>43159</v>
      </c>
      <c r="D590" s="49" t="s">
        <v>42</v>
      </c>
      <c r="E590" s="66">
        <v>26.6</v>
      </c>
      <c r="F590" s="47"/>
    </row>
    <row r="591" spans="1:6" x14ac:dyDescent="0.3">
      <c r="A591" s="49">
        <v>971</v>
      </c>
      <c r="B591" s="50">
        <v>42825</v>
      </c>
      <c r="C591" s="50">
        <v>43188</v>
      </c>
      <c r="D591" s="49" t="s">
        <v>42</v>
      </c>
      <c r="E591" s="66">
        <v>26.606000000000002</v>
      </c>
      <c r="F591" s="47"/>
    </row>
    <row r="592" spans="1:6" x14ac:dyDescent="0.3">
      <c r="A592" s="49">
        <v>972</v>
      </c>
      <c r="B592" s="50">
        <v>42825</v>
      </c>
      <c r="C592" s="50">
        <v>43220</v>
      </c>
      <c r="D592" s="49" t="s">
        <v>42</v>
      </c>
      <c r="E592" s="66">
        <v>26.58</v>
      </c>
      <c r="F592" s="47"/>
    </row>
    <row r="593" spans="1:6" x14ac:dyDescent="0.3">
      <c r="A593" s="49">
        <v>973</v>
      </c>
      <c r="B593" s="50">
        <v>42825</v>
      </c>
      <c r="C593" s="50">
        <v>43251</v>
      </c>
      <c r="D593" s="49" t="s">
        <v>42</v>
      </c>
      <c r="E593" s="66">
        <v>26.55</v>
      </c>
      <c r="F593" s="47"/>
    </row>
    <row r="594" spans="1:6" x14ac:dyDescent="0.3">
      <c r="A594" s="49">
        <v>974</v>
      </c>
      <c r="B594" s="50">
        <v>42825</v>
      </c>
      <c r="C594" s="50">
        <v>43280</v>
      </c>
      <c r="D594" s="49" t="s">
        <v>42</v>
      </c>
      <c r="E594" s="66">
        <v>26.53</v>
      </c>
      <c r="F594" s="47"/>
    </row>
    <row r="595" spans="1:6" x14ac:dyDescent="0.3">
      <c r="A595" s="49">
        <v>975</v>
      </c>
      <c r="B595" s="50">
        <v>42825</v>
      </c>
      <c r="C595" s="50">
        <v>43343</v>
      </c>
      <c r="D595" s="49" t="s">
        <v>42</v>
      </c>
      <c r="E595" s="66">
        <v>26.49</v>
      </c>
      <c r="F595" s="47"/>
    </row>
    <row r="596" spans="1:6" x14ac:dyDescent="0.3">
      <c r="A596" s="49">
        <v>976</v>
      </c>
      <c r="B596" s="50">
        <v>42825</v>
      </c>
      <c r="C596" s="50">
        <v>43370</v>
      </c>
      <c r="D596" s="49" t="s">
        <v>42</v>
      </c>
      <c r="E596" s="66">
        <v>26.47</v>
      </c>
      <c r="F596" s="47"/>
    </row>
    <row r="597" spans="1:6" x14ac:dyDescent="0.3">
      <c r="A597" s="49">
        <v>977</v>
      </c>
      <c r="B597" s="50">
        <v>42825</v>
      </c>
      <c r="C597" s="50">
        <v>43404</v>
      </c>
      <c r="D597" s="49" t="s">
        <v>42</v>
      </c>
      <c r="E597" s="66">
        <v>26.47</v>
      </c>
      <c r="F597" s="47"/>
    </row>
    <row r="598" spans="1:6" x14ac:dyDescent="0.3">
      <c r="A598" s="49">
        <v>978</v>
      </c>
      <c r="B598" s="50">
        <v>42825</v>
      </c>
      <c r="C598" s="50">
        <v>43434</v>
      </c>
      <c r="D598" s="49" t="s">
        <v>42</v>
      </c>
      <c r="E598" s="66">
        <v>26.46</v>
      </c>
      <c r="F598" s="47"/>
    </row>
    <row r="599" spans="1:6" x14ac:dyDescent="0.3">
      <c r="A599" s="49">
        <v>979</v>
      </c>
      <c r="B599" s="50">
        <v>42825</v>
      </c>
      <c r="C599" s="50">
        <v>43465</v>
      </c>
      <c r="D599" s="49" t="s">
        <v>42</v>
      </c>
      <c r="E599" s="66">
        <v>26.45</v>
      </c>
      <c r="F599" s="47"/>
    </row>
    <row r="600" spans="1:6" x14ac:dyDescent="0.3">
      <c r="A600" s="49">
        <v>983</v>
      </c>
      <c r="B600" s="50">
        <v>43088</v>
      </c>
      <c r="C600" s="50">
        <v>43496</v>
      </c>
      <c r="D600" s="49" t="s">
        <v>42</v>
      </c>
      <c r="E600" s="66">
        <v>25.681999999999999</v>
      </c>
      <c r="F600" s="47"/>
    </row>
    <row r="601" spans="1:6" x14ac:dyDescent="0.3">
      <c r="A601" s="49">
        <v>984</v>
      </c>
      <c r="B601" s="50">
        <v>43088</v>
      </c>
      <c r="C601" s="50">
        <v>43524</v>
      </c>
      <c r="D601" s="49" t="s">
        <v>42</v>
      </c>
      <c r="E601" s="66">
        <v>25.702999999999999</v>
      </c>
      <c r="F601" s="47"/>
    </row>
    <row r="602" spans="1:6" x14ac:dyDescent="0.3">
      <c r="A602" s="49">
        <v>985</v>
      </c>
      <c r="B602" s="50">
        <v>43088</v>
      </c>
      <c r="C602" s="50">
        <v>43553</v>
      </c>
      <c r="D602" s="49" t="s">
        <v>42</v>
      </c>
      <c r="E602" s="66">
        <v>25.723500000000001</v>
      </c>
      <c r="F602" s="47"/>
    </row>
    <row r="603" spans="1:6" x14ac:dyDescent="0.3">
      <c r="A603" s="49">
        <v>986</v>
      </c>
      <c r="B603" s="50">
        <v>43088</v>
      </c>
      <c r="C603" s="50">
        <v>43584</v>
      </c>
      <c r="D603" s="49" t="s">
        <v>42</v>
      </c>
      <c r="E603" s="66">
        <v>25.745750000000001</v>
      </c>
      <c r="F603" s="47"/>
    </row>
    <row r="604" spans="1:6" x14ac:dyDescent="0.3">
      <c r="A604" s="49">
        <v>987</v>
      </c>
      <c r="B604" s="50">
        <v>43088</v>
      </c>
      <c r="C604" s="50">
        <v>43615</v>
      </c>
      <c r="D604" s="49" t="s">
        <v>42</v>
      </c>
      <c r="E604" s="66">
        <v>25.765750000000001</v>
      </c>
      <c r="F604" s="47"/>
    </row>
    <row r="605" spans="1:6" x14ac:dyDescent="0.3">
      <c r="A605" s="49">
        <v>988</v>
      </c>
      <c r="B605" s="50">
        <v>43088</v>
      </c>
      <c r="C605" s="50">
        <v>43644</v>
      </c>
      <c r="D605" s="49" t="s">
        <v>42</v>
      </c>
      <c r="E605" s="66">
        <v>25.78425</v>
      </c>
      <c r="F605" s="47"/>
    </row>
    <row r="606" spans="1:6" x14ac:dyDescent="0.3">
      <c r="A606" s="49">
        <v>989</v>
      </c>
      <c r="B606" s="50">
        <v>43088</v>
      </c>
      <c r="C606" s="50">
        <v>43676</v>
      </c>
      <c r="D606" s="49" t="s">
        <v>42</v>
      </c>
      <c r="E606" s="66">
        <v>25.803249999999998</v>
      </c>
      <c r="F606" s="47"/>
    </row>
    <row r="607" spans="1:6" x14ac:dyDescent="0.3">
      <c r="A607" s="49">
        <v>990</v>
      </c>
      <c r="B607" s="50">
        <v>43088</v>
      </c>
      <c r="C607" s="50">
        <v>43707</v>
      </c>
      <c r="D607" s="49" t="s">
        <v>42</v>
      </c>
      <c r="E607" s="66">
        <v>25.821750000000002</v>
      </c>
      <c r="F607" s="47"/>
    </row>
    <row r="608" spans="1:6" x14ac:dyDescent="0.3">
      <c r="A608" s="49">
        <v>991</v>
      </c>
      <c r="B608" s="50">
        <v>43088</v>
      </c>
      <c r="C608" s="50">
        <v>43738</v>
      </c>
      <c r="D608" s="49" t="s">
        <v>42</v>
      </c>
      <c r="E608" s="66">
        <v>25.84</v>
      </c>
      <c r="F608" s="47"/>
    </row>
    <row r="609" spans="1:6" x14ac:dyDescent="0.3">
      <c r="A609" s="49">
        <v>992</v>
      </c>
      <c r="B609" s="50">
        <v>43088</v>
      </c>
      <c r="C609" s="50">
        <v>43768</v>
      </c>
      <c r="D609" s="49" t="s">
        <v>42</v>
      </c>
      <c r="E609" s="66">
        <v>25.857500000000002</v>
      </c>
      <c r="F609" s="47"/>
    </row>
    <row r="610" spans="1:6" x14ac:dyDescent="0.3">
      <c r="A610" s="49">
        <v>993</v>
      </c>
      <c r="B610" s="50">
        <v>43088</v>
      </c>
      <c r="C610" s="50">
        <v>43798</v>
      </c>
      <c r="D610" s="49" t="s">
        <v>42</v>
      </c>
      <c r="E610" s="66">
        <v>25.874500000000001</v>
      </c>
      <c r="F610" s="47"/>
    </row>
    <row r="611" spans="1:6" x14ac:dyDescent="0.3">
      <c r="A611" s="49">
        <v>994</v>
      </c>
      <c r="B611" s="50">
        <v>43088</v>
      </c>
      <c r="C611" s="50">
        <v>43829</v>
      </c>
      <c r="D611" s="49" t="s">
        <v>42</v>
      </c>
      <c r="E611" s="66">
        <v>25.8935</v>
      </c>
      <c r="F611" s="47"/>
    </row>
    <row r="612" spans="1:6" x14ac:dyDescent="0.3">
      <c r="A612" s="49">
        <v>995</v>
      </c>
      <c r="B612" s="50">
        <v>43035</v>
      </c>
      <c r="C612" s="50">
        <v>43951</v>
      </c>
      <c r="D612" s="49" t="s">
        <v>28</v>
      </c>
      <c r="E612" s="66">
        <v>1.24</v>
      </c>
      <c r="F612" s="47"/>
    </row>
    <row r="613" spans="1:6" x14ac:dyDescent="0.3">
      <c r="A613" s="49">
        <v>996</v>
      </c>
      <c r="B613" s="50">
        <v>43035</v>
      </c>
      <c r="C613" s="50">
        <v>43951</v>
      </c>
      <c r="D613" s="49" t="s">
        <v>28</v>
      </c>
      <c r="E613" s="66">
        <v>1.24</v>
      </c>
      <c r="F613" s="47"/>
    </row>
    <row r="614" spans="1:6" x14ac:dyDescent="0.3">
      <c r="A614" s="49">
        <v>998</v>
      </c>
      <c r="B614" s="50">
        <v>43077</v>
      </c>
      <c r="C614" s="50">
        <v>43951</v>
      </c>
      <c r="D614" s="49" t="s">
        <v>28</v>
      </c>
      <c r="E614" s="66">
        <v>1.2124999999999999</v>
      </c>
      <c r="F614" s="47"/>
    </row>
    <row r="615" spans="1:6" x14ac:dyDescent="0.3">
      <c r="A615" s="49">
        <v>997</v>
      </c>
      <c r="B615" s="50">
        <v>43035</v>
      </c>
      <c r="C615" s="50">
        <v>43980</v>
      </c>
      <c r="D615" s="49" t="s">
        <v>28</v>
      </c>
      <c r="E615" s="66">
        <v>1.2430000000000001</v>
      </c>
      <c r="F615" s="47"/>
    </row>
    <row r="616" spans="1:6" x14ac:dyDescent="0.3">
      <c r="A616" s="49">
        <v>1000</v>
      </c>
      <c r="B616" s="50">
        <v>43035</v>
      </c>
      <c r="C616" s="50">
        <v>43980</v>
      </c>
      <c r="D616" s="49" t="s">
        <v>28</v>
      </c>
      <c r="E616" s="66">
        <v>1.1995</v>
      </c>
      <c r="F616" s="47"/>
    </row>
    <row r="617" spans="1:6" x14ac:dyDescent="0.3">
      <c r="A617" s="49">
        <v>1001</v>
      </c>
      <c r="B617" s="70">
        <v>43111</v>
      </c>
      <c r="C617" s="70">
        <v>44012</v>
      </c>
      <c r="D617" s="71" t="s">
        <v>28</v>
      </c>
      <c r="E617" s="53">
        <v>1.2415</v>
      </c>
    </row>
    <row r="618" spans="1:6" x14ac:dyDescent="0.3">
      <c r="A618" s="49">
        <v>1002</v>
      </c>
      <c r="B618" s="70">
        <v>43111</v>
      </c>
      <c r="C618" s="70">
        <v>44008</v>
      </c>
      <c r="D618" s="71" t="s">
        <v>28</v>
      </c>
      <c r="E618" s="53">
        <v>1.2415</v>
      </c>
    </row>
    <row r="619" spans="1:6" x14ac:dyDescent="0.3">
      <c r="A619" s="49">
        <v>1003</v>
      </c>
      <c r="B619" s="70">
        <v>43111</v>
      </c>
      <c r="C619" s="70">
        <v>44043</v>
      </c>
      <c r="D619" s="71" t="s">
        <v>28</v>
      </c>
      <c r="E619" s="69">
        <v>1.2821</v>
      </c>
    </row>
    <row r="620" spans="1:6" x14ac:dyDescent="0.3">
      <c r="A620" s="49">
        <v>1004</v>
      </c>
      <c r="B620" s="70">
        <v>43111</v>
      </c>
      <c r="C620" s="70">
        <v>44043</v>
      </c>
      <c r="D620" s="71" t="s">
        <v>28</v>
      </c>
      <c r="E620" s="69">
        <v>1.2821</v>
      </c>
    </row>
    <row r="621" spans="1:6" x14ac:dyDescent="0.3">
      <c r="A621" s="49">
        <v>1012</v>
      </c>
      <c r="B621" s="70">
        <v>43222</v>
      </c>
      <c r="C621" s="70">
        <v>43830</v>
      </c>
      <c r="D621" s="71" t="s">
        <v>28</v>
      </c>
      <c r="E621" s="53">
        <v>1.261941</v>
      </c>
    </row>
    <row r="622" spans="1:6" x14ac:dyDescent="0.3">
      <c r="A622" s="49">
        <v>1013</v>
      </c>
      <c r="B622" s="70">
        <v>43222</v>
      </c>
      <c r="C622" s="70">
        <v>43738</v>
      </c>
      <c r="D622" s="71" t="s">
        <v>28</v>
      </c>
      <c r="E622" s="53">
        <v>1.2514909999999999</v>
      </c>
    </row>
    <row r="623" spans="1:6" x14ac:dyDescent="0.3">
      <c r="A623" s="49">
        <v>1014</v>
      </c>
      <c r="B623" s="70">
        <v>43222</v>
      </c>
      <c r="C623" s="70">
        <v>43738</v>
      </c>
      <c r="D623" s="71" t="s">
        <v>28</v>
      </c>
      <c r="E623" s="53">
        <v>1.2514909999999999</v>
      </c>
    </row>
    <row r="624" spans="1:6" x14ac:dyDescent="0.3">
      <c r="A624" s="49">
        <v>1016</v>
      </c>
      <c r="B624" s="70">
        <v>43222</v>
      </c>
      <c r="C624" s="70">
        <v>43585</v>
      </c>
      <c r="D624" s="71" t="s">
        <v>28</v>
      </c>
      <c r="E624" s="53">
        <v>1.234021</v>
      </c>
    </row>
    <row r="625" spans="1:5" x14ac:dyDescent="0.3">
      <c r="A625" s="49">
        <v>1017</v>
      </c>
      <c r="B625" s="70">
        <v>43222</v>
      </c>
      <c r="C625" s="70">
        <v>43585</v>
      </c>
      <c r="D625" s="71" t="s">
        <v>28</v>
      </c>
      <c r="E625" s="53">
        <v>1.234021</v>
      </c>
    </row>
    <row r="626" spans="1:5" x14ac:dyDescent="0.3">
      <c r="A626" s="49">
        <v>1018</v>
      </c>
      <c r="B626" s="70">
        <v>43223</v>
      </c>
      <c r="C626" s="70">
        <v>43616</v>
      </c>
      <c r="D626" s="71" t="s">
        <v>28</v>
      </c>
      <c r="E626" s="53">
        <v>1.2388669999999999</v>
      </c>
    </row>
    <row r="627" spans="1:5" x14ac:dyDescent="0.3">
      <c r="A627" s="49">
        <v>1019</v>
      </c>
      <c r="B627" s="70">
        <v>43223</v>
      </c>
      <c r="C627" s="70">
        <v>43616</v>
      </c>
      <c r="D627" s="71" t="s">
        <v>28</v>
      </c>
      <c r="E627" s="53">
        <v>1.2388669999999999</v>
      </c>
    </row>
    <row r="628" spans="1:5" x14ac:dyDescent="0.3">
      <c r="A628" s="49">
        <v>1020</v>
      </c>
      <c r="B628" s="70">
        <v>43223</v>
      </c>
      <c r="C628" s="70">
        <v>43769</v>
      </c>
      <c r="D628" s="71" t="s">
        <v>28</v>
      </c>
      <c r="E628" s="53">
        <v>1.256138</v>
      </c>
    </row>
    <row r="629" spans="1:5" x14ac:dyDescent="0.3">
      <c r="A629" s="49">
        <v>1021</v>
      </c>
      <c r="B629" s="70">
        <v>43223</v>
      </c>
      <c r="C629" s="70">
        <v>43769</v>
      </c>
      <c r="D629" s="71" t="s">
        <v>28</v>
      </c>
      <c r="E629" s="53">
        <v>1.256138</v>
      </c>
    </row>
    <row r="630" spans="1:5" x14ac:dyDescent="0.3">
      <c r="A630" s="49">
        <v>1023</v>
      </c>
      <c r="B630" s="70">
        <v>43223</v>
      </c>
      <c r="C630" s="70">
        <v>43798</v>
      </c>
      <c r="D630" s="71" t="s">
        <v>28</v>
      </c>
      <c r="E630" s="53">
        <v>1.259404</v>
      </c>
    </row>
    <row r="631" spans="1:5" x14ac:dyDescent="0.3">
      <c r="A631" s="49">
        <v>1024</v>
      </c>
      <c r="B631" s="70">
        <v>43223</v>
      </c>
      <c r="C631" s="70">
        <v>43798</v>
      </c>
      <c r="D631" s="71" t="s">
        <v>28</v>
      </c>
      <c r="E631" s="53">
        <v>1.259404</v>
      </c>
    </row>
    <row r="632" spans="1:5" x14ac:dyDescent="0.3">
      <c r="A632" s="49">
        <v>1026</v>
      </c>
      <c r="B632" s="70">
        <v>43227</v>
      </c>
      <c r="C632" s="70">
        <v>43889</v>
      </c>
      <c r="D632" s="71" t="s">
        <v>28</v>
      </c>
      <c r="E632" s="53">
        <v>1.263852</v>
      </c>
    </row>
    <row r="633" spans="1:5" x14ac:dyDescent="0.3">
      <c r="A633" s="49">
        <v>1027</v>
      </c>
      <c r="B633" s="70">
        <v>43227</v>
      </c>
      <c r="C633" s="70">
        <v>43889</v>
      </c>
      <c r="D633" s="71" t="s">
        <v>28</v>
      </c>
      <c r="E633" s="53">
        <v>1.263852</v>
      </c>
    </row>
    <row r="634" spans="1:5" x14ac:dyDescent="0.3">
      <c r="A634" s="49">
        <v>1029</v>
      </c>
      <c r="B634" s="70">
        <v>43227</v>
      </c>
      <c r="C634" s="70">
        <v>44012</v>
      </c>
      <c r="D634" s="71" t="s">
        <v>28</v>
      </c>
      <c r="E634" s="53">
        <v>1.277231</v>
      </c>
    </row>
    <row r="635" spans="1:5" x14ac:dyDescent="0.3">
      <c r="A635" s="49">
        <v>1030</v>
      </c>
      <c r="B635" s="70">
        <v>43227</v>
      </c>
      <c r="C635" s="70">
        <v>44012</v>
      </c>
      <c r="D635" s="71" t="s">
        <v>28</v>
      </c>
      <c r="E635" s="53">
        <v>1.277231</v>
      </c>
    </row>
    <row r="636" spans="1:5" x14ac:dyDescent="0.3">
      <c r="A636" s="49">
        <v>1032</v>
      </c>
      <c r="B636" s="70">
        <v>43227</v>
      </c>
      <c r="C636" s="70">
        <v>43980</v>
      </c>
      <c r="D636" s="71" t="s">
        <v>28</v>
      </c>
      <c r="E636" s="53">
        <v>1.2738419999999999</v>
      </c>
    </row>
    <row r="637" spans="1:5" x14ac:dyDescent="0.3">
      <c r="A637" s="49">
        <v>1033</v>
      </c>
      <c r="B637" s="70">
        <v>43227</v>
      </c>
      <c r="C637" s="70">
        <v>43980</v>
      </c>
      <c r="D637" s="71" t="s">
        <v>28</v>
      </c>
      <c r="E637" s="53">
        <v>1.2738419999999999</v>
      </c>
    </row>
    <row r="638" spans="1:5" x14ac:dyDescent="0.3">
      <c r="A638" s="49">
        <v>1035</v>
      </c>
      <c r="B638" s="70">
        <v>43227</v>
      </c>
      <c r="C638" s="70">
        <v>44043</v>
      </c>
      <c r="D638" s="71" t="s">
        <v>28</v>
      </c>
      <c r="E638" s="53">
        <v>1.2805150000000001</v>
      </c>
    </row>
    <row r="639" spans="1:5" x14ac:dyDescent="0.3">
      <c r="A639" s="49">
        <v>1036</v>
      </c>
      <c r="B639" s="70">
        <v>43227</v>
      </c>
      <c r="C639" s="70">
        <v>44043</v>
      </c>
      <c r="D639" s="71" t="s">
        <v>28</v>
      </c>
      <c r="E639" s="53">
        <v>1.2805150000000001</v>
      </c>
    </row>
    <row r="640" spans="1:5" x14ac:dyDescent="0.3">
      <c r="A640" s="49">
        <v>1038</v>
      </c>
      <c r="B640" s="70">
        <v>43227</v>
      </c>
      <c r="C640" s="70">
        <v>43861</v>
      </c>
      <c r="D640" s="71" t="s">
        <v>28</v>
      </c>
      <c r="E640" s="53">
        <v>1.2607520000000001</v>
      </c>
    </row>
    <row r="641" spans="1:17" x14ac:dyDescent="0.3">
      <c r="A641" s="49">
        <v>1039</v>
      </c>
      <c r="B641" s="70">
        <v>43227</v>
      </c>
      <c r="C641" s="70">
        <v>43861</v>
      </c>
      <c r="D641" s="71" t="s">
        <v>28</v>
      </c>
      <c r="E641" s="53">
        <v>1.2607520000000001</v>
      </c>
    </row>
    <row r="642" spans="1:17" x14ac:dyDescent="0.3">
      <c r="A642" s="49">
        <v>1041</v>
      </c>
      <c r="B642" s="70">
        <v>43227</v>
      </c>
      <c r="C642" s="70">
        <v>43951</v>
      </c>
      <c r="D642" s="71" t="s">
        <v>28</v>
      </c>
      <c r="E642" s="53">
        <v>1.2707170000000001</v>
      </c>
    </row>
    <row r="643" spans="1:17" x14ac:dyDescent="0.3">
      <c r="A643" s="49">
        <v>1042</v>
      </c>
      <c r="B643" s="70">
        <v>43227</v>
      </c>
      <c r="C643" s="70">
        <v>43951</v>
      </c>
      <c r="D643" s="71" t="s">
        <v>28</v>
      </c>
      <c r="E643" s="53">
        <v>1.2707170000000001</v>
      </c>
    </row>
    <row r="644" spans="1:17" x14ac:dyDescent="0.3">
      <c r="A644" s="49">
        <v>1044</v>
      </c>
      <c r="B644" s="70">
        <v>43236</v>
      </c>
      <c r="C644" s="70">
        <v>43839</v>
      </c>
      <c r="D644" s="71" t="s">
        <v>28</v>
      </c>
      <c r="E644" s="53">
        <v>1.244494</v>
      </c>
    </row>
    <row r="645" spans="1:17" x14ac:dyDescent="0.3">
      <c r="A645" s="49">
        <v>1045</v>
      </c>
      <c r="B645" s="70">
        <v>43236</v>
      </c>
      <c r="C645" s="70">
        <v>43839</v>
      </c>
      <c r="D645" s="71" t="s">
        <v>28</v>
      </c>
      <c r="E645" s="53">
        <v>1.244494</v>
      </c>
    </row>
    <row r="646" spans="1:17" x14ac:dyDescent="0.3">
      <c r="A646" s="49">
        <v>1046</v>
      </c>
      <c r="B646" s="70">
        <v>43237</v>
      </c>
      <c r="C646" s="70">
        <v>44104</v>
      </c>
      <c r="D646" s="71" t="s">
        <v>28</v>
      </c>
      <c r="E646" s="53">
        <v>1.2720670000000001</v>
      </c>
    </row>
    <row r="647" spans="1:17" x14ac:dyDescent="0.3">
      <c r="A647" s="49">
        <v>1047</v>
      </c>
      <c r="B647" s="70">
        <v>43237</v>
      </c>
      <c r="C647" s="70">
        <v>44134</v>
      </c>
      <c r="D647" s="71" t="s">
        <v>28</v>
      </c>
      <c r="E647" s="53">
        <v>1.275231</v>
      </c>
    </row>
    <row r="648" spans="1:17" x14ac:dyDescent="0.3">
      <c r="A648" s="49">
        <v>1048</v>
      </c>
      <c r="B648" s="70">
        <v>43237</v>
      </c>
      <c r="C648" s="70">
        <v>44134</v>
      </c>
      <c r="D648" s="71" t="s">
        <v>28</v>
      </c>
      <c r="E648" s="53">
        <v>1.275231</v>
      </c>
    </row>
    <row r="649" spans="1:17" x14ac:dyDescent="0.3">
      <c r="A649" s="49">
        <v>1049</v>
      </c>
      <c r="B649" s="70">
        <v>43238</v>
      </c>
      <c r="C649" s="70">
        <v>44134</v>
      </c>
      <c r="D649" s="71" t="s">
        <v>28</v>
      </c>
      <c r="E649" s="53">
        <v>1.271466</v>
      </c>
      <c r="O649" s="28"/>
      <c r="P649" s="51"/>
      <c r="Q649" s="51"/>
    </row>
    <row r="650" spans="1:17" x14ac:dyDescent="0.3">
      <c r="A650" s="49">
        <v>1050</v>
      </c>
      <c r="B650" s="70">
        <v>43238</v>
      </c>
      <c r="C650" s="70">
        <v>44134</v>
      </c>
      <c r="D650" s="71" t="s">
        <v>28</v>
      </c>
      <c r="E650" s="53">
        <v>1.271466</v>
      </c>
      <c r="O650" s="28"/>
      <c r="P650" s="51"/>
      <c r="Q650" s="51"/>
    </row>
    <row r="651" spans="1:17" x14ac:dyDescent="0.3">
      <c r="A651" s="49">
        <v>1052</v>
      </c>
      <c r="B651" s="70">
        <v>43238</v>
      </c>
      <c r="C651" s="70">
        <v>44104</v>
      </c>
      <c r="D651" s="71" t="s">
        <v>28</v>
      </c>
      <c r="E651" s="53">
        <v>1.26834</v>
      </c>
      <c r="O651" s="28"/>
      <c r="P651" s="51"/>
      <c r="Q651" s="51"/>
    </row>
    <row r="652" spans="1:17" x14ac:dyDescent="0.3">
      <c r="A652" s="49">
        <v>1053</v>
      </c>
      <c r="B652" s="70">
        <v>43238</v>
      </c>
      <c r="C652" s="70">
        <v>44104</v>
      </c>
      <c r="D652" s="71" t="s">
        <v>28</v>
      </c>
      <c r="E652" s="53">
        <v>1.26834</v>
      </c>
      <c r="O652" s="28"/>
      <c r="P652" s="51"/>
      <c r="Q652" s="51"/>
    </row>
    <row r="653" spans="1:17" x14ac:dyDescent="0.3">
      <c r="A653" s="49">
        <v>1054</v>
      </c>
      <c r="B653" s="70">
        <v>43245</v>
      </c>
      <c r="C653" s="70">
        <v>44104</v>
      </c>
      <c r="D653" s="71" t="s">
        <v>28</v>
      </c>
      <c r="E653" s="53">
        <v>1.2544850000000001</v>
      </c>
      <c r="O653" s="28"/>
      <c r="P653" s="51"/>
      <c r="Q653" s="51"/>
    </row>
    <row r="654" spans="1:17" x14ac:dyDescent="0.3">
      <c r="A654" s="49">
        <v>1055</v>
      </c>
      <c r="B654" s="70">
        <v>43245</v>
      </c>
      <c r="C654" s="70">
        <v>44104</v>
      </c>
      <c r="D654" s="71" t="s">
        <v>28</v>
      </c>
      <c r="E654" s="53">
        <v>1.2544850000000001</v>
      </c>
      <c r="O654" s="28"/>
      <c r="P654" s="51"/>
      <c r="Q654" s="51"/>
    </row>
    <row r="655" spans="1:17" x14ac:dyDescent="0.3">
      <c r="A655" s="49">
        <v>1056</v>
      </c>
      <c r="B655" s="70">
        <v>43245</v>
      </c>
      <c r="C655" s="70">
        <v>44134</v>
      </c>
      <c r="D655" s="71" t="s">
        <v>28</v>
      </c>
      <c r="E655" s="53">
        <v>1.2576069999999999</v>
      </c>
      <c r="O655" s="28"/>
      <c r="P655" s="51"/>
      <c r="Q655" s="51"/>
    </row>
    <row r="656" spans="1:17" x14ac:dyDescent="0.3">
      <c r="A656" s="49">
        <v>1057</v>
      </c>
      <c r="B656" s="70">
        <v>43245</v>
      </c>
      <c r="C656" s="70">
        <v>44134</v>
      </c>
      <c r="D656" s="71" t="s">
        <v>28</v>
      </c>
      <c r="E656" s="53">
        <v>1.2576069999999999</v>
      </c>
      <c r="O656" s="28"/>
      <c r="P656" s="51"/>
      <c r="Q656" s="51"/>
    </row>
    <row r="657" spans="1:17" x14ac:dyDescent="0.3">
      <c r="A657" s="49">
        <v>1058</v>
      </c>
      <c r="B657" s="70">
        <v>43241</v>
      </c>
      <c r="C657" s="70">
        <v>43462</v>
      </c>
      <c r="D657" s="71" t="s">
        <v>28</v>
      </c>
      <c r="E657" s="53">
        <v>1.198053</v>
      </c>
      <c r="O657" s="28"/>
      <c r="P657" s="51"/>
      <c r="Q657" s="51"/>
    </row>
    <row r="658" spans="1:17" x14ac:dyDescent="0.3">
      <c r="A658" s="49">
        <v>1060</v>
      </c>
      <c r="B658" s="70">
        <v>43257</v>
      </c>
      <c r="C658" s="70">
        <v>43312</v>
      </c>
      <c r="D658" s="71" t="s">
        <v>28</v>
      </c>
      <c r="E658" s="53">
        <v>1.1825270000000001</v>
      </c>
      <c r="O658" s="28"/>
      <c r="P658" s="51"/>
      <c r="Q658" s="51"/>
    </row>
    <row r="659" spans="1:17" x14ac:dyDescent="0.3">
      <c r="A659" s="49">
        <v>1061</v>
      </c>
      <c r="B659" s="70">
        <v>43257</v>
      </c>
      <c r="C659" s="70">
        <v>43343</v>
      </c>
      <c r="D659" s="71" t="s">
        <v>28</v>
      </c>
      <c r="E659" s="53">
        <v>1.185289</v>
      </c>
      <c r="O659" s="28"/>
      <c r="P659" s="51"/>
      <c r="Q659" s="51"/>
    </row>
    <row r="660" spans="1:17" x14ac:dyDescent="0.3">
      <c r="A660" s="49">
        <v>1062</v>
      </c>
      <c r="B660" s="70">
        <v>43257</v>
      </c>
      <c r="C660" s="70">
        <v>43371</v>
      </c>
      <c r="D660" s="71" t="s">
        <v>28</v>
      </c>
      <c r="E660" s="53">
        <v>1.18798</v>
      </c>
      <c r="O660" s="28"/>
      <c r="P660" s="51"/>
      <c r="Q660" s="51"/>
    </row>
    <row r="661" spans="1:17" x14ac:dyDescent="0.3">
      <c r="A661" s="49">
        <v>1063</v>
      </c>
      <c r="B661" s="70">
        <v>43257</v>
      </c>
      <c r="C661" s="70">
        <v>43404</v>
      </c>
      <c r="D661" s="71" t="s">
        <v>28</v>
      </c>
      <c r="E661" s="53">
        <v>1.191165</v>
      </c>
      <c r="O661" s="28"/>
      <c r="P661" s="51"/>
      <c r="Q661" s="51"/>
    </row>
    <row r="662" spans="1:17" x14ac:dyDescent="0.3">
      <c r="A662" s="49">
        <v>1064</v>
      </c>
      <c r="B662" s="70">
        <v>43257</v>
      </c>
      <c r="C662" s="70">
        <v>43404</v>
      </c>
      <c r="D662" s="71" t="s">
        <v>28</v>
      </c>
      <c r="E662" s="53">
        <v>1.191165</v>
      </c>
      <c r="O662" s="28"/>
      <c r="P662" s="51"/>
      <c r="Q662" s="51"/>
    </row>
    <row r="663" spans="1:17" x14ac:dyDescent="0.3">
      <c r="A663" s="49">
        <v>1065</v>
      </c>
      <c r="B663" s="70">
        <v>43257</v>
      </c>
      <c r="C663" s="70">
        <v>43434</v>
      </c>
      <c r="D663" s="71" t="s">
        <v>28</v>
      </c>
      <c r="E663" s="53">
        <v>1.1940379999999999</v>
      </c>
      <c r="O663" s="28"/>
      <c r="P663" s="51"/>
      <c r="Q663" s="51"/>
    </row>
    <row r="664" spans="1:17" x14ac:dyDescent="0.3">
      <c r="A664" s="49">
        <v>1066</v>
      </c>
      <c r="B664" s="70">
        <v>43257</v>
      </c>
      <c r="C664" s="70">
        <v>43434</v>
      </c>
      <c r="D664" s="71" t="s">
        <v>28</v>
      </c>
      <c r="E664" s="53">
        <v>1.1940379999999999</v>
      </c>
      <c r="O664" s="28"/>
      <c r="P664" s="51"/>
      <c r="Q664" s="51"/>
    </row>
    <row r="665" spans="1:17" x14ac:dyDescent="0.3">
      <c r="A665" s="49">
        <v>1067</v>
      </c>
      <c r="B665" s="70">
        <v>43257</v>
      </c>
      <c r="C665" s="70">
        <v>43462</v>
      </c>
      <c r="D665" s="71" t="s">
        <v>28</v>
      </c>
      <c r="E665" s="53">
        <v>1.196982</v>
      </c>
      <c r="O665" s="28"/>
      <c r="P665" s="51"/>
      <c r="Q665" s="51"/>
    </row>
    <row r="666" spans="1:17" x14ac:dyDescent="0.3">
      <c r="A666" s="49">
        <v>1068</v>
      </c>
      <c r="B666" s="70">
        <v>43257</v>
      </c>
      <c r="C666" s="70">
        <v>43462</v>
      </c>
      <c r="D666" s="71" t="s">
        <v>28</v>
      </c>
      <c r="E666" s="53">
        <v>1.196982</v>
      </c>
      <c r="O666" s="28"/>
      <c r="P666" s="51"/>
      <c r="Q666" s="51"/>
    </row>
    <row r="667" spans="1:17" x14ac:dyDescent="0.3">
      <c r="A667" s="49">
        <v>1069</v>
      </c>
      <c r="B667" s="70">
        <v>43265</v>
      </c>
      <c r="C667" s="70">
        <v>43404</v>
      </c>
      <c r="D667" s="71" t="s">
        <v>28</v>
      </c>
      <c r="E667" s="53">
        <v>1.175549</v>
      </c>
      <c r="O667" s="28"/>
      <c r="P667" s="51"/>
      <c r="Q667" s="51"/>
    </row>
    <row r="668" spans="1:17" x14ac:dyDescent="0.3">
      <c r="A668" s="49">
        <v>1072</v>
      </c>
      <c r="B668" s="70">
        <v>43269</v>
      </c>
      <c r="C668" s="70">
        <v>44196</v>
      </c>
      <c r="D668" s="71" t="s">
        <v>28</v>
      </c>
      <c r="E668" s="53">
        <v>1.2587410000000001</v>
      </c>
      <c r="O668" s="28"/>
      <c r="P668" s="51"/>
      <c r="Q668" s="51"/>
    </row>
    <row r="669" spans="1:17" x14ac:dyDescent="0.3">
      <c r="A669" s="49">
        <v>1073</v>
      </c>
      <c r="B669" s="70">
        <v>43269</v>
      </c>
      <c r="C669" s="70">
        <v>44196</v>
      </c>
      <c r="D669" s="71" t="s">
        <v>28</v>
      </c>
      <c r="E669" s="53">
        <v>1.2587410000000001</v>
      </c>
      <c r="O669" s="28"/>
      <c r="P669" s="51"/>
      <c r="Q669" s="51"/>
    </row>
    <row r="670" spans="1:17" x14ac:dyDescent="0.3">
      <c r="A670" s="49">
        <v>1074</v>
      </c>
      <c r="B670" s="70">
        <v>43269</v>
      </c>
      <c r="C670" s="70">
        <v>44196</v>
      </c>
      <c r="D670" s="71" t="s">
        <v>28</v>
      </c>
      <c r="E670" s="53">
        <v>1.2587410000000001</v>
      </c>
      <c r="O670" s="28"/>
      <c r="P670" s="51"/>
      <c r="Q670" s="51"/>
    </row>
    <row r="671" spans="1:17" x14ac:dyDescent="0.3">
      <c r="A671" s="49">
        <v>1075</v>
      </c>
      <c r="B671" s="70">
        <v>43269</v>
      </c>
      <c r="C671" s="70">
        <v>44196</v>
      </c>
      <c r="D671" s="71" t="s">
        <v>28</v>
      </c>
      <c r="E671" s="53">
        <v>1.2587410000000001</v>
      </c>
      <c r="O671" s="28"/>
      <c r="P671" s="51"/>
      <c r="Q671" s="51"/>
    </row>
    <row r="672" spans="1:17" x14ac:dyDescent="0.3">
      <c r="A672" s="49">
        <v>1076</v>
      </c>
      <c r="B672" s="70">
        <v>43269</v>
      </c>
      <c r="C672" s="70">
        <v>44196</v>
      </c>
      <c r="D672" s="71" t="s">
        <v>28</v>
      </c>
      <c r="E672" s="53">
        <v>1.2587410000000001</v>
      </c>
      <c r="P672" s="51"/>
      <c r="Q672" s="51"/>
    </row>
    <row r="673" spans="1:17" x14ac:dyDescent="0.3">
      <c r="A673" s="49">
        <v>1077</v>
      </c>
      <c r="B673" s="70">
        <v>43269</v>
      </c>
      <c r="C673" s="70">
        <v>44196</v>
      </c>
      <c r="D673" s="71" t="s">
        <v>28</v>
      </c>
      <c r="E673" s="53">
        <v>1.2587410000000001</v>
      </c>
      <c r="P673" s="51"/>
      <c r="Q673" s="51"/>
    </row>
    <row r="674" spans="1:17" x14ac:dyDescent="0.3">
      <c r="A674" s="49">
        <v>1078</v>
      </c>
      <c r="B674" s="70">
        <v>43269</v>
      </c>
      <c r="C674" s="70">
        <v>44196</v>
      </c>
      <c r="D674" s="71" t="s">
        <v>28</v>
      </c>
      <c r="E674" s="53">
        <v>1.2587410000000001</v>
      </c>
      <c r="P674" s="51"/>
      <c r="Q674" s="51"/>
    </row>
    <row r="675" spans="1:17" x14ac:dyDescent="0.3">
      <c r="A675" s="49">
        <v>1079</v>
      </c>
      <c r="B675" s="70">
        <v>43269</v>
      </c>
      <c r="C675" s="70">
        <v>44196</v>
      </c>
      <c r="D675" s="71" t="s">
        <v>28</v>
      </c>
      <c r="E675" s="53">
        <v>1.2587410000000001</v>
      </c>
      <c r="P675" s="51"/>
      <c r="Q675" s="51"/>
    </row>
    <row r="676" spans="1:17" x14ac:dyDescent="0.3">
      <c r="A676" s="49">
        <v>1080</v>
      </c>
      <c r="B676" s="70">
        <v>43269</v>
      </c>
      <c r="C676" s="70">
        <v>44196</v>
      </c>
      <c r="D676" s="71" t="s">
        <v>28</v>
      </c>
      <c r="E676" s="53">
        <v>1.2587410000000001</v>
      </c>
    </row>
    <row r="677" spans="1:17" x14ac:dyDescent="0.3">
      <c r="A677" s="49">
        <v>1081</v>
      </c>
      <c r="B677" s="70">
        <v>43269</v>
      </c>
      <c r="C677" s="70">
        <v>44196</v>
      </c>
      <c r="D677" s="71" t="s">
        <v>28</v>
      </c>
      <c r="E677" s="53">
        <v>1.2587410000000001</v>
      </c>
    </row>
    <row r="678" spans="1:17" x14ac:dyDescent="0.3">
      <c r="A678" s="49">
        <v>1082</v>
      </c>
      <c r="B678" s="70">
        <v>43269</v>
      </c>
      <c r="C678" s="70">
        <v>44196</v>
      </c>
      <c r="D678" s="71" t="s">
        <v>28</v>
      </c>
      <c r="E678" s="53">
        <v>1.2587410000000001</v>
      </c>
    </row>
    <row r="679" spans="1:17" x14ac:dyDescent="0.3">
      <c r="A679" s="49">
        <v>1083</v>
      </c>
      <c r="B679" s="70">
        <v>43269</v>
      </c>
      <c r="C679" s="70">
        <v>44196</v>
      </c>
      <c r="D679" s="71" t="s">
        <v>28</v>
      </c>
      <c r="E679" s="53">
        <v>1.2587410000000001</v>
      </c>
    </row>
    <row r="680" spans="1:17" x14ac:dyDescent="0.3">
      <c r="A680" s="49">
        <v>1084</v>
      </c>
      <c r="B680" s="70">
        <v>43269</v>
      </c>
      <c r="C680" s="70">
        <v>44196</v>
      </c>
      <c r="D680" s="71" t="s">
        <v>28</v>
      </c>
      <c r="E680" s="53">
        <v>1.2587410000000001</v>
      </c>
    </row>
    <row r="681" spans="1:17" x14ac:dyDescent="0.3">
      <c r="A681" s="49">
        <v>1085</v>
      </c>
      <c r="B681" s="70">
        <v>43269</v>
      </c>
      <c r="C681" s="70">
        <v>44196</v>
      </c>
      <c r="D681" s="71" t="s">
        <v>28</v>
      </c>
      <c r="E681" s="53">
        <v>1.2587410000000001</v>
      </c>
    </row>
    <row r="682" spans="1:17" x14ac:dyDescent="0.3">
      <c r="A682" s="49">
        <v>1086</v>
      </c>
      <c r="B682" s="70">
        <v>43269</v>
      </c>
      <c r="C682" s="70">
        <v>44196</v>
      </c>
      <c r="D682" s="71" t="s">
        <v>28</v>
      </c>
      <c r="E682" s="53">
        <v>1.2587410000000001</v>
      </c>
    </row>
    <row r="683" spans="1:17" x14ac:dyDescent="0.3">
      <c r="A683" s="49">
        <v>1087</v>
      </c>
      <c r="B683" s="70">
        <v>43269</v>
      </c>
      <c r="C683" s="70">
        <v>44196</v>
      </c>
      <c r="D683" s="71" t="s">
        <v>28</v>
      </c>
      <c r="E683" s="53">
        <v>1.2587410000000001</v>
      </c>
    </row>
    <row r="684" spans="1:17" x14ac:dyDescent="0.3">
      <c r="A684" s="49">
        <v>1088</v>
      </c>
      <c r="B684" s="70">
        <v>43269</v>
      </c>
      <c r="C684" s="70">
        <v>44196</v>
      </c>
      <c r="D684" s="71" t="s">
        <v>28</v>
      </c>
      <c r="E684" s="53">
        <v>1.2587410000000001</v>
      </c>
    </row>
    <row r="685" spans="1:17" x14ac:dyDescent="0.3">
      <c r="A685" s="49">
        <v>1089</v>
      </c>
      <c r="B685" s="70">
        <v>43269</v>
      </c>
      <c r="C685" s="70">
        <v>44196</v>
      </c>
      <c r="D685" s="71" t="s">
        <v>28</v>
      </c>
      <c r="E685" s="53">
        <v>1.2587410000000001</v>
      </c>
    </row>
    <row r="686" spans="1:17" x14ac:dyDescent="0.3">
      <c r="A686" s="49">
        <v>1090</v>
      </c>
      <c r="B686" s="70">
        <v>43269</v>
      </c>
      <c r="C686" s="70">
        <v>44196</v>
      </c>
      <c r="D686" s="71" t="s">
        <v>28</v>
      </c>
      <c r="E686" s="53">
        <v>1.2587410000000001</v>
      </c>
    </row>
    <row r="687" spans="1:17" x14ac:dyDescent="0.3">
      <c r="A687" s="49">
        <v>1091</v>
      </c>
      <c r="B687" s="70">
        <v>43269</v>
      </c>
      <c r="C687" s="70">
        <v>44196</v>
      </c>
      <c r="D687" s="71" t="s">
        <v>28</v>
      </c>
      <c r="E687" s="53">
        <v>1.2587410000000001</v>
      </c>
    </row>
    <row r="688" spans="1:17" x14ac:dyDescent="0.3">
      <c r="A688" s="49">
        <v>1092</v>
      </c>
      <c r="B688" s="70">
        <v>43269</v>
      </c>
      <c r="C688" s="70">
        <v>44196</v>
      </c>
      <c r="D688" s="71" t="s">
        <v>28</v>
      </c>
      <c r="E688" s="53">
        <v>1.2587410000000001</v>
      </c>
    </row>
    <row r="689" spans="1:5" x14ac:dyDescent="0.3">
      <c r="A689" s="49">
        <v>1093</v>
      </c>
      <c r="B689" s="70">
        <v>43269</v>
      </c>
      <c r="C689" s="70">
        <v>44196</v>
      </c>
      <c r="D689" s="71" t="s">
        <v>28</v>
      </c>
      <c r="E689" s="53">
        <v>1.2587410000000001</v>
      </c>
    </row>
    <row r="690" spans="1:5" x14ac:dyDescent="0.3">
      <c r="A690" s="49">
        <v>1094</v>
      </c>
      <c r="B690" s="70">
        <v>43269</v>
      </c>
      <c r="C690" s="70">
        <v>44196</v>
      </c>
      <c r="D690" s="71" t="s">
        <v>28</v>
      </c>
      <c r="E690" s="53">
        <v>1.2587410000000001</v>
      </c>
    </row>
    <row r="691" spans="1:5" x14ac:dyDescent="0.3">
      <c r="A691" s="49">
        <v>1095</v>
      </c>
      <c r="B691" s="70">
        <v>43269</v>
      </c>
      <c r="C691" s="70">
        <v>44196</v>
      </c>
      <c r="D691" s="71" t="s">
        <v>28</v>
      </c>
      <c r="E691" s="53">
        <v>1.2587410000000001</v>
      </c>
    </row>
    <row r="692" spans="1:5" x14ac:dyDescent="0.3">
      <c r="A692" s="49">
        <v>1096</v>
      </c>
      <c r="B692" s="70">
        <v>43269</v>
      </c>
      <c r="C692" s="70">
        <v>44196</v>
      </c>
      <c r="D692" s="71" t="s">
        <v>28</v>
      </c>
      <c r="E692" s="53">
        <v>1.2587410000000001</v>
      </c>
    </row>
    <row r="693" spans="1:5" x14ac:dyDescent="0.3">
      <c r="A693" s="49">
        <v>1097</v>
      </c>
      <c r="B693" s="70">
        <v>43269</v>
      </c>
      <c r="C693" s="70">
        <v>44196</v>
      </c>
      <c r="D693" s="71" t="s">
        <v>28</v>
      </c>
      <c r="E693" s="53">
        <v>1.2587410000000001</v>
      </c>
    </row>
    <row r="694" spans="1:5" x14ac:dyDescent="0.3">
      <c r="A694" s="49">
        <v>1098</v>
      </c>
      <c r="B694" s="70">
        <v>43269</v>
      </c>
      <c r="C694" s="70">
        <v>44196</v>
      </c>
      <c r="D694" s="71" t="s">
        <v>28</v>
      </c>
      <c r="E694" s="53">
        <v>1.2587410000000001</v>
      </c>
    </row>
    <row r="695" spans="1:5" x14ac:dyDescent="0.3">
      <c r="A695" s="49">
        <v>1099</v>
      </c>
      <c r="B695" s="70">
        <v>43269</v>
      </c>
      <c r="C695" s="70">
        <v>44196</v>
      </c>
      <c r="D695" s="71" t="s">
        <v>28</v>
      </c>
      <c r="E695" s="53">
        <v>1.2587410000000001</v>
      </c>
    </row>
    <row r="696" spans="1:5" x14ac:dyDescent="0.3">
      <c r="A696" s="49">
        <v>1100</v>
      </c>
      <c r="B696" s="70">
        <v>43269</v>
      </c>
      <c r="C696" s="70">
        <v>44196</v>
      </c>
      <c r="D696" s="71" t="s">
        <v>28</v>
      </c>
      <c r="E696" s="53">
        <v>1.2587410000000001</v>
      </c>
    </row>
    <row r="697" spans="1:5" x14ac:dyDescent="0.3">
      <c r="A697" s="49">
        <v>1101</v>
      </c>
      <c r="B697" s="70">
        <v>43269</v>
      </c>
      <c r="C697" s="70">
        <v>44196</v>
      </c>
      <c r="D697" s="71" t="s">
        <v>28</v>
      </c>
      <c r="E697" s="53">
        <v>1.2587410000000001</v>
      </c>
    </row>
    <row r="698" spans="1:5" x14ac:dyDescent="0.3">
      <c r="A698" s="49">
        <v>1102</v>
      </c>
      <c r="B698" s="70">
        <v>43269</v>
      </c>
      <c r="C698" s="70">
        <v>44196</v>
      </c>
      <c r="D698" s="71" t="s">
        <v>28</v>
      </c>
      <c r="E698" s="53">
        <v>1.2587410000000001</v>
      </c>
    </row>
    <row r="699" spans="1:5" x14ac:dyDescent="0.3">
      <c r="A699" s="49">
        <v>1103</v>
      </c>
      <c r="B699" s="70">
        <v>43269</v>
      </c>
      <c r="C699" s="70">
        <v>44196</v>
      </c>
      <c r="D699" s="71" t="s">
        <v>28</v>
      </c>
      <c r="E699" s="53">
        <v>1.2587410000000001</v>
      </c>
    </row>
    <row r="700" spans="1:5" x14ac:dyDescent="0.3">
      <c r="A700" s="49">
        <v>1104</v>
      </c>
      <c r="B700" s="70">
        <v>43269</v>
      </c>
      <c r="C700" s="70">
        <v>44196</v>
      </c>
      <c r="D700" s="71" t="s">
        <v>28</v>
      </c>
      <c r="E700" s="53">
        <v>1.2587410000000001</v>
      </c>
    </row>
    <row r="701" spans="1:5" x14ac:dyDescent="0.3">
      <c r="A701" s="49">
        <v>1105</v>
      </c>
      <c r="B701" s="70">
        <v>43269</v>
      </c>
      <c r="C701" s="70">
        <v>44196</v>
      </c>
      <c r="D701" s="71" t="s">
        <v>28</v>
      </c>
      <c r="E701" s="53">
        <v>1.2587410000000001</v>
      </c>
    </row>
    <row r="702" spans="1:5" x14ac:dyDescent="0.3">
      <c r="A702" s="49">
        <v>1106</v>
      </c>
      <c r="B702" s="70">
        <v>43269</v>
      </c>
      <c r="C702" s="70">
        <v>44196</v>
      </c>
      <c r="D702" s="71" t="s">
        <v>28</v>
      </c>
      <c r="E702" s="53">
        <v>1.2587410000000001</v>
      </c>
    </row>
    <row r="703" spans="1:5" x14ac:dyDescent="0.3">
      <c r="A703" s="49">
        <v>1107</v>
      </c>
      <c r="B703" s="70">
        <v>43269</v>
      </c>
      <c r="C703" s="70">
        <v>44196</v>
      </c>
      <c r="D703" s="71" t="s">
        <v>28</v>
      </c>
      <c r="E703" s="53">
        <v>1.2587410000000001</v>
      </c>
    </row>
    <row r="704" spans="1:5" x14ac:dyDescent="0.3">
      <c r="A704" s="49">
        <v>1108</v>
      </c>
      <c r="B704" s="70">
        <v>43269</v>
      </c>
      <c r="C704" s="70">
        <v>44196</v>
      </c>
      <c r="D704" s="71" t="s">
        <v>28</v>
      </c>
      <c r="E704" s="53">
        <v>1.2587410000000001</v>
      </c>
    </row>
    <row r="705" spans="1:5" x14ac:dyDescent="0.3">
      <c r="A705" s="49">
        <v>1109</v>
      </c>
      <c r="B705" s="70">
        <v>43269</v>
      </c>
      <c r="C705" s="70">
        <v>44196</v>
      </c>
      <c r="D705" s="71" t="s">
        <v>28</v>
      </c>
      <c r="E705" s="53">
        <v>1.2587410000000001</v>
      </c>
    </row>
    <row r="706" spans="1:5" x14ac:dyDescent="0.3">
      <c r="A706" s="49">
        <v>1110</v>
      </c>
      <c r="B706" s="70">
        <v>43269</v>
      </c>
      <c r="C706" s="70">
        <v>44196</v>
      </c>
      <c r="D706" s="71" t="s">
        <v>28</v>
      </c>
      <c r="E706" s="53">
        <v>1.2587410000000001</v>
      </c>
    </row>
    <row r="707" spans="1:5" x14ac:dyDescent="0.3">
      <c r="A707" s="49">
        <v>1111</v>
      </c>
      <c r="B707" s="70">
        <v>43269</v>
      </c>
      <c r="C707" s="70">
        <v>44196</v>
      </c>
      <c r="D707" s="71" t="s">
        <v>28</v>
      </c>
      <c r="E707" s="53">
        <v>1.2587410000000001</v>
      </c>
    </row>
    <row r="708" spans="1:5" x14ac:dyDescent="0.3">
      <c r="A708" s="49">
        <v>1112</v>
      </c>
      <c r="B708" s="70">
        <v>43269</v>
      </c>
      <c r="C708" s="70">
        <v>44196</v>
      </c>
      <c r="D708" s="71" t="s">
        <v>28</v>
      </c>
      <c r="E708" s="53">
        <v>1.2587410000000001</v>
      </c>
    </row>
    <row r="709" spans="1:5" x14ac:dyDescent="0.3">
      <c r="A709" s="49">
        <v>1113</v>
      </c>
      <c r="B709" s="70">
        <v>43269</v>
      </c>
      <c r="C709" s="70">
        <v>44196</v>
      </c>
      <c r="D709" s="71" t="s">
        <v>28</v>
      </c>
      <c r="E709" s="53">
        <v>1.2587410000000001</v>
      </c>
    </row>
    <row r="710" spans="1:5" x14ac:dyDescent="0.3">
      <c r="A710" s="49">
        <v>1114</v>
      </c>
      <c r="B710" s="70">
        <v>43269</v>
      </c>
      <c r="C710" s="70">
        <v>44196</v>
      </c>
      <c r="D710" s="71" t="s">
        <v>28</v>
      </c>
      <c r="E710" s="53">
        <v>1.2587410000000001</v>
      </c>
    </row>
    <row r="711" spans="1:5" x14ac:dyDescent="0.3">
      <c r="A711" s="49">
        <v>1115</v>
      </c>
      <c r="B711" s="70">
        <v>43269</v>
      </c>
      <c r="C711" s="70">
        <v>44196</v>
      </c>
      <c r="D711" s="71" t="s">
        <v>28</v>
      </c>
      <c r="E711" s="53">
        <v>1.2587410000000001</v>
      </c>
    </row>
    <row r="712" spans="1:5" x14ac:dyDescent="0.3">
      <c r="A712" s="49">
        <v>1116</v>
      </c>
      <c r="B712" s="70">
        <v>43269</v>
      </c>
      <c r="C712" s="70">
        <v>44196</v>
      </c>
      <c r="D712" s="71" t="s">
        <v>28</v>
      </c>
      <c r="E712" s="53">
        <v>1.2587410000000001</v>
      </c>
    </row>
    <row r="713" spans="1:5" x14ac:dyDescent="0.3">
      <c r="A713" s="49">
        <v>1117</v>
      </c>
      <c r="B713" s="70">
        <v>43269</v>
      </c>
      <c r="C713" s="70">
        <v>44196</v>
      </c>
      <c r="D713" s="71" t="s">
        <v>28</v>
      </c>
      <c r="E713" s="53">
        <v>1.2587410000000001</v>
      </c>
    </row>
    <row r="714" spans="1:5" x14ac:dyDescent="0.3">
      <c r="A714" s="49">
        <v>1118</v>
      </c>
      <c r="B714" s="70">
        <v>43269</v>
      </c>
      <c r="C714" s="70">
        <v>44196</v>
      </c>
      <c r="D714" s="71" t="s">
        <v>28</v>
      </c>
      <c r="E714" s="53">
        <v>1.2587410000000001</v>
      </c>
    </row>
    <row r="715" spans="1:5" x14ac:dyDescent="0.3">
      <c r="A715" s="49">
        <v>1119</v>
      </c>
      <c r="B715" s="70">
        <v>43269</v>
      </c>
      <c r="C715" s="70">
        <v>44196</v>
      </c>
      <c r="D715" s="71" t="s">
        <v>28</v>
      </c>
      <c r="E715" s="53">
        <v>1.2587410000000001</v>
      </c>
    </row>
    <row r="716" spans="1:5" x14ac:dyDescent="0.3">
      <c r="A716" s="49">
        <v>1120</v>
      </c>
      <c r="B716" s="70">
        <v>43269</v>
      </c>
      <c r="C716" s="70">
        <v>44196</v>
      </c>
      <c r="D716" s="71" t="s">
        <v>28</v>
      </c>
      <c r="E716" s="53">
        <v>1.2587410000000001</v>
      </c>
    </row>
    <row r="717" spans="1:5" x14ac:dyDescent="0.3">
      <c r="A717" s="49">
        <v>1121</v>
      </c>
      <c r="B717" s="70">
        <v>43269</v>
      </c>
      <c r="C717" s="70">
        <v>44196</v>
      </c>
      <c r="D717" s="71" t="s">
        <v>28</v>
      </c>
      <c r="E717" s="53">
        <v>1.2587410000000001</v>
      </c>
    </row>
    <row r="718" spans="1:5" x14ac:dyDescent="0.3">
      <c r="A718" s="49">
        <v>1122</v>
      </c>
      <c r="B718" s="70">
        <v>43269</v>
      </c>
      <c r="C718" s="70">
        <v>44196</v>
      </c>
      <c r="D718" s="71" t="s">
        <v>28</v>
      </c>
      <c r="E718" s="53">
        <v>1.2587410000000001</v>
      </c>
    </row>
    <row r="719" spans="1:5" x14ac:dyDescent="0.3">
      <c r="A719" s="49">
        <v>1123</v>
      </c>
      <c r="B719" s="70">
        <v>43269</v>
      </c>
      <c r="C719" s="70">
        <v>44196</v>
      </c>
      <c r="D719" s="71" t="s">
        <v>28</v>
      </c>
      <c r="E719" s="53">
        <v>1.2587410000000001</v>
      </c>
    </row>
    <row r="720" spans="1:5" x14ac:dyDescent="0.3">
      <c r="A720" s="49">
        <v>1124</v>
      </c>
      <c r="B720" s="70">
        <v>43269</v>
      </c>
      <c r="C720" s="70">
        <v>44196</v>
      </c>
      <c r="D720" s="71" t="s">
        <v>28</v>
      </c>
      <c r="E720" s="53">
        <v>1.2587410000000001</v>
      </c>
    </row>
    <row r="721" spans="1:5" x14ac:dyDescent="0.3">
      <c r="A721" s="49">
        <v>1125</v>
      </c>
      <c r="B721" s="70">
        <v>43269</v>
      </c>
      <c r="C721" s="70">
        <v>44196</v>
      </c>
      <c r="D721" s="71" t="s">
        <v>28</v>
      </c>
      <c r="E721" s="53">
        <v>1.2587410000000001</v>
      </c>
    </row>
    <row r="722" spans="1:5" x14ac:dyDescent="0.3">
      <c r="A722" s="49">
        <v>1126</v>
      </c>
      <c r="B722" s="70">
        <v>43269</v>
      </c>
      <c r="C722" s="70">
        <v>44196</v>
      </c>
      <c r="D722" s="71" t="s">
        <v>28</v>
      </c>
      <c r="E722" s="53">
        <v>1.2587410000000001</v>
      </c>
    </row>
    <row r="723" spans="1:5" x14ac:dyDescent="0.3">
      <c r="A723" s="49">
        <v>1127</v>
      </c>
      <c r="B723" s="70">
        <v>43269</v>
      </c>
      <c r="C723" s="70">
        <v>44196</v>
      </c>
      <c r="D723" s="71" t="s">
        <v>28</v>
      </c>
      <c r="E723" s="53">
        <v>1.2587410000000001</v>
      </c>
    </row>
    <row r="724" spans="1:5" x14ac:dyDescent="0.3">
      <c r="A724" s="49">
        <v>1128</v>
      </c>
      <c r="B724" s="70">
        <v>43269</v>
      </c>
      <c r="C724" s="70">
        <v>44196</v>
      </c>
      <c r="D724" s="71" t="s">
        <v>28</v>
      </c>
      <c r="E724" s="53">
        <v>1.2587410000000001</v>
      </c>
    </row>
    <row r="725" spans="1:5" x14ac:dyDescent="0.3">
      <c r="A725" s="49">
        <v>1129</v>
      </c>
      <c r="B725" s="70">
        <v>43269</v>
      </c>
      <c r="C725" s="70">
        <v>44196</v>
      </c>
      <c r="D725" s="71" t="s">
        <v>28</v>
      </c>
      <c r="E725" s="53">
        <v>1.2587410000000001</v>
      </c>
    </row>
    <row r="726" spans="1:5" x14ac:dyDescent="0.3">
      <c r="A726" s="49">
        <v>1130</v>
      </c>
      <c r="B726" s="70">
        <v>43269</v>
      </c>
      <c r="C726" s="70">
        <v>44196</v>
      </c>
      <c r="D726" s="71" t="s">
        <v>28</v>
      </c>
      <c r="E726" s="53">
        <v>1.2587410000000001</v>
      </c>
    </row>
    <row r="727" spans="1:5" x14ac:dyDescent="0.3">
      <c r="A727" s="49">
        <v>1131</v>
      </c>
      <c r="B727" s="70">
        <v>43269</v>
      </c>
      <c r="C727" s="70">
        <v>44196</v>
      </c>
      <c r="D727" s="71" t="s">
        <v>28</v>
      </c>
      <c r="E727" s="53">
        <v>1.2587410000000001</v>
      </c>
    </row>
    <row r="728" spans="1:5" x14ac:dyDescent="0.3">
      <c r="A728" s="49">
        <v>1132</v>
      </c>
      <c r="B728" s="70">
        <v>43035</v>
      </c>
      <c r="C728" s="70">
        <v>43980</v>
      </c>
      <c r="D728" s="71" t="s">
        <v>28</v>
      </c>
      <c r="E728" s="53">
        <v>1.2369859999999999</v>
      </c>
    </row>
    <row r="729" spans="1:5" x14ac:dyDescent="0.3">
      <c r="A729" s="49">
        <v>1133</v>
      </c>
      <c r="B729" s="70">
        <v>43035</v>
      </c>
      <c r="C729" s="70">
        <v>43980</v>
      </c>
      <c r="D729" s="71" t="s">
        <v>28</v>
      </c>
      <c r="E729" s="53">
        <v>1.2369859999999999</v>
      </c>
    </row>
    <row r="730" spans="1:5" x14ac:dyDescent="0.3">
      <c r="A730" s="49">
        <v>1134</v>
      </c>
      <c r="B730" s="70">
        <v>43077</v>
      </c>
      <c r="C730" s="70">
        <v>43951</v>
      </c>
      <c r="D730" s="71" t="s">
        <v>28</v>
      </c>
      <c r="E730" s="53">
        <v>1.2532509999999999</v>
      </c>
    </row>
    <row r="731" spans="1:5" x14ac:dyDescent="0.3">
      <c r="A731" s="49">
        <v>1135</v>
      </c>
      <c r="B731" s="70">
        <v>43077</v>
      </c>
      <c r="C731" s="70">
        <v>43951</v>
      </c>
      <c r="D731" s="71" t="s">
        <v>28</v>
      </c>
      <c r="E731" s="53">
        <v>1.2532509999999999</v>
      </c>
    </row>
    <row r="732" spans="1:5" x14ac:dyDescent="0.3">
      <c r="A732" s="49">
        <v>1137</v>
      </c>
      <c r="B732" s="70">
        <v>43245</v>
      </c>
      <c r="C732" s="70">
        <v>44165</v>
      </c>
      <c r="D732" s="71" t="s">
        <v>28</v>
      </c>
      <c r="E732" s="53">
        <v>1.260834</v>
      </c>
    </row>
    <row r="733" spans="1:5" x14ac:dyDescent="0.3">
      <c r="B733" s="70"/>
      <c r="C733" s="70"/>
    </row>
    <row r="734" spans="1:5" x14ac:dyDescent="0.3">
      <c r="A734" s="28"/>
      <c r="B734" s="51"/>
      <c r="C734" s="51"/>
    </row>
    <row r="735" spans="1:5" x14ac:dyDescent="0.3">
      <c r="A735" s="28"/>
      <c r="B735" s="51"/>
      <c r="C735" s="51"/>
    </row>
    <row r="736" spans="1:5" x14ac:dyDescent="0.3">
      <c r="A736" s="28"/>
      <c r="B736" s="51"/>
      <c r="C736" s="51"/>
    </row>
    <row r="737" spans="1:3" x14ac:dyDescent="0.3">
      <c r="A737" s="28"/>
      <c r="B737" s="51"/>
      <c r="C737" s="51"/>
    </row>
    <row r="738" spans="1:3" x14ac:dyDescent="0.3">
      <c r="A738" s="28"/>
      <c r="B738" s="51"/>
      <c r="C738" s="51"/>
    </row>
    <row r="739" spans="1:3" x14ac:dyDescent="0.3">
      <c r="A739" s="28"/>
      <c r="B739" s="51"/>
      <c r="C739" s="51"/>
    </row>
    <row r="740" spans="1:3" x14ac:dyDescent="0.3">
      <c r="A740" s="28"/>
      <c r="B740" s="51"/>
      <c r="C740" s="51"/>
    </row>
    <row r="741" spans="1:3" x14ac:dyDescent="0.3">
      <c r="A741" s="28"/>
      <c r="B741" s="51"/>
      <c r="C741" s="51"/>
    </row>
    <row r="742" spans="1:3" x14ac:dyDescent="0.3">
      <c r="A742" s="28"/>
      <c r="B742" s="51"/>
      <c r="C742" s="51"/>
    </row>
    <row r="743" spans="1:3" x14ac:dyDescent="0.3">
      <c r="A743" s="28"/>
      <c r="B743" s="51"/>
      <c r="C743" s="51"/>
    </row>
    <row r="744" spans="1:3" x14ac:dyDescent="0.3">
      <c r="A744" s="28"/>
      <c r="B744" s="51"/>
      <c r="C744" s="51"/>
    </row>
    <row r="745" spans="1:3" x14ac:dyDescent="0.3">
      <c r="A745" s="28"/>
      <c r="B745" s="51"/>
      <c r="C745" s="51"/>
    </row>
    <row r="746" spans="1:3" x14ac:dyDescent="0.3">
      <c r="A746" s="28"/>
      <c r="B746" s="51"/>
      <c r="C746" s="51"/>
    </row>
    <row r="747" spans="1:3" x14ac:dyDescent="0.3">
      <c r="A747" s="28"/>
      <c r="B747" s="51"/>
      <c r="C747" s="51"/>
    </row>
    <row r="748" spans="1:3" x14ac:dyDescent="0.3">
      <c r="A748" s="28"/>
      <c r="B748" s="51"/>
      <c r="C748" s="51"/>
    </row>
    <row r="749" spans="1:3" x14ac:dyDescent="0.3">
      <c r="A749" s="28"/>
      <c r="B749" s="51"/>
      <c r="C749" s="51"/>
    </row>
    <row r="750" spans="1:3" x14ac:dyDescent="0.3">
      <c r="A750" s="28"/>
      <c r="B750" s="51"/>
      <c r="C750" s="51"/>
    </row>
    <row r="751" spans="1:3" x14ac:dyDescent="0.3">
      <c r="A751" s="28"/>
      <c r="B751" s="51"/>
      <c r="C751" s="51"/>
    </row>
    <row r="752" spans="1:3" x14ac:dyDescent="0.3">
      <c r="A752" s="28"/>
      <c r="B752" s="51"/>
      <c r="C752" s="51"/>
    </row>
    <row r="753" spans="1:3" x14ac:dyDescent="0.3">
      <c r="A753" s="28"/>
      <c r="B753" s="51"/>
      <c r="C753" s="51"/>
    </row>
    <row r="754" spans="1:3" x14ac:dyDescent="0.3">
      <c r="A754" s="28"/>
      <c r="B754" s="51"/>
      <c r="C754" s="51"/>
    </row>
    <row r="755" spans="1:3" x14ac:dyDescent="0.3">
      <c r="A755" s="28"/>
      <c r="B755" s="51"/>
      <c r="C755" s="51"/>
    </row>
    <row r="756" spans="1:3" x14ac:dyDescent="0.3">
      <c r="A756" s="28"/>
      <c r="B756" s="51"/>
      <c r="C756" s="51"/>
    </row>
    <row r="757" spans="1:3" x14ac:dyDescent="0.3">
      <c r="A757" s="28"/>
      <c r="B757" s="51"/>
      <c r="C757" s="51"/>
    </row>
    <row r="758" spans="1:3" x14ac:dyDescent="0.3">
      <c r="A758" s="129"/>
      <c r="B758" s="130"/>
      <c r="C758" s="130"/>
    </row>
  </sheetData>
  <sortState ref="A2:F734">
    <sortCondition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8671875" defaultRowHeight="13.2" x14ac:dyDescent="0.25"/>
  <cols>
    <col min="1" max="1" width="9.33203125" customWidth="1"/>
    <col min="2" max="2" width="10.33203125" bestFit="1" customWidth="1"/>
    <col min="3" max="3" width="32.109375" style="22" customWidth="1"/>
    <col min="4" max="4" width="11.44140625" style="8" bestFit="1" customWidth="1"/>
    <col min="5" max="5" width="12.33203125" style="8" bestFit="1" customWidth="1"/>
    <col min="6" max="6" width="8.44140625" style="23" bestFit="1" customWidth="1"/>
    <col min="7" max="7" width="12.44140625" style="24" bestFit="1" customWidth="1"/>
    <col min="8" max="8" width="10.109375" style="24" bestFit="1" customWidth="1"/>
    <col min="9" max="10" width="15.33203125" style="24" customWidth="1"/>
  </cols>
  <sheetData>
    <row r="1" spans="1:10" s="2" customFormat="1" ht="30" x14ac:dyDescent="0.5">
      <c r="A1" s="1" t="s">
        <v>19</v>
      </c>
      <c r="B1" s="9"/>
      <c r="C1" s="10"/>
      <c r="D1" s="11"/>
      <c r="E1" s="11"/>
      <c r="F1" s="12"/>
      <c r="G1" s="13"/>
      <c r="H1" s="13"/>
      <c r="I1" s="14"/>
      <c r="J1" s="14"/>
    </row>
    <row r="2" spans="1:10" s="3" customFormat="1" ht="15.6" x14ac:dyDescent="0.3">
      <c r="A2" s="177" t="s">
        <v>20</v>
      </c>
      <c r="B2" s="178"/>
      <c r="C2" s="178"/>
      <c r="D2" s="16"/>
      <c r="E2" s="16"/>
      <c r="F2" s="15"/>
      <c r="G2" s="17"/>
      <c r="H2" s="17"/>
      <c r="I2" s="17"/>
      <c r="J2" s="17"/>
    </row>
    <row r="3" spans="1:10" s="3" customFormat="1" ht="15.6" x14ac:dyDescent="0.3">
      <c r="A3" s="179"/>
      <c r="B3" s="179"/>
      <c r="C3" s="179"/>
      <c r="D3" s="19"/>
      <c r="E3" s="19"/>
      <c r="F3" s="15"/>
      <c r="G3" s="17"/>
      <c r="H3" s="17"/>
      <c r="I3" s="17"/>
      <c r="J3" s="17"/>
    </row>
    <row r="4" spans="1:10" s="3" customFormat="1" ht="15.6" x14ac:dyDescent="0.3">
      <c r="A4" s="18"/>
      <c r="B4" s="18"/>
      <c r="C4" s="18"/>
      <c r="D4" s="19"/>
      <c r="E4" s="19"/>
      <c r="F4" s="15"/>
      <c r="G4" s="17"/>
      <c r="H4" s="17"/>
    </row>
    <row r="5" spans="1:10" s="3" customFormat="1" ht="15.6" x14ac:dyDescent="0.3">
      <c r="A5" s="18"/>
      <c r="B5" s="18"/>
      <c r="C5" s="18"/>
      <c r="D5" s="19"/>
      <c r="E5" s="19"/>
      <c r="F5" s="15"/>
      <c r="G5" s="17"/>
      <c r="H5" s="17"/>
    </row>
    <row r="6" spans="1:10" s="4" customFormat="1" x14ac:dyDescent="0.25">
      <c r="A6" s="5"/>
      <c r="B6" s="5"/>
      <c r="C6" s="6"/>
      <c r="D6" s="5"/>
      <c r="E6" s="5"/>
      <c r="F6" s="20"/>
      <c r="G6" s="7"/>
      <c r="H6" s="7"/>
    </row>
    <row r="7" spans="1:10" s="4" customFormat="1" x14ac:dyDescent="0.25">
      <c r="A7" s="5"/>
      <c r="B7" s="5"/>
      <c r="C7" s="6"/>
      <c r="D7" s="5"/>
      <c r="E7" s="5"/>
      <c r="F7" s="20"/>
      <c r="G7" s="7"/>
      <c r="H7" s="7"/>
    </row>
    <row r="8" spans="1:10" s="4" customFormat="1" x14ac:dyDescent="0.25">
      <c r="A8" s="5"/>
      <c r="B8" s="5"/>
      <c r="C8" s="6"/>
      <c r="D8" s="5"/>
      <c r="E8" s="5"/>
      <c r="F8" s="20"/>
      <c r="G8" s="7"/>
      <c r="H8" s="7"/>
      <c r="I8" s="7"/>
      <c r="J8" s="7"/>
    </row>
    <row r="9" spans="1:10" s="4" customFormat="1" x14ac:dyDescent="0.25">
      <c r="A9" s="5"/>
      <c r="B9" s="5"/>
      <c r="C9" s="6"/>
      <c r="D9" s="5"/>
      <c r="E9" s="5"/>
      <c r="F9" s="20"/>
      <c r="G9" s="7"/>
      <c r="H9" s="7"/>
      <c r="I9" s="7"/>
      <c r="J9" s="7"/>
    </row>
    <row r="10" spans="1:10" s="4" customFormat="1" x14ac:dyDescent="0.25">
      <c r="A10" s="5"/>
      <c r="B10" s="5"/>
      <c r="C10" s="6"/>
      <c r="D10" s="5"/>
      <c r="E10" s="5"/>
      <c r="F10" s="20"/>
      <c r="G10" s="7"/>
      <c r="H10" s="7"/>
      <c r="I10" s="7"/>
      <c r="J10" s="7"/>
    </row>
    <row r="11" spans="1:10" s="4" customFormat="1" x14ac:dyDescent="0.25">
      <c r="A11" s="5"/>
      <c r="B11" s="5"/>
      <c r="C11" s="6"/>
      <c r="D11" s="5"/>
      <c r="E11" s="5"/>
      <c r="F11" s="20"/>
      <c r="G11" s="7"/>
      <c r="H11" s="7"/>
      <c r="I11" s="7"/>
      <c r="J11" s="7"/>
    </row>
    <row r="12" spans="1:10" s="4" customFormat="1" x14ac:dyDescent="0.25">
      <c r="A12" s="5"/>
      <c r="B12" s="5"/>
      <c r="C12" s="6"/>
      <c r="D12" s="5"/>
      <c r="E12" s="5"/>
      <c r="F12" s="20"/>
      <c r="G12" s="7"/>
      <c r="H12" s="7"/>
      <c r="I12" s="7"/>
      <c r="J12" s="7"/>
    </row>
    <row r="13" spans="1:10" s="4" customFormat="1" x14ac:dyDescent="0.25">
      <c r="A13" s="5"/>
      <c r="B13" s="5"/>
      <c r="C13" s="6"/>
      <c r="D13" s="5"/>
      <c r="E13" s="5"/>
      <c r="F13" s="20"/>
      <c r="G13" s="7"/>
      <c r="H13" s="7"/>
      <c r="I13" s="7"/>
      <c r="J13" s="7"/>
    </row>
    <row r="14" spans="1:10" s="4" customFormat="1" x14ac:dyDescent="0.25">
      <c r="A14" s="5"/>
      <c r="B14" s="5"/>
      <c r="C14" s="6"/>
      <c r="D14" s="5"/>
      <c r="E14" s="5"/>
      <c r="F14" s="20"/>
      <c r="G14" s="7"/>
      <c r="H14" s="7"/>
      <c r="I14" s="7"/>
      <c r="J14" s="7"/>
    </row>
    <row r="15" spans="1:10" s="4" customFormat="1" x14ac:dyDescent="0.25">
      <c r="A15" s="5"/>
      <c r="B15" s="5"/>
      <c r="C15" s="6"/>
      <c r="D15" s="5"/>
      <c r="E15" s="5"/>
      <c r="F15" s="20"/>
      <c r="G15" s="7"/>
      <c r="H15" s="21"/>
      <c r="I15" s="7"/>
      <c r="J15" s="7"/>
    </row>
    <row r="16" spans="1:10" s="4" customFormat="1" x14ac:dyDescent="0.25">
      <c r="A16" s="5"/>
      <c r="B16" s="5"/>
      <c r="C16" s="6"/>
      <c r="D16" s="5"/>
      <c r="E16" s="5"/>
      <c r="F16" s="20"/>
      <c r="G16" s="7"/>
      <c r="H16" s="7"/>
      <c r="I16" s="7"/>
      <c r="J16" s="7"/>
    </row>
    <row r="17" spans="1:10" s="4" customFormat="1" x14ac:dyDescent="0.25">
      <c r="A17" s="5"/>
      <c r="B17" s="5"/>
      <c r="C17" s="6"/>
      <c r="D17" s="5"/>
      <c r="E17" s="5"/>
      <c r="F17" s="20"/>
      <c r="G17" s="7"/>
      <c r="H17" s="7"/>
      <c r="I17" s="7"/>
      <c r="J17" s="7"/>
    </row>
    <row r="18" spans="1:10" s="4" customFormat="1" x14ac:dyDescent="0.25">
      <c r="A18" s="5"/>
      <c r="B18" s="5"/>
      <c r="C18" s="6"/>
      <c r="D18" s="5"/>
      <c r="E18" s="5"/>
      <c r="F18" s="20"/>
      <c r="G18" s="7"/>
      <c r="H18" s="7"/>
      <c r="I18" s="7"/>
      <c r="J18" s="7"/>
    </row>
    <row r="19" spans="1:10" s="4" customFormat="1" x14ac:dyDescent="0.25">
      <c r="A19" s="5"/>
      <c r="B19" s="5"/>
      <c r="C19" s="6"/>
      <c r="D19" s="5"/>
      <c r="E19" s="5"/>
      <c r="F19" s="20"/>
      <c r="G19" s="7"/>
      <c r="H19" s="7"/>
      <c r="I19" s="7"/>
      <c r="J19" s="7"/>
    </row>
    <row r="20" spans="1:10" s="4" customFormat="1" x14ac:dyDescent="0.25">
      <c r="A20" s="5"/>
      <c r="B20" s="5"/>
      <c r="C20" s="6"/>
      <c r="D20" s="5"/>
      <c r="E20" s="5"/>
      <c r="F20" s="20"/>
      <c r="G20" s="7"/>
      <c r="H20" s="7"/>
      <c r="I20" s="7"/>
      <c r="J20" s="7"/>
    </row>
    <row r="21" spans="1:10" s="4" customFormat="1" x14ac:dyDescent="0.25">
      <c r="A21" s="5"/>
      <c r="B21" s="5"/>
      <c r="C21" s="6"/>
      <c r="D21" s="5"/>
      <c r="E21" s="5"/>
      <c r="F21" s="20"/>
      <c r="G21" s="7"/>
      <c r="H21" s="7"/>
      <c r="I21" s="7"/>
      <c r="J21" s="7"/>
    </row>
    <row r="22" spans="1:10" s="4" customFormat="1" x14ac:dyDescent="0.25">
      <c r="A22" s="5"/>
      <c r="B22" s="5"/>
      <c r="C22" s="6"/>
      <c r="D22" s="5"/>
      <c r="E22" s="5"/>
      <c r="F22" s="20"/>
      <c r="G22" s="7"/>
      <c r="H22" s="7"/>
      <c r="I22" s="7"/>
      <c r="J22" s="7"/>
    </row>
    <row r="23" spans="1:10" s="4" customFormat="1" x14ac:dyDescent="0.25">
      <c r="A23" s="5"/>
      <c r="B23" s="5"/>
      <c r="C23" s="6"/>
      <c r="D23" s="5"/>
      <c r="E23" s="5"/>
      <c r="F23" s="20"/>
      <c r="G23" s="7"/>
      <c r="H23" s="7"/>
      <c r="I23" s="7"/>
      <c r="J23" s="7"/>
    </row>
    <row r="24" spans="1:10" s="4" customFormat="1" x14ac:dyDescent="0.25">
      <c r="A24" s="5"/>
      <c r="B24" s="5"/>
      <c r="C24" s="6"/>
      <c r="D24" s="5"/>
      <c r="E24" s="5"/>
      <c r="F24" s="20"/>
      <c r="G24" s="7"/>
      <c r="H24" s="7"/>
      <c r="I24" s="7"/>
      <c r="J24" s="7"/>
    </row>
    <row r="25" spans="1:10" s="4" customFormat="1" x14ac:dyDescent="0.25">
      <c r="A25" s="5"/>
      <c r="B25" s="5"/>
      <c r="C25" s="6"/>
      <c r="D25" s="5"/>
      <c r="E25" s="5"/>
      <c r="F25" s="20"/>
      <c r="G25" s="7"/>
      <c r="H25" s="7"/>
      <c r="I25" s="7"/>
      <c r="J25" s="7"/>
    </row>
    <row r="26" spans="1:10" s="4" customFormat="1" x14ac:dyDescent="0.25">
      <c r="A26" s="5"/>
      <c r="B26" s="5"/>
      <c r="C26" s="6"/>
      <c r="D26" s="5"/>
      <c r="E26" s="5"/>
      <c r="F26" s="20"/>
      <c r="G26" s="7"/>
      <c r="H26" s="7"/>
      <c r="I26" s="7"/>
      <c r="J26" s="7"/>
    </row>
    <row r="27" spans="1:10" s="4" customFormat="1" x14ac:dyDescent="0.25">
      <c r="A27" s="5"/>
      <c r="B27" s="5"/>
      <c r="C27" s="6"/>
      <c r="D27" s="5"/>
      <c r="E27" s="5"/>
      <c r="F27" s="20"/>
      <c r="G27" s="7"/>
      <c r="H27" s="7"/>
      <c r="I27" s="7"/>
      <c r="J27" s="7"/>
    </row>
    <row r="28" spans="1:10" s="4" customFormat="1" x14ac:dyDescent="0.25">
      <c r="A28" s="5"/>
      <c r="B28" s="5"/>
      <c r="C28" s="6"/>
      <c r="D28" s="5"/>
      <c r="E28" s="5"/>
      <c r="F28" s="20"/>
      <c r="G28" s="7"/>
      <c r="H28" s="7"/>
      <c r="I28" s="7"/>
      <c r="J28" s="7"/>
    </row>
    <row r="29" spans="1:10" s="4" customFormat="1" x14ac:dyDescent="0.25">
      <c r="A29" s="5"/>
      <c r="B29" s="5"/>
      <c r="C29" s="6"/>
      <c r="D29" s="5"/>
      <c r="E29" s="5"/>
      <c r="F29" s="20"/>
      <c r="G29" s="7"/>
      <c r="H29" s="7"/>
      <c r="I29" s="7"/>
      <c r="J29" s="7"/>
    </row>
    <row r="30" spans="1:10" s="4" customFormat="1" x14ac:dyDescent="0.25">
      <c r="A30" s="5"/>
      <c r="B30" s="5"/>
      <c r="C30" s="6"/>
      <c r="D30" s="5"/>
      <c r="E30" s="5"/>
      <c r="F30" s="20"/>
      <c r="G30" s="7"/>
      <c r="H30" s="7"/>
      <c r="I30" s="7"/>
      <c r="J30" s="7"/>
    </row>
    <row r="31" spans="1:10" s="4" customFormat="1" x14ac:dyDescent="0.25">
      <c r="A31" s="5"/>
      <c r="B31" s="5"/>
      <c r="C31" s="6"/>
      <c r="D31" s="5"/>
      <c r="E31" s="5"/>
      <c r="F31" s="20"/>
      <c r="G31" s="7"/>
      <c r="H31" s="7"/>
      <c r="I31" s="7"/>
      <c r="J31" s="7"/>
    </row>
    <row r="32" spans="1:10" s="4" customFormat="1" x14ac:dyDescent="0.25">
      <c r="A32" s="5"/>
      <c r="B32" s="5"/>
      <c r="C32" s="6"/>
      <c r="D32" s="5"/>
      <c r="E32" s="5"/>
      <c r="F32" s="20"/>
      <c r="G32" s="7"/>
      <c r="H32" s="7"/>
      <c r="I32" s="7"/>
      <c r="J32" s="7"/>
    </row>
    <row r="33" spans="1:10" s="4" customFormat="1" x14ac:dyDescent="0.25">
      <c r="A33" s="5"/>
      <c r="B33" s="5"/>
      <c r="C33" s="6"/>
      <c r="D33" s="5"/>
      <c r="E33" s="5"/>
      <c r="F33" s="20"/>
      <c r="G33" s="7"/>
      <c r="H33" s="7"/>
      <c r="I33" s="7"/>
      <c r="J33" s="7"/>
    </row>
    <row r="34" spans="1:10" s="4" customFormat="1" x14ac:dyDescent="0.25">
      <c r="A34" s="5"/>
      <c r="B34" s="5"/>
      <c r="C34" s="6"/>
      <c r="D34" s="5"/>
      <c r="E34" s="5"/>
      <c r="F34" s="20"/>
      <c r="G34" s="7"/>
      <c r="H34" s="7"/>
      <c r="I34" s="7"/>
      <c r="J34" s="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2018-07-10T13:32:51Z</dcterms:modified>
</cp:coreProperties>
</file>