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9188" yWindow="-12" windowWidth="9636" windowHeight="12840"/>
  </bookViews>
  <sheets>
    <sheet name="CVADVA FX" sheetId="10" r:id="rId1"/>
    <sheet name="Disclaimer" sheetId="2" r:id="rId2"/>
  </sheets>
  <definedNames>
    <definedName name="§AQ759" localSheetId="0">#REF!</definedName>
    <definedName name="§AQ759">#REF!</definedName>
    <definedName name="âa143" localSheetId="0">#REF!</definedName>
    <definedName name="âa143">#REF!</definedName>
    <definedName name="fxPortfolioInput" localSheetId="0">'CVADVA FX'!$A$1</definedName>
    <definedName name="fxPortfolioInput" localSheetId="1">Disclaimer!$A$1</definedName>
    <definedName name="fxPortfolioInput">#REF!</definedName>
    <definedName name="Myrange" localSheetId="0">#REF!</definedName>
    <definedName name="Myrange">#REF!</definedName>
    <definedName name="_xlnm.Print_Area" localSheetId="0">'CVADVA FX'!$A$1:$AB$189</definedName>
    <definedName name="_xlnm.Print_Area" localSheetId="1">Disclaimer!$A$1:$M$34</definedName>
  </definedNames>
  <calcPr calcId="145621" calcOnSave="0"/>
  <fileRecoveryPr autoRecover="0"/>
</workbook>
</file>

<file path=xl/calcChain.xml><?xml version="1.0" encoding="utf-8"?>
<calcChain xmlns="http://schemas.openxmlformats.org/spreadsheetml/2006/main">
  <c r="AH16" i="10" l="1"/>
  <c r="AH7" i="10" l="1"/>
  <c r="AI17" i="10"/>
  <c r="AI18" i="10"/>
  <c r="AI37" i="10"/>
  <c r="AI38" i="10"/>
  <c r="AI39" i="10"/>
  <c r="AI43" i="10"/>
  <c r="AI44" i="10"/>
  <c r="AI45" i="10"/>
  <c r="AI46" i="10"/>
  <c r="AI50" i="10"/>
  <c r="AI55" i="10"/>
  <c r="AI57" i="10"/>
  <c r="AI59" i="10"/>
  <c r="AI61" i="10"/>
  <c r="AI63" i="10"/>
  <c r="AI65" i="10"/>
  <c r="AI67" i="10"/>
  <c r="AI69" i="10"/>
  <c r="AI71" i="10"/>
  <c r="AI73" i="10"/>
  <c r="AI82" i="10"/>
  <c r="AI87" i="10"/>
  <c r="AI92" i="10"/>
  <c r="AI99" i="10"/>
  <c r="AI105" i="10"/>
  <c r="AI109" i="10"/>
  <c r="AI113" i="10"/>
  <c r="AI115" i="10"/>
  <c r="AI117" i="10"/>
  <c r="AI122" i="10"/>
  <c r="AI126" i="10"/>
  <c r="AI148" i="10"/>
  <c r="AI150" i="10"/>
  <c r="AI157" i="10"/>
  <c r="AI158" i="10"/>
  <c r="AI159" i="10"/>
  <c r="AI161" i="10"/>
  <c r="AI163" i="10"/>
  <c r="AI165" i="10"/>
  <c r="AI167" i="10"/>
  <c r="AI169" i="10"/>
  <c r="AI171" i="10"/>
  <c r="AI173" i="10"/>
  <c r="AI175" i="10"/>
  <c r="AI177" i="10"/>
  <c r="AI179" i="10"/>
  <c r="AI181" i="10"/>
  <c r="AI183" i="10"/>
  <c r="AI185" i="10"/>
  <c r="AI187" i="10"/>
  <c r="AI189" i="10"/>
  <c r="AI191" i="10"/>
  <c r="AI193" i="10"/>
  <c r="AI195" i="10"/>
  <c r="AI197" i="10"/>
  <c r="AI199" i="10"/>
  <c r="AI201" i="10"/>
  <c r="AI203" i="10"/>
  <c r="AI205" i="10"/>
  <c r="AI207" i="10"/>
  <c r="AI209" i="10"/>
  <c r="AI214" i="10"/>
  <c r="AI219" i="10"/>
  <c r="AI220" i="10"/>
  <c r="AI222" i="10"/>
  <c r="AI224" i="10"/>
  <c r="AI226" i="10"/>
  <c r="AI228" i="10"/>
  <c r="AI230" i="10"/>
  <c r="AI232" i="10"/>
  <c r="AI234" i="10"/>
  <c r="AI236" i="10"/>
  <c r="AI238" i="10"/>
  <c r="AI240" i="10"/>
  <c r="AI242" i="10"/>
  <c r="AI248" i="10"/>
  <c r="AI250" i="10"/>
  <c r="AI252" i="10"/>
  <c r="AI254" i="10"/>
  <c r="AI256" i="10"/>
  <c r="AI258" i="10"/>
  <c r="AI260" i="10"/>
  <c r="AI262" i="10"/>
  <c r="AI264" i="10"/>
  <c r="AI266" i="10"/>
  <c r="AI268" i="10"/>
  <c r="AI270" i="10"/>
  <c r="AI16" i="10"/>
  <c r="AH17" i="10"/>
  <c r="AH18" i="10"/>
  <c r="AH21" i="10"/>
  <c r="AH22" i="10"/>
  <c r="AH23" i="10"/>
  <c r="AH24" i="10"/>
  <c r="AH25" i="10"/>
  <c r="AH26" i="10"/>
  <c r="AH27" i="10"/>
  <c r="AH28" i="10"/>
  <c r="AH29" i="10"/>
  <c r="AH30" i="10"/>
  <c r="AH31" i="10"/>
  <c r="AH32" i="10"/>
  <c r="AH37" i="10"/>
  <c r="AH38" i="10"/>
  <c r="AH39" i="10"/>
  <c r="AH40" i="10"/>
  <c r="AH41" i="10"/>
  <c r="AH42" i="10"/>
  <c r="AH43" i="10"/>
  <c r="AH44" i="10"/>
  <c r="AH45" i="10"/>
  <c r="AH46" i="10"/>
  <c r="AH47" i="10"/>
  <c r="AH48" i="10"/>
  <c r="AH49" i="10"/>
  <c r="AH50" i="10"/>
  <c r="AH51" i="10"/>
  <c r="AH52" i="10"/>
  <c r="AH55" i="10"/>
  <c r="AH56" i="10"/>
  <c r="AH57" i="10"/>
  <c r="AH58" i="10"/>
  <c r="AH59" i="10"/>
  <c r="AH60" i="10"/>
  <c r="AH61" i="10"/>
  <c r="AH62" i="10"/>
  <c r="AH63" i="10"/>
  <c r="AH64" i="10"/>
  <c r="AH65" i="10"/>
  <c r="AH66" i="10"/>
  <c r="AH67" i="10"/>
  <c r="AH68" i="10"/>
  <c r="AH69" i="10"/>
  <c r="AH70" i="10"/>
  <c r="AH71" i="10"/>
  <c r="AH72" i="10"/>
  <c r="AH73" i="10"/>
  <c r="AH74" i="10"/>
  <c r="AH75" i="10"/>
  <c r="AH76" i="10"/>
  <c r="AH77" i="10"/>
  <c r="AH78" i="10"/>
  <c r="AH79" i="10"/>
  <c r="AH80" i="10"/>
  <c r="AH81" i="10"/>
  <c r="AH82" i="10"/>
  <c r="AH83" i="10"/>
  <c r="AH84" i="10"/>
  <c r="AH85" i="10"/>
  <c r="AH86" i="10"/>
  <c r="AH87" i="10"/>
  <c r="AH88" i="10"/>
  <c r="AH89" i="10"/>
  <c r="AH90" i="10"/>
  <c r="AH91" i="10"/>
  <c r="AH92" i="10"/>
  <c r="AH93" i="10"/>
  <c r="AH94" i="10"/>
  <c r="AH97" i="10"/>
  <c r="AH98" i="10"/>
  <c r="AH99" i="10"/>
  <c r="AH100" i="10"/>
  <c r="AH101" i="10"/>
  <c r="AH102" i="10"/>
  <c r="AH103" i="10"/>
  <c r="AH104" i="10"/>
  <c r="AH105" i="10"/>
  <c r="AH106" i="10"/>
  <c r="AH107" i="10"/>
  <c r="AH108" i="10"/>
  <c r="AH109" i="10"/>
  <c r="AH110" i="10"/>
  <c r="AH111" i="10"/>
  <c r="AH112" i="10"/>
  <c r="AH113" i="10"/>
  <c r="AH114" i="10"/>
  <c r="AH115" i="10"/>
  <c r="AH116" i="10"/>
  <c r="AH117" i="10"/>
  <c r="AH118" i="10"/>
  <c r="AH119" i="10"/>
  <c r="AH120" i="10"/>
  <c r="AH121" i="10"/>
  <c r="AH122" i="10"/>
  <c r="AH123" i="10"/>
  <c r="AH124" i="10"/>
  <c r="AH125" i="10"/>
  <c r="AH126" i="10"/>
  <c r="AH127" i="10"/>
  <c r="AH128" i="10"/>
  <c r="AH129" i="10"/>
  <c r="AH130" i="10"/>
  <c r="AH131" i="10"/>
  <c r="AH132" i="10"/>
  <c r="AH133" i="10"/>
  <c r="AH134" i="10"/>
  <c r="AH135" i="10"/>
  <c r="AH136" i="10"/>
  <c r="AH137" i="10"/>
  <c r="AH138" i="10"/>
  <c r="AH139" i="10"/>
  <c r="AH140" i="10"/>
  <c r="AH141" i="10"/>
  <c r="AH142" i="10"/>
  <c r="AH143" i="10"/>
  <c r="AH144" i="10"/>
  <c r="AH145" i="10"/>
  <c r="AH146" i="10"/>
  <c r="AH147" i="10"/>
  <c r="AH148" i="10"/>
  <c r="AH149" i="10"/>
  <c r="AH150" i="10"/>
  <c r="AH151" i="10"/>
  <c r="AH152" i="10"/>
  <c r="AH153" i="10"/>
  <c r="AH154" i="10"/>
  <c r="AH157" i="10"/>
  <c r="AH158" i="10"/>
  <c r="AH159" i="10"/>
  <c r="AH160" i="10"/>
  <c r="AH161" i="10"/>
  <c r="AH162" i="10"/>
  <c r="AH163" i="10"/>
  <c r="AH164" i="10"/>
  <c r="AH165" i="10"/>
  <c r="AH166" i="10"/>
  <c r="AH167" i="10"/>
  <c r="AH168" i="10"/>
  <c r="AH169" i="10"/>
  <c r="AH170" i="10"/>
  <c r="AH171" i="10"/>
  <c r="AH172" i="10"/>
  <c r="AH173" i="10"/>
  <c r="AH174" i="10"/>
  <c r="AH175" i="10"/>
  <c r="AH176" i="10"/>
  <c r="AH177" i="10"/>
  <c r="AH178" i="10"/>
  <c r="AH179" i="10"/>
  <c r="AH180" i="10"/>
  <c r="AH181" i="10"/>
  <c r="AH182" i="10"/>
  <c r="AH183" i="10"/>
  <c r="AH184" i="10"/>
  <c r="AH185" i="10"/>
  <c r="AH186" i="10"/>
  <c r="AH187" i="10"/>
  <c r="AH188" i="10"/>
  <c r="AH189" i="10"/>
  <c r="AH190" i="10"/>
  <c r="AH191" i="10"/>
  <c r="AH192" i="10"/>
  <c r="AH193" i="10"/>
  <c r="AH194" i="10"/>
  <c r="AH195" i="10"/>
  <c r="AH196" i="10"/>
  <c r="AH197" i="10"/>
  <c r="AH198" i="10"/>
  <c r="AH199" i="10"/>
  <c r="AH200" i="10"/>
  <c r="AH201" i="10"/>
  <c r="AH202" i="10"/>
  <c r="AH203" i="10"/>
  <c r="AH204" i="10"/>
  <c r="AH205" i="10"/>
  <c r="AH206" i="10"/>
  <c r="AH207" i="10"/>
  <c r="AH208" i="10"/>
  <c r="AH209" i="10"/>
  <c r="AH210" i="10"/>
  <c r="AH211" i="10"/>
  <c r="AH212" i="10"/>
  <c r="AH213" i="10"/>
  <c r="AH214" i="10"/>
  <c r="AH215" i="10"/>
  <c r="AH219" i="10"/>
  <c r="AH220" i="10"/>
  <c r="AH221" i="10"/>
  <c r="AH222" i="10"/>
  <c r="AH223" i="10"/>
  <c r="AH224" i="10"/>
  <c r="AH225" i="10"/>
  <c r="AH226" i="10"/>
  <c r="AH227" i="10"/>
  <c r="AH228" i="10"/>
  <c r="AH229" i="10"/>
  <c r="AH230" i="10"/>
  <c r="AH231" i="10"/>
  <c r="AH232" i="10"/>
  <c r="AH233" i="10"/>
  <c r="AH234" i="10"/>
  <c r="AH235" i="10"/>
  <c r="AH236" i="10"/>
  <c r="AH237" i="10"/>
  <c r="AH238" i="10"/>
  <c r="AH239" i="10"/>
  <c r="AH240" i="10"/>
  <c r="AH241" i="10"/>
  <c r="AH242" i="10"/>
  <c r="AH243" i="10"/>
  <c r="AH248" i="10"/>
  <c r="AH249" i="10"/>
  <c r="AH250" i="10"/>
  <c r="AH251" i="10"/>
  <c r="AH252" i="10"/>
  <c r="AH253" i="10"/>
  <c r="AH254" i="10"/>
  <c r="AH255" i="10"/>
  <c r="AH256" i="10"/>
  <c r="AH257" i="10"/>
  <c r="AH258" i="10"/>
  <c r="AH259" i="10"/>
  <c r="AH260" i="10"/>
  <c r="AH261" i="10"/>
  <c r="AH262" i="10"/>
  <c r="AH263" i="10"/>
  <c r="AH264" i="10"/>
  <c r="AH265" i="10"/>
  <c r="AH266" i="10"/>
  <c r="AH267" i="10"/>
  <c r="AH268" i="10"/>
  <c r="AH269" i="10"/>
  <c r="AH270" i="10"/>
  <c r="AH271" i="10"/>
  <c r="AH6" i="10" l="1"/>
  <c r="AE17" i="10"/>
  <c r="AE37" i="10"/>
  <c r="AE38" i="10"/>
  <c r="AE39" i="10"/>
  <c r="AE40" i="10"/>
  <c r="AI40" i="10" s="1"/>
  <c r="AE41" i="10"/>
  <c r="AI41" i="10" s="1"/>
  <c r="AE42" i="10"/>
  <c r="AI42" i="10" s="1"/>
  <c r="AE43" i="10"/>
  <c r="AE44" i="10"/>
  <c r="AE45" i="10"/>
  <c r="AE46" i="10"/>
  <c r="AE47" i="10"/>
  <c r="AI47" i="10" s="1"/>
  <c r="AE48" i="10"/>
  <c r="AI48" i="10" s="1"/>
  <c r="AE49" i="10"/>
  <c r="AI49" i="10" s="1"/>
  <c r="AE55" i="10"/>
  <c r="AE56" i="10"/>
  <c r="AI56" i="10" s="1"/>
  <c r="AE157" i="10"/>
  <c r="AE158" i="10"/>
  <c r="AE159" i="10"/>
  <c r="AE160" i="10"/>
  <c r="AI160" i="10" s="1"/>
  <c r="AE161" i="10"/>
  <c r="AE162" i="10"/>
  <c r="AI162" i="10" s="1"/>
  <c r="AE16" i="10" l="1"/>
  <c r="AR22" i="10" l="1"/>
  <c r="AE212" i="10" l="1"/>
  <c r="AI212" i="10" s="1"/>
  <c r="AE211" i="10"/>
  <c r="AI211" i="10" s="1"/>
  <c r="AE215" i="10"/>
  <c r="AI215" i="10" s="1"/>
  <c r="AE213" i="10"/>
  <c r="AI213" i="10" s="1"/>
  <c r="AE214" i="10"/>
  <c r="AR23" i="10" l="1"/>
  <c r="AQ18" i="10"/>
  <c r="AI7" i="10" l="1"/>
  <c r="AR21" i="10"/>
  <c r="AE136" i="10" l="1"/>
  <c r="AI136" i="10" s="1"/>
  <c r="AE140" i="10"/>
  <c r="AI140" i="10" s="1"/>
  <c r="AE144" i="10"/>
  <c r="AI144" i="10" s="1"/>
  <c r="AE148" i="10"/>
  <c r="AE152" i="10"/>
  <c r="AI152" i="10" s="1"/>
  <c r="AE200" i="10"/>
  <c r="AI200" i="10" s="1"/>
  <c r="AE204" i="10"/>
  <c r="AI204" i="10" s="1"/>
  <c r="AE208" i="10"/>
  <c r="AI208" i="10" s="1"/>
  <c r="AE133" i="10"/>
  <c r="AI133" i="10" s="1"/>
  <c r="AE137" i="10"/>
  <c r="AI137" i="10" s="1"/>
  <c r="AE141" i="10"/>
  <c r="AI141" i="10" s="1"/>
  <c r="AE145" i="10"/>
  <c r="AI145" i="10" s="1"/>
  <c r="AE149" i="10"/>
  <c r="AI149" i="10" s="1"/>
  <c r="AE153" i="10"/>
  <c r="AI153" i="10" s="1"/>
  <c r="AE139" i="10"/>
  <c r="AI139" i="10" s="1"/>
  <c r="AE147" i="10"/>
  <c r="AI147" i="10" s="1"/>
  <c r="AE201" i="10"/>
  <c r="AE206" i="10"/>
  <c r="AI206" i="10" s="1"/>
  <c r="AE146" i="10"/>
  <c r="AI146" i="10" s="1"/>
  <c r="AE205" i="10"/>
  <c r="AE134" i="10"/>
  <c r="AI134" i="10" s="1"/>
  <c r="AE142" i="10"/>
  <c r="AI142" i="10" s="1"/>
  <c r="AE150" i="10"/>
  <c r="AE202" i="10"/>
  <c r="AI202" i="10" s="1"/>
  <c r="AE207" i="10"/>
  <c r="AE135" i="10"/>
  <c r="AI135" i="10" s="1"/>
  <c r="AE143" i="10"/>
  <c r="AI143" i="10" s="1"/>
  <c r="AE151" i="10"/>
  <c r="AI151" i="10" s="1"/>
  <c r="AE203" i="10"/>
  <c r="AE209" i="10"/>
  <c r="AE138" i="10"/>
  <c r="AI138" i="10" s="1"/>
  <c r="AE154" i="10"/>
  <c r="AI154" i="10" s="1"/>
  <c r="AE199" i="10"/>
  <c r="AE210" i="10"/>
  <c r="AI210" i="10" s="1"/>
  <c r="AR20" i="10"/>
  <c r="AR19" i="10"/>
  <c r="AR18" i="10"/>
  <c r="AQ19" i="10"/>
  <c r="AQ20" i="10" s="1"/>
  <c r="AQ21" i="10" s="1"/>
  <c r="AE26" i="10" l="1"/>
  <c r="AI26" i="10" s="1"/>
  <c r="AE30" i="10"/>
  <c r="AI30" i="10" s="1"/>
  <c r="AE80" i="10"/>
  <c r="AI80" i="10" s="1"/>
  <c r="AE84" i="10"/>
  <c r="AI84" i="10" s="1"/>
  <c r="AE88" i="10"/>
  <c r="AI88" i="10" s="1"/>
  <c r="AE176" i="10"/>
  <c r="AI176" i="10" s="1"/>
  <c r="AE180" i="10"/>
  <c r="AI180" i="10" s="1"/>
  <c r="AE184" i="10"/>
  <c r="AI184" i="10" s="1"/>
  <c r="AE232" i="10"/>
  <c r="AE236" i="10"/>
  <c r="AE240" i="10"/>
  <c r="AE260" i="10"/>
  <c r="AE264" i="10"/>
  <c r="AE268" i="10"/>
  <c r="AE27" i="10"/>
  <c r="AI27" i="10" s="1"/>
  <c r="AE31" i="10"/>
  <c r="AI31" i="10" s="1"/>
  <c r="AE81" i="10"/>
  <c r="AI81" i="10" s="1"/>
  <c r="AE85" i="10"/>
  <c r="AI85" i="10" s="1"/>
  <c r="AE89" i="10"/>
  <c r="AI89" i="10" s="1"/>
  <c r="AE177" i="10"/>
  <c r="AE29" i="10"/>
  <c r="AI29" i="10" s="1"/>
  <c r="AE86" i="10"/>
  <c r="AI86" i="10" s="1"/>
  <c r="AE179" i="10"/>
  <c r="AE185" i="10"/>
  <c r="AE231" i="10"/>
  <c r="AI231" i="10" s="1"/>
  <c r="AE237" i="10"/>
  <c r="AI237" i="10" s="1"/>
  <c r="AE262" i="10"/>
  <c r="AE267" i="10"/>
  <c r="AI267" i="10" s="1"/>
  <c r="AE28" i="10"/>
  <c r="AI28" i="10" s="1"/>
  <c r="AE183" i="10"/>
  <c r="AE235" i="10"/>
  <c r="AI235" i="10" s="1"/>
  <c r="AE266" i="10"/>
  <c r="AE79" i="10"/>
  <c r="AI79" i="10" s="1"/>
  <c r="AE87" i="10"/>
  <c r="AE181" i="10"/>
  <c r="AE186" i="10"/>
  <c r="AI186" i="10" s="1"/>
  <c r="AE233" i="10"/>
  <c r="AI233" i="10" s="1"/>
  <c r="AE238" i="10"/>
  <c r="AE258" i="10"/>
  <c r="AE263" i="10"/>
  <c r="AI263" i="10" s="1"/>
  <c r="AE269" i="10"/>
  <c r="AI269" i="10" s="1"/>
  <c r="AE82" i="10"/>
  <c r="AE90" i="10"/>
  <c r="AI90" i="10" s="1"/>
  <c r="AE175" i="10"/>
  <c r="AE182" i="10"/>
  <c r="AI182" i="10" s="1"/>
  <c r="AE234" i="10"/>
  <c r="AE239" i="10"/>
  <c r="AI239" i="10" s="1"/>
  <c r="AE259" i="10"/>
  <c r="AI259" i="10" s="1"/>
  <c r="AE265" i="10"/>
  <c r="AI265" i="10" s="1"/>
  <c r="AE83" i="10"/>
  <c r="AI83" i="10" s="1"/>
  <c r="AE178" i="10"/>
  <c r="AI178" i="10" s="1"/>
  <c r="AE230" i="10"/>
  <c r="AE241" i="10"/>
  <c r="AI241" i="10" s="1"/>
  <c r="AE261" i="10"/>
  <c r="AI261" i="10" s="1"/>
  <c r="AE92" i="10"/>
  <c r="AE100" i="10"/>
  <c r="AI100" i="10" s="1"/>
  <c r="AE104" i="10"/>
  <c r="AI104" i="10" s="1"/>
  <c r="AE108" i="10"/>
  <c r="AI108" i="10" s="1"/>
  <c r="AE112" i="10"/>
  <c r="AI112" i="10" s="1"/>
  <c r="AE116" i="10"/>
  <c r="AI116" i="10" s="1"/>
  <c r="AE120" i="10"/>
  <c r="AI120" i="10" s="1"/>
  <c r="AE124" i="10"/>
  <c r="AI124" i="10" s="1"/>
  <c r="AE128" i="10"/>
  <c r="AI128" i="10" s="1"/>
  <c r="AE132" i="10"/>
  <c r="AI132" i="10" s="1"/>
  <c r="AE188" i="10"/>
  <c r="AI188" i="10" s="1"/>
  <c r="AE192" i="10"/>
  <c r="AI192" i="10" s="1"/>
  <c r="AE196" i="10"/>
  <c r="AI196" i="10" s="1"/>
  <c r="AE93" i="10"/>
  <c r="AI93" i="10" s="1"/>
  <c r="AE97" i="10"/>
  <c r="AI97" i="10" s="1"/>
  <c r="AE101" i="10"/>
  <c r="AI101" i="10" s="1"/>
  <c r="AE105" i="10"/>
  <c r="AE109" i="10"/>
  <c r="AE113" i="10"/>
  <c r="AE117" i="10"/>
  <c r="AE121" i="10"/>
  <c r="AI121" i="10" s="1"/>
  <c r="AE125" i="10"/>
  <c r="AI125" i="10" s="1"/>
  <c r="AE129" i="10"/>
  <c r="AI129" i="10" s="1"/>
  <c r="AE94" i="10"/>
  <c r="AI94" i="10" s="1"/>
  <c r="AE99" i="10"/>
  <c r="AE107" i="10"/>
  <c r="AI107" i="10" s="1"/>
  <c r="AE115" i="10"/>
  <c r="AE123" i="10"/>
  <c r="AI123" i="10" s="1"/>
  <c r="AE131" i="10"/>
  <c r="AI131" i="10" s="1"/>
  <c r="AE190" i="10"/>
  <c r="AI190" i="10" s="1"/>
  <c r="AE195" i="10"/>
  <c r="AE242" i="10"/>
  <c r="AE91" i="10"/>
  <c r="AI91" i="10" s="1"/>
  <c r="AE106" i="10"/>
  <c r="AI106" i="10" s="1"/>
  <c r="AE122" i="10"/>
  <c r="AE194" i="10"/>
  <c r="AI194" i="10" s="1"/>
  <c r="AE32" i="10"/>
  <c r="AI32" i="10" s="1"/>
  <c r="AE102" i="10"/>
  <c r="AI102" i="10" s="1"/>
  <c r="AE110" i="10"/>
  <c r="AI110" i="10" s="1"/>
  <c r="AE118" i="10"/>
  <c r="AI118" i="10" s="1"/>
  <c r="AE126" i="10"/>
  <c r="AE191" i="10"/>
  <c r="AE197" i="10"/>
  <c r="AE243" i="10"/>
  <c r="AI243" i="10" s="1"/>
  <c r="AE103" i="10"/>
  <c r="AI103" i="10" s="1"/>
  <c r="AE111" i="10"/>
  <c r="AI111" i="10" s="1"/>
  <c r="AE119" i="10"/>
  <c r="AI119" i="10" s="1"/>
  <c r="AE127" i="10"/>
  <c r="AI127" i="10" s="1"/>
  <c r="AE187" i="10"/>
  <c r="AE193" i="10"/>
  <c r="AE198" i="10"/>
  <c r="AI198" i="10" s="1"/>
  <c r="AE270" i="10"/>
  <c r="AE98" i="10"/>
  <c r="AI98" i="10" s="1"/>
  <c r="AE114" i="10"/>
  <c r="AI114" i="10" s="1"/>
  <c r="AE130" i="10"/>
  <c r="AI130" i="10" s="1"/>
  <c r="AE189" i="10"/>
  <c r="AE271" i="10"/>
  <c r="AI271" i="10" s="1"/>
  <c r="AE22" i="10"/>
  <c r="AI22" i="10" s="1"/>
  <c r="AE50" i="10"/>
  <c r="AE60" i="10"/>
  <c r="AI60" i="10" s="1"/>
  <c r="AE64" i="10"/>
  <c r="AI64" i="10" s="1"/>
  <c r="AE68" i="10"/>
  <c r="AI68" i="10" s="1"/>
  <c r="AE72" i="10"/>
  <c r="AI72" i="10" s="1"/>
  <c r="AE76" i="10"/>
  <c r="AI76" i="10" s="1"/>
  <c r="AE164" i="10"/>
  <c r="AI164" i="10" s="1"/>
  <c r="AE168" i="10"/>
  <c r="AI168" i="10" s="1"/>
  <c r="AE172" i="10"/>
  <c r="AI172" i="10" s="1"/>
  <c r="AE220" i="10"/>
  <c r="AE224" i="10"/>
  <c r="AE228" i="10"/>
  <c r="AE248" i="10"/>
  <c r="AE252" i="10"/>
  <c r="AE256" i="10"/>
  <c r="AE23" i="10"/>
  <c r="AI23" i="10" s="1"/>
  <c r="AE51" i="10"/>
  <c r="AI51" i="10" s="1"/>
  <c r="AE57" i="10"/>
  <c r="AE61" i="10"/>
  <c r="AE65" i="10"/>
  <c r="AE69" i="10"/>
  <c r="AE73" i="10"/>
  <c r="AE77" i="10"/>
  <c r="AI77" i="10" s="1"/>
  <c r="AE165" i="10"/>
  <c r="AE169" i="10"/>
  <c r="AE173" i="10"/>
  <c r="AE21" i="10"/>
  <c r="AI21" i="10" s="1"/>
  <c r="AE62" i="10"/>
  <c r="AI62" i="10" s="1"/>
  <c r="AE70" i="10"/>
  <c r="AI70" i="10" s="1"/>
  <c r="AE78" i="10"/>
  <c r="AI78" i="10" s="1"/>
  <c r="AE163" i="10"/>
  <c r="AE171" i="10"/>
  <c r="AE221" i="10"/>
  <c r="AI221" i="10" s="1"/>
  <c r="AE226" i="10"/>
  <c r="AE251" i="10"/>
  <c r="AI251" i="10" s="1"/>
  <c r="AE257" i="10"/>
  <c r="AI257" i="10" s="1"/>
  <c r="AE59" i="10"/>
  <c r="AE75" i="10"/>
  <c r="AI75" i="10" s="1"/>
  <c r="AE170" i="10"/>
  <c r="AI170" i="10" s="1"/>
  <c r="AE225" i="10"/>
  <c r="AI225" i="10" s="1"/>
  <c r="AI9" i="10" s="1"/>
  <c r="AE255" i="10"/>
  <c r="AI255" i="10" s="1"/>
  <c r="AE24" i="10"/>
  <c r="AI24" i="10" s="1"/>
  <c r="AE63" i="10"/>
  <c r="AE71" i="10"/>
  <c r="AE166" i="10"/>
  <c r="AI166" i="10" s="1"/>
  <c r="AE174" i="10"/>
  <c r="AI174" i="10" s="1"/>
  <c r="AE222" i="10"/>
  <c r="AE227" i="10"/>
  <c r="AI227" i="10" s="1"/>
  <c r="AE253" i="10"/>
  <c r="AI253" i="10" s="1"/>
  <c r="AE25" i="10"/>
  <c r="AI25" i="10" s="1"/>
  <c r="AE58" i="10"/>
  <c r="AI58" i="10" s="1"/>
  <c r="AE66" i="10"/>
  <c r="AI66" i="10" s="1"/>
  <c r="AE74" i="10"/>
  <c r="AI74" i="10" s="1"/>
  <c r="AE167" i="10"/>
  <c r="AE223" i="10"/>
  <c r="AI223" i="10" s="1"/>
  <c r="AE229" i="10"/>
  <c r="AI229" i="10" s="1"/>
  <c r="AE249" i="10"/>
  <c r="AI249" i="10" s="1"/>
  <c r="AE254" i="10"/>
  <c r="AE18" i="10"/>
  <c r="AE52" i="10"/>
  <c r="AI52" i="10" s="1"/>
  <c r="AE67" i="10"/>
  <c r="AE250" i="10"/>
  <c r="AQ22" i="10"/>
  <c r="AQ23" i="10" s="1"/>
  <c r="AH8" i="10"/>
  <c r="AH9" i="10"/>
  <c r="AI10" i="10"/>
  <c r="AH10" i="10"/>
  <c r="AI6" i="10" l="1"/>
  <c r="AI8" i="10"/>
  <c r="AH4" i="10"/>
  <c r="AI4" i="10" l="1"/>
</calcChain>
</file>

<file path=xl/sharedStrings.xml><?xml version="1.0" encoding="utf-8"?>
<sst xmlns="http://schemas.openxmlformats.org/spreadsheetml/2006/main" count="2555" uniqueCount="228">
  <si>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</si>
  <si>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</si>
  <si>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</si>
  <si>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</si>
  <si>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</si>
  <si>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</si>
  <si>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</si>
  <si>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</si>
  <si>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</si>
  <si>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</si>
  <si>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</si>
  <si>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</si>
  <si>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</si>
  <si>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</si>
  <si>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</si>
  <si>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</si>
  <si>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</si>
  <si>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</si>
  <si>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</si>
  <si>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</si>
  <si>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LTC</t>
  </si>
  <si>
    <t>Value Date: 30/06/2014</t>
  </si>
  <si>
    <t>SG</t>
  </si>
  <si>
    <t>EUR</t>
  </si>
  <si>
    <t>EURCZK</t>
  </si>
  <si>
    <t>NOMURA</t>
  </si>
  <si>
    <t>EURUSD</t>
  </si>
  <si>
    <t>LCL</t>
  </si>
  <si>
    <t>HSBC</t>
  </si>
  <si>
    <t>NATIXIS</t>
  </si>
  <si>
    <t>USDBRL</t>
  </si>
  <si>
    <t>BNP</t>
  </si>
  <si>
    <t>CA</t>
  </si>
  <si>
    <t>CDS premium</t>
  </si>
  <si>
    <t>Default probability</t>
  </si>
  <si>
    <t>1Y</t>
  </si>
  <si>
    <t>2Y</t>
  </si>
  <si>
    <t>Markit Series</t>
  </si>
  <si>
    <t>Start Date</t>
  </si>
  <si>
    <t>Maturity Date</t>
  </si>
  <si>
    <t>Recovery</t>
  </si>
  <si>
    <t>Years</t>
  </si>
  <si>
    <t>Markit serie</t>
  </si>
  <si>
    <t xml:space="preserve">Value Date: </t>
  </si>
  <si>
    <t>CVA</t>
  </si>
  <si>
    <t>DVA</t>
  </si>
  <si>
    <t>MIN(SI((SOMMEPROD($G$13:$G$57,$K$13:$K$57)/SOMME($K$13:$K$57))&lt;$AI$14:$AI$20,$AG$14:$AG$20))</t>
  </si>
  <si>
    <t>CIC SO</t>
  </si>
  <si>
    <t>WU</t>
  </si>
  <si>
    <t>BECM</t>
  </si>
  <si>
    <t>CIC</t>
  </si>
  <si>
    <t>GS</t>
  </si>
  <si>
    <t>DB</t>
  </si>
  <si>
    <t>Markit Series 3Y</t>
  </si>
  <si>
    <t>EURGBP</t>
  </si>
  <si>
    <t>TOTAL FX</t>
  </si>
  <si>
    <t>Initial Spot Rate</t>
  </si>
  <si>
    <t>BUY</t>
  </si>
  <si>
    <t>PUT</t>
  </si>
  <si>
    <t>CALL</t>
  </si>
  <si>
    <t>CZK</t>
  </si>
  <si>
    <t>SELL</t>
  </si>
  <si>
    <t>FORWARD</t>
  </si>
  <si>
    <t>USD</t>
  </si>
  <si>
    <t>254-D</t>
  </si>
  <si>
    <t>194-D</t>
  </si>
  <si>
    <t>195-D</t>
  </si>
  <si>
    <t>USDMXN</t>
  </si>
  <si>
    <t>259-D</t>
  </si>
  <si>
    <t>260-D</t>
  </si>
  <si>
    <t>269-D</t>
  </si>
  <si>
    <t>266-D</t>
  </si>
  <si>
    <t>267-D</t>
  </si>
  <si>
    <t>261-D</t>
  </si>
  <si>
    <t>264-D</t>
  </si>
  <si>
    <t>268-D</t>
  </si>
  <si>
    <t>262-D</t>
  </si>
  <si>
    <t>265-D</t>
  </si>
  <si>
    <t>270-D</t>
  </si>
  <si>
    <t>271-D</t>
  </si>
  <si>
    <t>275-D</t>
  </si>
  <si>
    <t>274-D</t>
  </si>
  <si>
    <t>276-D</t>
  </si>
  <si>
    <t>278-D</t>
  </si>
  <si>
    <t>277-D</t>
  </si>
  <si>
    <t>279-D</t>
  </si>
  <si>
    <t xml:space="preserve">Calculation Date: </t>
  </si>
  <si>
    <t>307-D</t>
  </si>
  <si>
    <t>308-D</t>
  </si>
  <si>
    <t>309-D</t>
  </si>
  <si>
    <t>310-D</t>
  </si>
  <si>
    <t>BARCLAYS</t>
  </si>
  <si>
    <t>311-D</t>
  </si>
  <si>
    <t>312-D</t>
  </si>
  <si>
    <t>313-D</t>
  </si>
  <si>
    <t>314-D</t>
  </si>
  <si>
    <t>315-D</t>
  </si>
  <si>
    <t>316-D</t>
  </si>
  <si>
    <t>317-D</t>
  </si>
  <si>
    <t>318-D</t>
  </si>
  <si>
    <t>319-D</t>
  </si>
  <si>
    <t>320-D</t>
  </si>
  <si>
    <t>321-D</t>
  </si>
  <si>
    <t>280-D</t>
  </si>
  <si>
    <t>283-D</t>
  </si>
  <si>
    <t>CMCIC</t>
  </si>
  <si>
    <t>284-D</t>
  </si>
  <si>
    <t>281-D</t>
  </si>
  <si>
    <t>285-D</t>
  </si>
  <si>
    <t>286-D</t>
  </si>
  <si>
    <t>287-D</t>
  </si>
  <si>
    <t>282-D</t>
  </si>
  <si>
    <t>288-D</t>
  </si>
  <si>
    <t>289-D</t>
  </si>
  <si>
    <t>291-D</t>
  </si>
  <si>
    <t>292-D</t>
  </si>
  <si>
    <t>295-D</t>
  </si>
  <si>
    <t>290-D</t>
  </si>
  <si>
    <t>293-D</t>
  </si>
  <si>
    <t>294-D</t>
  </si>
  <si>
    <t>296-D</t>
  </si>
  <si>
    <t>297-D</t>
  </si>
  <si>
    <t>298-D</t>
  </si>
  <si>
    <t>299-D</t>
  </si>
  <si>
    <t>322-D</t>
  </si>
  <si>
    <t>323-D</t>
  </si>
  <si>
    <t>324-D</t>
  </si>
  <si>
    <t>Collar</t>
  </si>
  <si>
    <t>353-D</t>
  </si>
  <si>
    <t>354-D</t>
  </si>
  <si>
    <t>355-D</t>
  </si>
  <si>
    <t>356-D</t>
  </si>
  <si>
    <t>357-D</t>
  </si>
  <si>
    <t>358-D</t>
  </si>
  <si>
    <t>327-D</t>
  </si>
  <si>
    <t>328-D</t>
  </si>
  <si>
    <t>329-D</t>
  </si>
  <si>
    <t>330-D</t>
  </si>
  <si>
    <t>326-D</t>
  </si>
  <si>
    <t>331-D</t>
  </si>
  <si>
    <t>332-D</t>
  </si>
  <si>
    <t>325-D</t>
  </si>
  <si>
    <t>339-D</t>
  </si>
  <si>
    <t>340-D</t>
  </si>
  <si>
    <t>337-D</t>
  </si>
  <si>
    <t>333-D</t>
  </si>
  <si>
    <t>338-D</t>
  </si>
  <si>
    <t>335-D</t>
  </si>
  <si>
    <t>334-D</t>
  </si>
  <si>
    <t>336-D</t>
  </si>
  <si>
    <t>341-D</t>
  </si>
  <si>
    <t>344-D</t>
  </si>
  <si>
    <t>345-D</t>
  </si>
  <si>
    <t>346-D</t>
  </si>
  <si>
    <t>347-D</t>
  </si>
  <si>
    <t>342-D</t>
  </si>
  <si>
    <t>343-D</t>
  </si>
  <si>
    <t>348-D</t>
  </si>
  <si>
    <t>349-D</t>
  </si>
  <si>
    <t>390-D</t>
  </si>
  <si>
    <t>Barrier Level</t>
  </si>
  <si>
    <t>Barrier Type</t>
  </si>
  <si>
    <t>Barrier Style</t>
  </si>
  <si>
    <t>TOTAL EURCZK</t>
  </si>
  <si>
    <t>KnockOut</t>
  </si>
  <si>
    <t>European</t>
  </si>
  <si>
    <t>KnockIn</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</si>
  <si>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</si>
  <si>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</si>
  <si>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</si>
  <si>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</si>
  <si>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</si>
  <si>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</si>
  <si>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</si>
  <si>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</si>
  <si>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</si>
  <si>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</si>
  <si>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</si>
  <si>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</si>
  <si>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</si>
  <si>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</si>
  <si>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</si>
  <si>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</si>
  <si>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</si>
  <si>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</si>
  <si>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</si>
  <si>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</si>
  <si>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</si>
  <si>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</si>
  <si>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383-D</t>
  </si>
  <si>
    <t>384-D</t>
  </si>
  <si>
    <t>385-D</t>
  </si>
  <si>
    <t>386-D</t>
  </si>
  <si>
    <t>387-D</t>
  </si>
  <si>
    <t>359-D</t>
  </si>
  <si>
    <t>360-D</t>
  </si>
  <si>
    <t>Exercice TARF (Trade 1077)</t>
  </si>
  <si>
    <t>388-D</t>
  </si>
  <si>
    <t>TOTAL EURUSD</t>
  </si>
  <si>
    <t>391-D</t>
  </si>
  <si>
    <t>BRL</t>
  </si>
  <si>
    <t>392-D</t>
  </si>
  <si>
    <t>393-D</t>
  </si>
  <si>
    <t>394-D</t>
  </si>
  <si>
    <t>395-D</t>
  </si>
  <si>
    <t>396-D</t>
  </si>
  <si>
    <t>397-D</t>
  </si>
  <si>
    <t>398-D</t>
  </si>
  <si>
    <t>399-D</t>
  </si>
  <si>
    <t>400-D</t>
  </si>
  <si>
    <t>401-D</t>
  </si>
  <si>
    <t>402-D</t>
  </si>
  <si>
    <t>TOTAL USDBRL</t>
  </si>
  <si>
    <t>403-D</t>
  </si>
  <si>
    <t>MXN</t>
  </si>
  <si>
    <t>404-D</t>
  </si>
  <si>
    <t>405-D</t>
  </si>
  <si>
    <t>406-D</t>
  </si>
  <si>
    <t>407-D</t>
  </si>
  <si>
    <t>408-D</t>
  </si>
  <si>
    <t>409-D</t>
  </si>
  <si>
    <t>410-D</t>
  </si>
  <si>
    <t>411-D</t>
  </si>
  <si>
    <t>412-D</t>
  </si>
  <si>
    <t>413-D</t>
  </si>
  <si>
    <t>414-D</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</si>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</sst>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 #,##0.00_-;_-* &quot;-&quot;??_-;_-@_-"/>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_ ;\-#,##0.00\ "/>
    <numFmt numFmtId="171" formatCode="_ * #,##0_ ;_ * \-#,##0_ ;_ * &quot;-&quot;??_ ;_ @_ "/>
  </numFmts>
  <fonts count="83"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color indexed="9"/>
      <name val="Arial"/>
      <family val="2"/>
    </font>
    <font>
      <b/>
      <sz val="12"/>
      <color indexed="9"/>
      <name val="Arial"/>
      <family val="2"/>
    </font>
    <font>
      <sz val="10"/>
      <color indexed="9"/>
      <name val="Arial"/>
      <family val="2"/>
    </font>
    <font>
      <sz val="8"/>
      <name val="Arial"/>
      <family val="2"/>
    </font>
    <font>
      <b/>
      <sz val="18"/>
      <name val="Calibri"/>
      <family val="2"/>
    </font>
    <font>
      <i/>
      <sz val="8"/>
      <name val="Arial"/>
      <family val="2"/>
    </font>
    <font>
      <sz val="10"/>
      <name val="Arial"/>
      <family val="2"/>
    </font>
    <font>
      <b/>
      <sz val="11"/>
      <color theme="1"/>
      <name val="Calibri"/>
      <family val="2"/>
      <scheme val="minor"/>
    </font>
    <font>
      <sz val="8"/>
      <color rgb="FFFF0000"/>
      <name val="Arial"/>
      <family val="2"/>
    </font>
    <font>
      <b/>
      <sz val="8"/>
      <name val="Arial"/>
      <family val="2"/>
    </font>
    <font>
      <b/>
      <sz val="8"/>
      <color rgb="FFFF0000"/>
      <name val="Arial"/>
      <family val="2"/>
    </font>
    <font>
      <b/>
      <sz val="24"/>
      <name val="Arial"/>
      <family val="2"/>
    </font>
    <font>
      <b/>
      <sz val="18"/>
      <name val="Calibri"/>
      <family val="2"/>
    </font>
    <font>
      <b/>
      <sz val="18"/>
      <color indexed="9"/>
      <name val="Arial"/>
      <family val="2"/>
    </font>
    <font>
      <b/>
      <sz val="18"/>
      <color indexed="9"/>
      <name val="Calibri"/>
      <family val="2"/>
      <scheme val="minor"/>
    </font>
    <font>
      <b/>
      <sz val="11"/>
      <color indexed="9"/>
      <name val="Calibri"/>
      <family val="2"/>
      <scheme val="minor"/>
    </font>
    <font>
      <sz val="10"/>
      <name val="Arial"/>
      <family val="2"/>
    </font>
    <font>
      <sz val="12"/>
      <name val="Arial"/>
      <family val="2"/>
    </font>
    <font>
      <sz val="12"/>
      <color indexed="9"/>
      <name val="Arial"/>
      <family val="2"/>
    </font>
    <font>
      <b/>
      <sz val="12"/>
      <color indexed="9"/>
      <name val="Arial"/>
      <family val="2"/>
    </font>
    <font>
      <b/>
      <sz val="12"/>
      <name val="Calibri"/>
      <family val="2"/>
      <scheme val="minor"/>
    </font>
    <font>
      <b/>
      <sz val="12"/>
      <color indexed="9"/>
      <name val="Calibri"/>
      <family val="2"/>
      <scheme val="minor"/>
    </font>
    <font>
      <b/>
      <sz val="11"/>
      <color rgb="FFFF0000"/>
      <name val="Calibri"/>
      <family val="2"/>
      <scheme val="minor"/>
    </font>
    <font>
      <b/>
      <sz val="12"/>
      <color indexed="10"/>
      <name val="Arial"/>
      <family val="2"/>
    </font>
    <font>
      <b/>
      <sz val="8"/>
      <name val="Arial"/>
      <family val="2"/>
    </font>
    <font>
      <b/>
      <sz val="8"/>
      <name val="Calibri"/>
      <family val="2"/>
      <scheme val="minor"/>
    </font>
    <font>
      <sz val="11"/>
      <color indexed="9"/>
      <name val="Calibri"/>
      <family val="2"/>
      <scheme val="minor"/>
    </font>
    <font>
      <sz val="10"/>
      <color indexed="9"/>
      <name val="Calibri"/>
      <family val="2"/>
      <scheme val="minor"/>
    </font>
    <font>
      <sz val="10"/>
      <color indexed="9"/>
      <name val="Arial"/>
      <family val="2"/>
    </font>
    <font>
      <sz val="10"/>
      <name val="Calibri"/>
      <family val="2"/>
      <scheme val="minor"/>
    </font>
    <font>
      <sz val="11"/>
      <name val="Calibri"/>
      <family val="2"/>
      <scheme val="minor"/>
    </font>
    <font>
      <sz val="8"/>
      <name val="Calibri"/>
      <family val="2"/>
      <scheme val="minor"/>
    </font>
    <font>
      <sz val="12"/>
      <name val="Calibri"/>
      <family val="2"/>
      <scheme val="minor"/>
    </font>
    <font>
      <b/>
      <sz val="11"/>
      <color theme="1"/>
      <name val="Calibri"/>
      <family val="2"/>
      <scheme val="minor"/>
    </font>
    <font>
      <b/>
      <sz val="11"/>
      <name val="Calibri"/>
      <family val="2"/>
      <scheme val="minor"/>
    </font>
    <font>
      <sz val="11"/>
      <color theme="1"/>
      <name val="Calibri"/>
      <family val="2"/>
      <scheme val="minor"/>
    </font>
    <font>
      <b/>
      <sz val="10"/>
      <name val="Arial"/>
      <family val="2"/>
    </font>
    <font>
      <b/>
      <sz val="10"/>
      <name val="Calibri"/>
      <family val="2"/>
      <scheme val="minor"/>
    </font>
    <font>
      <b/>
      <sz val="8"/>
      <color indexed="9"/>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59999389629810485"/>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58">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165" fontId="3" fillId="0" borderId="0" applyFont="0" applyFill="0" applyBorder="0" applyAlignment="0" applyProtection="0"/>
    <xf numFmtId="165" fontId="3" fillId="0" borderId="0" applyFont="0" applyFill="0" applyBorder="0" applyAlignment="0" applyProtection="0"/>
    <xf numFmtId="165" fontId="18" fillId="0" borderId="0" applyFont="0" applyFill="0" applyBorder="0" applyAlignment="0" applyProtection="0"/>
    <xf numFmtId="165" fontId="18" fillId="0" borderId="0" applyFont="0" applyFill="0" applyBorder="0" applyAlignment="0" applyProtection="0"/>
    <xf numFmtId="165"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9" borderId="4" applyNumberFormat="0" applyFont="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3" fillId="7" borderId="1" applyNumberFormat="0" applyAlignment="0" applyProtection="0"/>
    <xf numFmtId="0" fontId="24" fillId="7" borderId="1" applyNumberFormat="0" applyAlignment="0" applyProtection="0"/>
    <xf numFmtId="168" fontId="3" fillId="0" borderId="0" applyFont="0" applyFill="0" applyBorder="0" applyAlignment="0" applyProtection="0"/>
    <xf numFmtId="168" fontId="3"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19" fillId="4" borderId="0" applyNumberFormat="0" applyBorder="0" applyAlignment="0" applyProtection="0"/>
    <xf numFmtId="0" fontId="20" fillId="0" borderId="5" applyNumberFormat="0" applyFill="0" applyAlignment="0" applyProtection="0"/>
    <xf numFmtId="0" fontId="21" fillId="0" borderId="6" applyNumberFormat="0" applyFill="0" applyAlignment="0" applyProtection="0"/>
    <xf numFmtId="0" fontId="22" fillId="0" borderId="7" applyNumberFormat="0" applyFill="0" applyAlignment="0" applyProtection="0"/>
    <xf numFmtId="0" fontId="22" fillId="0" borderId="0" applyNumberFormat="0" applyFill="0" applyBorder="0" applyAlignment="0" applyProtection="0"/>
    <xf numFmtId="0" fontId="10" fillId="3" borderId="0" applyNumberFormat="0" applyBorder="0" applyAlignment="0" applyProtection="0"/>
    <xf numFmtId="0" fontId="23" fillId="7" borderId="1" applyNumberFormat="0" applyAlignment="0" applyProtection="0"/>
    <xf numFmtId="0" fontId="26" fillId="3" borderId="0" applyNumberFormat="0" applyBorder="0" applyAlignment="0" applyProtection="0"/>
    <xf numFmtId="0" fontId="15" fillId="0" borderId="3" applyNumberFormat="0" applyFill="0" applyAlignment="0" applyProtection="0"/>
    <xf numFmtId="165" fontId="3" fillId="0" borderId="0" applyFont="0" applyFill="0" applyBorder="0" applyAlignment="0" applyProtection="0"/>
    <xf numFmtId="165" fontId="18" fillId="0" borderId="0" applyFont="0" applyFill="0" applyBorder="0" applyAlignment="0" applyProtection="0"/>
    <xf numFmtId="0" fontId="27" fillId="15" borderId="0" applyNumberFormat="0" applyBorder="0" applyAlignment="0" applyProtection="0"/>
    <xf numFmtId="0" fontId="28" fillId="15" borderId="0" applyNumberFormat="0" applyBorder="0" applyAlignment="0" applyProtection="0"/>
    <xf numFmtId="167" fontId="29" fillId="0" borderId="0"/>
    <xf numFmtId="0" fontId="30" fillId="0" borderId="0">
      <alignment vertical="top"/>
    </xf>
    <xf numFmtId="0" fontId="17" fillId="0" borderId="0">
      <alignment vertical="top"/>
    </xf>
    <xf numFmtId="0" fontId="17" fillId="0" borderId="0">
      <alignment vertical="top"/>
    </xf>
    <xf numFmtId="0" fontId="30" fillId="0" borderId="0">
      <alignment vertical="top"/>
    </xf>
    <xf numFmtId="0" fontId="18" fillId="0" borderId="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 fillId="9" borderId="4" applyNumberFormat="0" applyFont="0" applyAlignment="0" applyProtection="0"/>
    <xf numFmtId="0" fontId="31" fillId="8" borderId="8"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8" fillId="0" borderId="0" applyFont="0" applyFill="0" applyBorder="0" applyAlignment="0" applyProtection="0"/>
    <xf numFmtId="0" fontId="31" fillId="8" borderId="8" applyNumberFormat="0" applyAlignment="0" applyProtection="0"/>
    <xf numFmtId="0" fontId="32" fillId="4" borderId="0" applyNumberFormat="0" applyBorder="0" applyAlignment="0" applyProtection="0"/>
    <xf numFmtId="0" fontId="33" fillId="14" borderId="8"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6" applyNumberFormat="0" applyFill="0" applyAlignment="0" applyProtection="0"/>
    <xf numFmtId="0" fontId="39" fillId="0" borderId="10" applyNumberFormat="0" applyFill="0" applyAlignment="0" applyProtection="0"/>
    <xf numFmtId="0" fontId="39" fillId="0" borderId="0" applyNumberFormat="0" applyFill="0" applyBorder="0" applyAlignment="0" applyProtection="0"/>
    <xf numFmtId="0" fontId="35" fillId="0" borderId="0" applyNumberFormat="0" applyFill="0" applyBorder="0" applyAlignment="0" applyProtection="0"/>
    <xf numFmtId="0" fontId="40" fillId="0" borderId="11" applyNumberFormat="0" applyFill="0" applyAlignment="0" applyProtection="0"/>
    <xf numFmtId="0" fontId="41" fillId="24" borderId="2" applyNumberFormat="0" applyAlignment="0" applyProtection="0"/>
    <xf numFmtId="0" fontId="8" fillId="0" borderId="0" applyNumberFormat="0" applyFill="0" applyBorder="0" applyAlignment="0" applyProtection="0"/>
    <xf numFmtId="9" fontId="50"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17" fillId="0" borderId="0">
      <alignment vertical="top"/>
    </xf>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cellStyleXfs>
  <cellXfs count="203">
    <xf numFmtId="0" fontId="0" fillId="0" borderId="0" xfId="0"/>
    <xf numFmtId="0" fontId="43" fillId="27" borderId="0" xfId="0" applyFont="1" applyFill="1" applyBorder="1"/>
    <xf numFmtId="0" fontId="44" fillId="27" borderId="0" xfId="0" applyFont="1" applyFill="1"/>
    <xf numFmtId="0" fontId="45" fillId="27" borderId="0" xfId="0" applyFont="1" applyFill="1"/>
    <xf numFmtId="0" fontId="46" fillId="27" borderId="0" xfId="0" applyFont="1" applyFill="1"/>
    <xf numFmtId="0" fontId="47" fillId="27" borderId="0" xfId="0" applyFont="1" applyFill="1" applyBorder="1" applyAlignment="1" applyProtection="1">
      <alignment horizontal="center"/>
      <protection locked="0"/>
    </xf>
    <xf numFmtId="0" fontId="47" fillId="27" borderId="0" xfId="0" applyFont="1" applyFill="1" applyBorder="1" applyAlignment="1" applyProtection="1">
      <alignment horizontal="left"/>
      <protection locked="0"/>
    </xf>
    <xf numFmtId="165" fontId="47" fillId="27" borderId="0" xfId="106" applyFont="1" applyFill="1"/>
    <xf numFmtId="0" fontId="0" fillId="0" borderId="0" xfId="0" applyAlignment="1">
      <alignment horizontal="center"/>
    </xf>
    <xf numFmtId="0" fontId="48" fillId="27" borderId="0" xfId="0" applyFont="1" applyFill="1" applyBorder="1"/>
    <xf numFmtId="0" fontId="48" fillId="27" borderId="0" xfId="0" applyFont="1" applyFill="1" applyBorder="1" applyAlignment="1">
      <alignment horizontal="left"/>
    </xf>
    <xf numFmtId="0" fontId="48" fillId="27" borderId="0" xfId="0" applyFont="1" applyFill="1" applyBorder="1" applyAlignment="1">
      <alignment horizontal="center"/>
    </xf>
    <xf numFmtId="166" fontId="48" fillId="27" borderId="0" xfId="0" applyNumberFormat="1" applyFont="1" applyFill="1" applyBorder="1" applyAlignment="1">
      <alignment horizontal="left"/>
    </xf>
    <xf numFmtId="165" fontId="44" fillId="27" borderId="0" xfId="106" applyFont="1" applyFill="1" applyBorder="1"/>
    <xf numFmtId="165" fontId="44" fillId="27" borderId="0" xfId="106" applyFont="1" applyFill="1"/>
    <xf numFmtId="166" fontId="3" fillId="27" borderId="0" xfId="0" applyNumberFormat="1" applyFont="1" applyFill="1" applyBorder="1" applyAlignment="1">
      <alignment horizontal="left"/>
    </xf>
    <xf numFmtId="166" fontId="3" fillId="27" borderId="0" xfId="0" applyNumberFormat="1" applyFont="1" applyFill="1" applyBorder="1" applyAlignment="1">
      <alignment horizontal="center"/>
    </xf>
    <xf numFmtId="165" fontId="45" fillId="27" borderId="0" xfId="106"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166" fontId="47" fillId="27" borderId="0" xfId="0" applyNumberFormat="1" applyFont="1" applyFill="1" applyBorder="1" applyAlignment="1" applyProtection="1">
      <alignment horizontal="left"/>
      <protection locked="0"/>
    </xf>
    <xf numFmtId="165" fontId="49" fillId="27" borderId="0" xfId="106" applyFont="1" applyFill="1"/>
    <xf numFmtId="0" fontId="0" fillId="0" borderId="0" xfId="0" applyAlignment="1">
      <alignment horizontal="left"/>
    </xf>
    <xf numFmtId="166" fontId="0" fillId="0" borderId="0" xfId="0" applyNumberFormat="1" applyAlignment="1">
      <alignment horizontal="left"/>
    </xf>
    <xf numFmtId="165" fontId="3" fillId="0" borderId="0" xfId="106"/>
    <xf numFmtId="166" fontId="3" fillId="27" borderId="0" xfId="154" applyNumberFormat="1" applyFont="1" applyFill="1" applyBorder="1" applyAlignment="1">
      <alignment horizontal="left"/>
    </xf>
    <xf numFmtId="0" fontId="55" fillId="27" borderId="0" xfId="154" applyFont="1" applyFill="1" applyBorder="1"/>
    <xf numFmtId="0" fontId="56" fillId="27" borderId="0" xfId="154" applyFont="1" applyFill="1" applyBorder="1"/>
    <xf numFmtId="0" fontId="56" fillId="27" borderId="0" xfId="154" applyFont="1" applyFill="1" applyBorder="1" applyAlignment="1">
      <alignment horizontal="center"/>
    </xf>
    <xf numFmtId="166" fontId="56" fillId="27" borderId="0" xfId="154" applyNumberFormat="1" applyFont="1" applyFill="1" applyBorder="1"/>
    <xf numFmtId="165" fontId="56" fillId="27" borderId="0" xfId="154" applyNumberFormat="1" applyFont="1" applyFill="1" applyBorder="1"/>
    <xf numFmtId="169" fontId="56" fillId="27" borderId="0" xfId="154" applyNumberFormat="1" applyFont="1" applyFill="1" applyBorder="1" applyAlignment="1">
      <alignment horizontal="center"/>
    </xf>
    <xf numFmtId="165" fontId="56" fillId="27" borderId="0" xfId="154" applyNumberFormat="1" applyFont="1" applyFill="1" applyBorder="1" applyAlignment="1">
      <alignment horizontal="center"/>
    </xf>
    <xf numFmtId="0" fontId="57" fillId="27" borderId="0" xfId="154" applyFont="1" applyFill="1" applyBorder="1"/>
    <xf numFmtId="169" fontId="57" fillId="27" borderId="0" xfId="154" applyNumberFormat="1" applyFont="1" applyFill="1" applyBorder="1"/>
    <xf numFmtId="165" fontId="57" fillId="27" borderId="0" xfId="154" applyNumberFormat="1" applyFont="1" applyFill="1"/>
    <xf numFmtId="0" fontId="57" fillId="0" borderId="0" xfId="154" applyFont="1" applyFill="1" applyAlignment="1">
      <alignment horizontal="center"/>
    </xf>
    <xf numFmtId="0" fontId="57" fillId="27" borderId="0" xfId="154" applyFont="1" applyFill="1"/>
    <xf numFmtId="0" fontId="58" fillId="27" borderId="0" xfId="0" applyFont="1" applyFill="1"/>
    <xf numFmtId="0" fontId="59" fillId="27" borderId="0" xfId="0" applyFont="1" applyFill="1"/>
    <xf numFmtId="166" fontId="60" fillId="27" borderId="0" xfId="154" applyNumberFormat="1" applyFont="1" applyFill="1" applyBorder="1" applyAlignment="1">
      <alignment horizontal="left"/>
    </xf>
    <xf numFmtId="166" fontId="60" fillId="27" borderId="0" xfId="154" applyNumberFormat="1" applyFont="1" applyFill="1" applyBorder="1" applyAlignment="1">
      <alignment horizontal="center"/>
    </xf>
    <xf numFmtId="166" fontId="61" fillId="27" borderId="0" xfId="154" applyNumberFormat="1" applyFont="1" applyFill="1" applyBorder="1"/>
    <xf numFmtId="0" fontId="61" fillId="27" borderId="0" xfId="154" applyFont="1" applyFill="1" applyBorder="1"/>
    <xf numFmtId="165" fontId="61" fillId="27" borderId="0" xfId="154" applyNumberFormat="1" applyFont="1" applyFill="1" applyBorder="1"/>
    <xf numFmtId="169" fontId="61" fillId="27" borderId="0" xfId="154" applyNumberFormat="1" applyFont="1" applyFill="1" applyBorder="1" applyAlignment="1">
      <alignment horizontal="center"/>
    </xf>
    <xf numFmtId="165" fontId="61" fillId="27" borderId="0" xfId="154" applyNumberFormat="1" applyFont="1" applyFill="1" applyBorder="1" applyAlignment="1">
      <alignment horizontal="center"/>
    </xf>
    <xf numFmtId="0" fontId="62" fillId="27" borderId="0" xfId="154" applyFont="1" applyFill="1" applyBorder="1"/>
    <xf numFmtId="169" fontId="63" fillId="27" borderId="0" xfId="154" applyNumberFormat="1" applyFont="1" applyFill="1"/>
    <xf numFmtId="165" fontId="63" fillId="27" borderId="0" xfId="154" applyNumberFormat="1" applyFont="1" applyFill="1"/>
    <xf numFmtId="0" fontId="63" fillId="0" borderId="0" xfId="154" applyFont="1" applyFill="1" applyAlignment="1">
      <alignment horizontal="center"/>
    </xf>
    <xf numFmtId="0" fontId="63" fillId="27" borderId="0" xfId="154" applyFont="1" applyFill="1"/>
    <xf numFmtId="165" fontId="64" fillId="31" borderId="27" xfId="0" applyNumberFormat="1" applyFont="1" applyFill="1" applyBorder="1" applyAlignment="1">
      <alignment horizontal="center" vertical="center"/>
    </xf>
    <xf numFmtId="165" fontId="64" fillId="31" borderId="37" xfId="0" applyNumberFormat="1" applyFont="1" applyFill="1" applyBorder="1" applyAlignment="1">
      <alignment horizontal="center" vertical="center"/>
    </xf>
    <xf numFmtId="0" fontId="65" fillId="27" borderId="0" xfId="0" applyFont="1" applyFill="1"/>
    <xf numFmtId="0" fontId="60" fillId="27" borderId="0" xfId="154" applyFont="1" applyFill="1" applyBorder="1" applyAlignment="1"/>
    <xf numFmtId="165" fontId="64" fillId="31" borderId="26" xfId="0" applyNumberFormat="1" applyFont="1" applyFill="1" applyBorder="1" applyAlignment="1">
      <alignment horizontal="center" vertical="center"/>
    </xf>
    <xf numFmtId="171" fontId="64" fillId="31" borderId="27" xfId="0" applyNumberFormat="1" applyFont="1" applyFill="1" applyBorder="1" applyAlignment="1">
      <alignment horizontal="center" vertical="center"/>
    </xf>
    <xf numFmtId="171" fontId="64" fillId="31" borderId="37" xfId="0" applyNumberFormat="1" applyFont="1" applyFill="1" applyBorder="1" applyAlignment="1">
      <alignment horizontal="center" vertical="center"/>
    </xf>
    <xf numFmtId="0" fontId="66" fillId="27" borderId="0" xfId="0" applyFont="1" applyFill="1"/>
    <xf numFmtId="171" fontId="65" fillId="27" borderId="0" xfId="0" applyNumberFormat="1" applyFont="1" applyFill="1"/>
    <xf numFmtId="165" fontId="64" fillId="31" borderId="34" xfId="0" applyNumberFormat="1" applyFont="1" applyFill="1" applyBorder="1" applyAlignment="1">
      <alignment horizontal="center" vertical="center"/>
    </xf>
    <xf numFmtId="171" fontId="64" fillId="31" borderId="28" xfId="0" applyNumberFormat="1" applyFont="1" applyFill="1" applyBorder="1" applyAlignment="1">
      <alignment horizontal="center" vertical="center"/>
    </xf>
    <xf numFmtId="171" fontId="64" fillId="31" borderId="29" xfId="0" applyNumberFormat="1" applyFont="1" applyFill="1" applyBorder="1" applyAlignment="1">
      <alignment horizontal="center" vertical="center"/>
    </xf>
    <xf numFmtId="165" fontId="64" fillId="31" borderId="35" xfId="0" applyNumberFormat="1" applyFont="1" applyFill="1" applyBorder="1" applyAlignment="1">
      <alignment horizontal="center" vertical="center"/>
    </xf>
    <xf numFmtId="171" fontId="64" fillId="31" borderId="30" xfId="0" applyNumberFormat="1" applyFont="1" applyFill="1" applyBorder="1" applyAlignment="1">
      <alignment horizontal="center" vertical="center"/>
    </xf>
    <xf numFmtId="171" fontId="64" fillId="31" borderId="31" xfId="0" applyNumberFormat="1" applyFont="1" applyFill="1" applyBorder="1" applyAlignment="1">
      <alignment horizontal="center" vertical="center"/>
    </xf>
    <xf numFmtId="0" fontId="60" fillId="27" borderId="0" xfId="154" applyFont="1" applyFill="1" applyBorder="1" applyAlignment="1">
      <alignment horizontal="center"/>
    </xf>
    <xf numFmtId="0" fontId="60" fillId="27" borderId="0" xfId="154" applyFont="1" applyFill="1" applyBorder="1" applyAlignment="1">
      <alignment horizontal="left"/>
    </xf>
    <xf numFmtId="165" fontId="64" fillId="31" borderId="36" xfId="0" applyNumberFormat="1" applyFont="1" applyFill="1" applyBorder="1" applyAlignment="1">
      <alignment horizontal="center" vertical="center"/>
    </xf>
    <xf numFmtId="171" fontId="64" fillId="31" borderId="32" xfId="0" applyNumberFormat="1" applyFont="1" applyFill="1" applyBorder="1" applyAlignment="1">
      <alignment horizontal="center" vertical="center"/>
    </xf>
    <xf numFmtId="171" fontId="64" fillId="31" borderId="33" xfId="0" applyNumberFormat="1" applyFont="1" applyFill="1" applyBorder="1" applyAlignment="1">
      <alignment horizontal="center" vertical="center"/>
    </xf>
    <xf numFmtId="165" fontId="67" fillId="27" borderId="0" xfId="154" applyNumberFormat="1" applyFont="1" applyFill="1"/>
    <xf numFmtId="0" fontId="70" fillId="27" borderId="0" xfId="0" applyFont="1" applyFill="1"/>
    <xf numFmtId="0" fontId="71" fillId="27" borderId="0" xfId="0" applyFont="1" applyFill="1"/>
    <xf numFmtId="0" fontId="72" fillId="27" borderId="0" xfId="154" applyFont="1" applyFill="1"/>
    <xf numFmtId="0" fontId="60" fillId="0" borderId="0" xfId="154" applyFont="1" applyFill="1" applyAlignment="1"/>
    <xf numFmtId="0" fontId="73" fillId="0" borderId="0" xfId="0" applyFont="1"/>
    <xf numFmtId="0" fontId="74" fillId="0" borderId="0" xfId="0" applyFont="1"/>
    <xf numFmtId="0" fontId="60" fillId="0" borderId="0" xfId="154" applyFont="1"/>
    <xf numFmtId="0" fontId="75" fillId="29" borderId="0" xfId="154" applyFont="1" applyFill="1" applyAlignment="1">
      <alignment horizontal="center" vertical="center"/>
    </xf>
    <xf numFmtId="165" fontId="76" fillId="27" borderId="0" xfId="154" applyNumberFormat="1" applyFont="1" applyFill="1" applyBorder="1" applyAlignment="1">
      <alignment horizontal="center" vertical="center"/>
    </xf>
    <xf numFmtId="165" fontId="73" fillId="0" borderId="0" xfId="106" applyFont="1" applyAlignment="1">
      <alignment horizontal="center" vertical="center"/>
    </xf>
    <xf numFmtId="0" fontId="77" fillId="30" borderId="0" xfId="146" applyFont="1" applyFill="1" applyAlignment="1">
      <alignment horizontal="center"/>
    </xf>
    <xf numFmtId="0" fontId="77" fillId="30" borderId="0" xfId="147" applyFont="1" applyFill="1" applyAlignment="1">
      <alignment horizontal="center"/>
    </xf>
    <xf numFmtId="0" fontId="78" fillId="0" borderId="0" xfId="0" applyFont="1" applyAlignment="1">
      <alignment horizontal="center" vertical="center"/>
    </xf>
    <xf numFmtId="0" fontId="73" fillId="0" borderId="0" xfId="0" applyFont="1" applyAlignment="1">
      <alignment horizontal="center" vertical="center"/>
    </xf>
    <xf numFmtId="0" fontId="60" fillId="0" borderId="0" xfId="154" applyFont="1" applyAlignment="1">
      <alignment horizontal="center" vertical="center"/>
    </xf>
    <xf numFmtId="0" fontId="80" fillId="0" borderId="0" xfId="154" applyFont="1" applyAlignment="1">
      <alignment horizontal="center" vertical="center"/>
    </xf>
    <xf numFmtId="0" fontId="74" fillId="0" borderId="0" xfId="0" applyFont="1" applyAlignment="1">
      <alignment horizontal="center" vertical="center"/>
    </xf>
    <xf numFmtId="0" fontId="79" fillId="0" borderId="0" xfId="0" applyFont="1" applyAlignment="1">
      <alignment horizontal="center" vertical="center"/>
    </xf>
    <xf numFmtId="0" fontId="77" fillId="30" borderId="0" xfId="0" applyFont="1" applyFill="1" applyBorder="1" applyAlignment="1">
      <alignment horizontal="center" vertical="center"/>
    </xf>
    <xf numFmtId="0" fontId="77" fillId="0" borderId="0" xfId="0" applyFont="1" applyAlignment="1">
      <alignment horizontal="center" vertical="center"/>
    </xf>
    <xf numFmtId="43" fontId="74" fillId="0" borderId="0" xfId="0" applyNumberFormat="1" applyFont="1" applyAlignment="1">
      <alignment horizontal="center" vertical="center"/>
    </xf>
    <xf numFmtId="10" fontId="74" fillId="0" borderId="0" xfId="142" applyNumberFormat="1" applyFont="1" applyAlignment="1">
      <alignment horizontal="center" vertical="center"/>
    </xf>
    <xf numFmtId="0" fontId="81" fillId="0" borderId="0" xfId="0" applyFont="1" applyAlignment="1">
      <alignment horizontal="center" vertical="center"/>
    </xf>
    <xf numFmtId="166" fontId="60" fillId="0" borderId="0" xfId="154" applyNumberFormat="1" applyFont="1"/>
    <xf numFmtId="165" fontId="60" fillId="0" borderId="0" xfId="154" applyNumberFormat="1" applyFont="1"/>
    <xf numFmtId="169" fontId="60" fillId="0" borderId="0" xfId="154" applyNumberFormat="1" applyFont="1"/>
    <xf numFmtId="0" fontId="75" fillId="29" borderId="0" xfId="0" applyFont="1" applyFill="1" applyAlignment="1">
      <alignment horizontal="center" vertical="center"/>
    </xf>
    <xf numFmtId="0" fontId="60" fillId="0" borderId="0" xfId="154" applyFont="1" applyAlignment="1">
      <alignment horizontal="center"/>
    </xf>
    <xf numFmtId="169" fontId="60" fillId="0" borderId="0" xfId="154" applyNumberFormat="1" applyFont="1" applyAlignment="1">
      <alignment horizontal="center"/>
    </xf>
    <xf numFmtId="165" fontId="60" fillId="0" borderId="0" xfId="154" applyNumberFormat="1" applyFont="1" applyAlignment="1">
      <alignment horizontal="center"/>
    </xf>
    <xf numFmtId="0" fontId="77" fillId="0" borderId="0" xfId="146" applyFont="1" applyFill="1" applyAlignment="1">
      <alignment horizontal="center"/>
    </xf>
    <xf numFmtId="170" fontId="79" fillId="32" borderId="17" xfId="106" applyNumberFormat="1" applyFont="1" applyFill="1" applyBorder="1" applyAlignment="1">
      <alignment horizontal="center" vertical="center"/>
    </xf>
    <xf numFmtId="170" fontId="79" fillId="32" borderId="18" xfId="106" applyNumberFormat="1" applyFont="1" applyFill="1" applyBorder="1" applyAlignment="1">
      <alignment horizontal="center" vertical="center"/>
    </xf>
    <xf numFmtId="10" fontId="79" fillId="32" borderId="17" xfId="157" applyNumberFormat="1" applyFont="1" applyFill="1" applyBorder="1" applyAlignment="1">
      <alignment horizontal="center" vertical="center"/>
    </xf>
    <xf numFmtId="10" fontId="79" fillId="32" borderId="18" xfId="157" applyNumberFormat="1" applyFont="1" applyFill="1" applyBorder="1" applyAlignment="1">
      <alignment horizontal="center" vertical="center"/>
    </xf>
    <xf numFmtId="170" fontId="79" fillId="32" borderId="19" xfId="106" applyNumberFormat="1" applyFont="1" applyFill="1" applyBorder="1" applyAlignment="1">
      <alignment horizontal="center" vertical="center"/>
    </xf>
    <xf numFmtId="170" fontId="79" fillId="32" borderId="20" xfId="106" applyNumberFormat="1" applyFont="1" applyFill="1" applyBorder="1" applyAlignment="1">
      <alignment horizontal="center" vertical="center"/>
    </xf>
    <xf numFmtId="10" fontId="79" fillId="32" borderId="19" xfId="157" applyNumberFormat="1" applyFont="1" applyFill="1" applyBorder="1" applyAlignment="1">
      <alignment horizontal="center" vertical="center"/>
    </xf>
    <xf numFmtId="10" fontId="79" fillId="32" borderId="20" xfId="157" applyNumberFormat="1" applyFont="1" applyFill="1" applyBorder="1" applyAlignment="1">
      <alignment horizontal="center" vertical="center"/>
    </xf>
    <xf numFmtId="170" fontId="79" fillId="32" borderId="21" xfId="106" applyNumberFormat="1" applyFont="1" applyFill="1" applyBorder="1" applyAlignment="1">
      <alignment horizontal="center" vertical="center"/>
    </xf>
    <xf numFmtId="170" fontId="79" fillId="32" borderId="22" xfId="106" applyNumberFormat="1" applyFont="1" applyFill="1" applyBorder="1" applyAlignment="1">
      <alignment horizontal="center" vertical="center"/>
    </xf>
    <xf numFmtId="10" fontId="79" fillId="32" borderId="22" xfId="157" applyNumberFormat="1" applyFont="1" applyFill="1" applyBorder="1" applyAlignment="1">
      <alignment horizontal="center" vertical="center"/>
    </xf>
    <xf numFmtId="0" fontId="77" fillId="32" borderId="0" xfId="146" applyFont="1" applyFill="1" applyAlignment="1">
      <alignment horizontal="center"/>
    </xf>
    <xf numFmtId="14" fontId="79" fillId="32" borderId="20" xfId="146" applyNumberFormat="1" applyFont="1" applyFill="1" applyBorder="1" applyAlignment="1">
      <alignment horizontal="center"/>
    </xf>
    <xf numFmtId="0" fontId="77" fillId="32" borderId="0" xfId="147" applyFont="1" applyFill="1" applyAlignment="1">
      <alignment horizontal="center"/>
    </xf>
    <xf numFmtId="0" fontId="78" fillId="32" borderId="0" xfId="0" applyFont="1" applyFill="1" applyAlignment="1">
      <alignment horizontal="center" vertical="center"/>
    </xf>
    <xf numFmtId="0" fontId="73" fillId="32" borderId="0" xfId="0" applyFont="1" applyFill="1" applyAlignment="1">
      <alignment horizontal="center" vertical="center"/>
    </xf>
    <xf numFmtId="14" fontId="79" fillId="32" borderId="19" xfId="146" applyNumberFormat="1" applyFont="1" applyFill="1" applyBorder="1" applyAlignment="1">
      <alignment horizontal="center"/>
    </xf>
    <xf numFmtId="0" fontId="79" fillId="32" borderId="0" xfId="0" applyFont="1" applyFill="1" applyBorder="1" applyAlignment="1">
      <alignment horizontal="center" vertical="center"/>
    </xf>
    <xf numFmtId="10" fontId="79" fillId="32" borderId="0" xfId="142" applyNumberFormat="1" applyFont="1" applyFill="1" applyBorder="1" applyAlignment="1">
      <alignment horizontal="center" vertical="center"/>
    </xf>
    <xf numFmtId="9" fontId="79" fillId="32" borderId="15" xfId="0" applyNumberFormat="1" applyFont="1" applyFill="1" applyBorder="1" applyAlignment="1">
      <alignment horizontal="center" vertical="center"/>
    </xf>
    <xf numFmtId="170" fontId="79" fillId="32" borderId="0" xfId="106" applyNumberFormat="1" applyFont="1" applyFill="1" applyAlignment="1">
      <alignment horizontal="center" vertical="center"/>
    </xf>
    <xf numFmtId="0" fontId="74" fillId="32" borderId="0" xfId="0" applyFont="1" applyFill="1" applyBorder="1" applyAlignment="1">
      <alignment horizontal="center" vertical="center"/>
    </xf>
    <xf numFmtId="10" fontId="74" fillId="32" borderId="0" xfId="142" applyNumberFormat="1" applyFont="1" applyFill="1" applyBorder="1" applyAlignment="1">
      <alignment horizontal="center" vertical="center"/>
    </xf>
    <xf numFmtId="0" fontId="3" fillId="27" borderId="0" xfId="154" applyFont="1" applyFill="1" applyBorder="1" applyAlignment="1"/>
    <xf numFmtId="0" fontId="42" fillId="29" borderId="0" xfId="0" applyFont="1" applyFill="1" applyAlignment="1">
      <alignment horizontal="center" vertical="center"/>
    </xf>
    <xf numFmtId="0" fontId="42" fillId="29" borderId="25" xfId="0" applyFont="1" applyFill="1" applyBorder="1" applyAlignment="1">
      <alignment horizontal="center" vertical="center"/>
    </xf>
    <xf numFmtId="10" fontId="1" fillId="32" borderId="21" xfId="157" applyNumberFormat="1" applyFont="1" applyFill="1" applyBorder="1" applyAlignment="1">
      <alignment horizontal="center" vertical="center"/>
    </xf>
    <xf numFmtId="171" fontId="3" fillId="0" borderId="0" xfId="106" applyNumberFormat="1" applyFont="1" applyAlignment="1">
      <alignment horizontal="center" vertical="center"/>
    </xf>
    <xf numFmtId="0" fontId="77" fillId="0" borderId="0" xfId="0" applyFont="1" applyFill="1" applyAlignment="1">
      <alignment horizontal="center" vertical="center"/>
    </xf>
    <xf numFmtId="0" fontId="51" fillId="0" borderId="0" xfId="0" applyFont="1" applyFill="1" applyAlignment="1">
      <alignment horizontal="center" vertical="center"/>
    </xf>
    <xf numFmtId="0" fontId="82" fillId="27" borderId="0" xfId="154" applyFont="1" applyFill="1"/>
    <xf numFmtId="165" fontId="53" fillId="28" borderId="13" xfId="154" applyNumberFormat="1" applyFont="1" applyFill="1" applyBorder="1" applyAlignment="1">
      <alignment horizontal="center"/>
    </xf>
    <xf numFmtId="0" fontId="42" fillId="29" borderId="0" xfId="154" applyFont="1" applyFill="1" applyAlignment="1">
      <alignment horizontal="center"/>
    </xf>
    <xf numFmtId="166" fontId="42" fillId="29" borderId="0" xfId="154" applyNumberFormat="1" applyFont="1" applyFill="1" applyAlignment="1">
      <alignment horizontal="center"/>
    </xf>
    <xf numFmtId="165" fontId="42" fillId="29" borderId="0" xfId="154" applyNumberFormat="1" applyFont="1" applyFill="1" applyAlignment="1">
      <alignment horizontal="center"/>
    </xf>
    <xf numFmtId="169" fontId="42" fillId="29" borderId="0" xfId="154" applyNumberFormat="1" applyFont="1" applyFill="1" applyAlignment="1">
      <alignment horizontal="center"/>
    </xf>
    <xf numFmtId="0" fontId="3" fillId="0" borderId="0" xfId="154"/>
    <xf numFmtId="0" fontId="42" fillId="29" borderId="0" xfId="154" applyFont="1" applyFill="1" applyAlignment="1">
      <alignment horizontal="center" vertical="center"/>
    </xf>
    <xf numFmtId="166" fontId="42" fillId="29" borderId="0" xfId="154" applyNumberFormat="1" applyFont="1" applyFill="1" applyAlignment="1">
      <alignment horizontal="center" vertical="center"/>
    </xf>
    <xf numFmtId="169" fontId="42" fillId="29" borderId="0" xfId="154" applyNumberFormat="1" applyFont="1" applyFill="1" applyAlignment="1">
      <alignment horizontal="center" vertical="center"/>
    </xf>
    <xf numFmtId="0" fontId="42" fillId="29" borderId="25" xfId="154" applyFont="1" applyFill="1" applyBorder="1" applyAlignment="1">
      <alignment horizontal="center" vertical="center"/>
    </xf>
    <xf numFmtId="166" fontId="42" fillId="29" borderId="25" xfId="154" applyNumberFormat="1" applyFont="1" applyFill="1" applyBorder="1" applyAlignment="1">
      <alignment horizontal="center" vertical="center"/>
    </xf>
    <xf numFmtId="165" fontId="52" fillId="29" borderId="25" xfId="154" applyNumberFormat="1" applyFont="1" applyFill="1" applyBorder="1" applyAlignment="1">
      <alignment horizontal="center" vertical="center"/>
    </xf>
    <xf numFmtId="169" fontId="42" fillId="29" borderId="25" xfId="154" applyNumberFormat="1" applyFont="1" applyFill="1" applyBorder="1" applyAlignment="1">
      <alignment horizontal="center" vertical="center"/>
    </xf>
    <xf numFmtId="0" fontId="53" fillId="29" borderId="0" xfId="154" applyFont="1" applyFill="1" applyBorder="1" applyAlignment="1">
      <alignment horizontal="center" vertical="center"/>
    </xf>
    <xf numFmtId="166" fontId="53" fillId="29" borderId="0" xfId="154" applyNumberFormat="1" applyFont="1" applyFill="1" applyBorder="1" applyAlignment="1">
      <alignment horizontal="center" vertical="center"/>
    </xf>
    <xf numFmtId="165" fontId="54" fillId="29" borderId="0" xfId="154" applyNumberFormat="1" applyFont="1" applyFill="1" applyBorder="1" applyAlignment="1">
      <alignment horizontal="center" vertical="center"/>
    </xf>
    <xf numFmtId="165" fontId="53" fillId="29" borderId="0" xfId="154" applyNumberFormat="1" applyFont="1" applyFill="1" applyBorder="1" applyAlignment="1">
      <alignment horizontal="center" vertical="center"/>
    </xf>
    <xf numFmtId="169" fontId="53" fillId="29" borderId="0" xfId="154" applyNumberFormat="1" applyFont="1" applyFill="1" applyBorder="1" applyAlignment="1">
      <alignment horizontal="center" vertical="center"/>
    </xf>
    <xf numFmtId="165" fontId="54" fillId="29" borderId="12" xfId="154" applyNumberFormat="1" applyFont="1" applyFill="1" applyBorder="1" applyAlignment="1">
      <alignment horizontal="center" vertical="center"/>
    </xf>
    <xf numFmtId="0" fontId="53" fillId="29" borderId="12" xfId="154" applyFont="1" applyFill="1" applyBorder="1" applyAlignment="1">
      <alignment horizontal="center" vertical="center"/>
    </xf>
    <xf numFmtId="165" fontId="53" fillId="29" borderId="12" xfId="154" applyNumberFormat="1" applyFont="1" applyFill="1" applyBorder="1" applyAlignment="1">
      <alignment horizontal="center" vertical="center"/>
    </xf>
    <xf numFmtId="169" fontId="53" fillId="29" borderId="12" xfId="154" applyNumberFormat="1" applyFont="1" applyFill="1" applyBorder="1" applyAlignment="1">
      <alignment horizontal="center" vertical="center"/>
    </xf>
    <xf numFmtId="165" fontId="42" fillId="29" borderId="0" xfId="154" applyNumberFormat="1" applyFont="1" applyFill="1" applyAlignment="1">
      <alignment horizontal="center" vertical="center"/>
    </xf>
    <xf numFmtId="165" fontId="52" fillId="29" borderId="0" xfId="154" applyNumberFormat="1" applyFont="1" applyFill="1" applyAlignment="1">
      <alignment horizontal="center" vertical="center"/>
    </xf>
    <xf numFmtId="165" fontId="42" fillId="29" borderId="25" xfId="154" applyNumberFormat="1" applyFont="1" applyFill="1" applyBorder="1" applyAlignment="1">
      <alignment horizontal="center" vertical="center"/>
    </xf>
    <xf numFmtId="0" fontId="53" fillId="29" borderId="0" xfId="154" applyFont="1" applyFill="1" applyAlignment="1">
      <alignment horizontal="center" vertical="center"/>
    </xf>
    <xf numFmtId="166" fontId="53" fillId="29" borderId="0" xfId="154" applyNumberFormat="1" applyFont="1" applyFill="1" applyAlignment="1">
      <alignment horizontal="center" vertical="center"/>
    </xf>
    <xf numFmtId="165" fontId="53" fillId="29" borderId="0" xfId="154" applyNumberFormat="1" applyFont="1" applyFill="1" applyAlignment="1">
      <alignment horizontal="center" vertical="center"/>
    </xf>
    <xf numFmtId="169" fontId="53" fillId="29" borderId="0" xfId="154" applyNumberFormat="1" applyFont="1" applyFill="1" applyAlignment="1">
      <alignment horizontal="center" vertical="center"/>
    </xf>
    <xf numFmtId="166" fontId="3" fillId="0" borderId="0" xfId="154" applyNumberFormat="1"/>
    <xf numFmtId="165" fontId="3" fillId="0" borderId="0" xfId="154" applyNumberFormat="1"/>
    <xf numFmtId="169" fontId="3" fillId="0" borderId="0" xfId="154" applyNumberFormat="1"/>
    <xf numFmtId="0" fontId="42" fillId="29" borderId="38" xfId="0" applyFont="1" applyFill="1" applyBorder="1" applyAlignment="1">
      <alignment vertical="center"/>
    </xf>
    <xf numFmtId="0" fontId="42" fillId="29" borderId="0" xfId="0" applyFont="1" applyFill="1" applyAlignment="1">
      <alignment vertical="center"/>
    </xf>
    <xf numFmtId="0" fontId="53" fillId="28" borderId="17" xfId="154" applyFont="1" applyFill="1" applyBorder="1" applyAlignment="1">
      <alignment horizontal="center" vertical="center"/>
    </xf>
    <xf numFmtId="0" fontId="53" fillId="28" borderId="18" xfId="154" applyFont="1" applyFill="1" applyBorder="1" applyAlignment="1">
      <alignment horizontal="center" vertical="center"/>
    </xf>
    <xf numFmtId="0" fontId="53" fillId="28" borderId="19" xfId="154" applyFont="1" applyFill="1" applyBorder="1" applyAlignment="1">
      <alignment horizontal="center" vertical="center"/>
    </xf>
    <xf numFmtId="0" fontId="53" fillId="28" borderId="20" xfId="154" applyFont="1" applyFill="1" applyBorder="1" applyAlignment="1">
      <alignment horizontal="center" vertical="center"/>
    </xf>
    <xf numFmtId="0" fontId="53" fillId="28" borderId="21" xfId="154" applyFont="1" applyFill="1" applyBorder="1" applyAlignment="1">
      <alignment horizontal="center" vertical="center"/>
    </xf>
    <xf numFmtId="0" fontId="53" fillId="28" borderId="22" xfId="154" applyFont="1" applyFill="1" applyBorder="1" applyAlignment="1">
      <alignment horizontal="center" vertical="center"/>
    </xf>
    <xf numFmtId="0" fontId="69" fillId="28" borderId="13" xfId="0" applyFont="1" applyFill="1" applyBorder="1" applyAlignment="1">
      <alignment horizontal="center" vertical="center"/>
    </xf>
    <xf numFmtId="166" fontId="68" fillId="28" borderId="14" xfId="154" applyNumberFormat="1" applyFont="1" applyFill="1" applyBorder="1" applyAlignment="1">
      <alignment horizontal="center" vertical="center"/>
    </xf>
    <xf numFmtId="166" fontId="68" fillId="28" borderId="15" xfId="154" applyNumberFormat="1" applyFont="1" applyFill="1" applyBorder="1" applyAlignment="1">
      <alignment horizontal="center" vertical="center"/>
    </xf>
    <xf numFmtId="166" fontId="68" fillId="28" borderId="16" xfId="154" applyNumberFormat="1" applyFont="1" applyFill="1" applyBorder="1" applyAlignment="1">
      <alignment horizontal="center" vertical="center"/>
    </xf>
    <xf numFmtId="0" fontId="68" fillId="28" borderId="13" xfId="154" applyFont="1" applyFill="1" applyBorder="1" applyAlignment="1">
      <alignment horizontal="center" vertical="center"/>
    </xf>
    <xf numFmtId="165" fontId="42" fillId="29" borderId="0" xfId="154" applyNumberFormat="1" applyFont="1" applyFill="1" applyAlignment="1">
      <alignment horizontal="center" vertical="center"/>
    </xf>
    <xf numFmtId="0" fontId="53" fillId="28" borderId="23" xfId="154" applyFont="1" applyFill="1" applyBorder="1" applyAlignment="1">
      <alignment horizontal="center" vertical="center"/>
    </xf>
    <xf numFmtId="0" fontId="53" fillId="28" borderId="12" xfId="154" applyFont="1" applyFill="1" applyBorder="1" applyAlignment="1">
      <alignment horizontal="center" vertical="center"/>
    </xf>
    <xf numFmtId="0" fontId="53" fillId="28" borderId="24" xfId="154" applyFont="1" applyFill="1" applyBorder="1" applyAlignment="1">
      <alignment horizontal="center" vertical="center"/>
    </xf>
    <xf numFmtId="0" fontId="53" fillId="28" borderId="23" xfId="154" applyFont="1" applyFill="1" applyBorder="1" applyAlignment="1">
      <alignment horizontal="center"/>
    </xf>
    <xf numFmtId="0" fontId="53" fillId="28" borderId="24" xfId="154" applyFont="1" applyFill="1" applyBorder="1" applyAlignment="1">
      <alignment horizontal="center"/>
    </xf>
    <xf numFmtId="0" fontId="53" fillId="28" borderId="14" xfId="154" applyFont="1" applyFill="1" applyBorder="1" applyAlignment="1">
      <alignment horizontal="center" vertical="center" wrapText="1"/>
    </xf>
    <xf numFmtId="0" fontId="53" fillId="28" borderId="15" xfId="154" applyFont="1" applyFill="1" applyBorder="1" applyAlignment="1">
      <alignment horizontal="center" vertical="center" wrapText="1"/>
    </xf>
    <xf numFmtId="0" fontId="53" fillId="28" borderId="16" xfId="154" applyFont="1" applyFill="1" applyBorder="1" applyAlignment="1">
      <alignment horizontal="center" vertical="center" wrapText="1"/>
    </xf>
    <xf numFmtId="0" fontId="53" fillId="28" borderId="13" xfId="154" applyFont="1" applyFill="1" applyBorder="1" applyAlignment="1">
      <alignment horizontal="center" vertical="center"/>
    </xf>
    <xf numFmtId="166" fontId="53" fillId="28" borderId="14" xfId="154" applyNumberFormat="1" applyFont="1" applyFill="1" applyBorder="1" applyAlignment="1">
      <alignment horizontal="center" vertical="center"/>
    </xf>
    <xf numFmtId="166" fontId="53" fillId="28" borderId="15" xfId="154" applyNumberFormat="1" applyFont="1" applyFill="1" applyBorder="1" applyAlignment="1">
      <alignment horizontal="center" vertical="center"/>
    </xf>
    <xf numFmtId="166" fontId="53" fillId="28" borderId="16" xfId="154" applyNumberFormat="1" applyFont="1" applyFill="1" applyBorder="1" applyAlignment="1">
      <alignment horizontal="center" vertical="center"/>
    </xf>
    <xf numFmtId="0" fontId="53" fillId="28" borderId="14" xfId="154" applyFont="1" applyFill="1" applyBorder="1" applyAlignment="1">
      <alignment horizontal="center" vertical="center"/>
    </xf>
    <xf numFmtId="0" fontId="53" fillId="28" borderId="15" xfId="154" applyFont="1" applyFill="1" applyBorder="1" applyAlignment="1">
      <alignment horizontal="center" vertical="center"/>
    </xf>
    <xf numFmtId="0" fontId="53" fillId="28" borderId="16" xfId="154" applyFont="1" applyFill="1" applyBorder="1" applyAlignment="1">
      <alignment horizontal="center" vertical="center"/>
    </xf>
    <xf numFmtId="169" fontId="53" fillId="28" borderId="14" xfId="154" applyNumberFormat="1" applyFont="1" applyFill="1" applyBorder="1" applyAlignment="1">
      <alignment horizontal="center" vertical="center" wrapText="1"/>
    </xf>
    <xf numFmtId="169" fontId="53" fillId="28" borderId="16" xfId="154" applyNumberFormat="1" applyFont="1" applyFill="1" applyBorder="1" applyAlignment="1">
      <alignment horizontal="center" vertical="center" wrapText="1"/>
    </xf>
    <xf numFmtId="165" fontId="52" fillId="29" borderId="0" xfId="154" applyNumberFormat="1" applyFont="1" applyFill="1" applyAlignment="1">
      <alignment horizontal="center" vertical="center"/>
    </xf>
    <xf numFmtId="165" fontId="42" fillId="29" borderId="25" xfId="154"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3" fillId="27" borderId="0" xfId="0" applyNumberFormat="1" applyFont="1" applyFill="1" applyBorder="1" applyAlignment="1">
      <alignment horizontal="left"/>
    </xf>
    <xf numFmtId="0" fontId="3" fillId="27" borderId="0" xfId="0" applyFont="1" applyFill="1" applyBorder="1" applyAlignment="1">
      <alignment horizontal="left"/>
    </xf>
  </cellXfs>
  <cellStyles count="158">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3 2" xfId="150"/>
    <cellStyle name="Comma 4" xfId="75"/>
    <cellStyle name="Comma 4 2" xfId="151"/>
    <cellStyle name="Comma 5" xfId="76"/>
    <cellStyle name="Comma 6" xfId="77"/>
    <cellStyle name="Comma 7" xfId="78"/>
    <cellStyle name="Commentaire" xfId="118" builtinId="10" customBuiltin="1"/>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Milliers 2 2" xfId="152"/>
    <cellStyle name="Milliers 3" xfId="144"/>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3 2" xfId="153"/>
    <cellStyle name="Normal 4" xfId="115"/>
    <cellStyle name="Normal 4 2" xfId="154"/>
    <cellStyle name="Normal 5" xfId="143"/>
    <cellStyle name="Normal 6" xfId="146"/>
    <cellStyle name="Normal 7" xfId="147"/>
    <cellStyle name="Nota" xfId="116"/>
    <cellStyle name="Nota 2" xfId="117"/>
    <cellStyle name="Note 2" xfId="119"/>
    <cellStyle name="Output" xfId="120"/>
    <cellStyle name="Percent 2" xfId="121"/>
    <cellStyle name="Percent 2 2" xfId="122"/>
    <cellStyle name="Percent 3" xfId="123"/>
    <cellStyle name="Percent 3 2" xfId="155"/>
    <cellStyle name="Percent 4" xfId="124"/>
    <cellStyle name="Percent 4 2" xfId="156"/>
    <cellStyle name="Percent 5" xfId="125"/>
    <cellStyle name="Percent 6" xfId="126"/>
    <cellStyle name="Pourcentage" xfId="142" builtinId="5"/>
    <cellStyle name="Pourcentage 2" xfId="127"/>
    <cellStyle name="Pourcentage 2 2" xfId="157"/>
    <cellStyle name="Pourcentage 2 3" xfId="149"/>
    <cellStyle name="Pourcentage 3" xfId="145"/>
    <cellStyle name="Pourcentage 4" xfId="148"/>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9">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
      <font>
        <color auto="1"/>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26</xdr:col>
      <xdr:colOff>566738</xdr:colOff>
      <xdr:row>2</xdr:row>
      <xdr:rowOff>5715</xdr:rowOff>
    </xdr:to>
    <xdr:pic>
      <xdr:nvPicPr>
        <xdr:cNvPr id="2" name="Picture 1" descr="kerius-logo-text">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5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xmlns="" id="{00000000-0008-0000-02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xmlns="" id="{00000000-0008-0000-02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937"/>
  <sheetViews>
    <sheetView showGridLines="0" tabSelected="1" topLeftCell="AA1" zoomScale="80" zoomScaleNormal="80" workbookViewId="0">
      <pane ySplit="14" topLeftCell="A15" activePane="bottomLeft" state="frozen"/>
      <selection pane="bottomLeft" activeCell="AR28" sqref="AR28"/>
    </sheetView>
  </sheetViews>
  <sheetFormatPr baseColWidth="10" defaultColWidth="9.109375" defaultRowHeight="13.2" x14ac:dyDescent="0.25"/>
  <cols>
    <col min="1" max="1" width="14.5546875" style="79" bestFit="1" customWidth="1"/>
    <col min="2" max="2" width="11.5546875" style="79" bestFit="1" customWidth="1"/>
    <col min="3" max="3" width="9.33203125" style="79" bestFit="1" customWidth="1"/>
    <col min="4" max="4" width="13.44140625" style="100" bestFit="1" customWidth="1"/>
    <col min="5" max="5" width="11.5546875" style="96" bestFit="1" customWidth="1"/>
    <col min="6" max="6" width="11.6640625" style="96" bestFit="1" customWidth="1"/>
    <col min="7" max="7" width="11.44140625" style="96" bestFit="1" customWidth="1"/>
    <col min="8" max="8" width="9.44140625" style="79" bestFit="1" customWidth="1"/>
    <col min="9" max="9" width="17" style="79" bestFit="1" customWidth="1"/>
    <col min="10" max="10" width="4" style="79" bestFit="1" customWidth="1"/>
    <col min="11" max="11" width="15.6640625" style="97" bestFit="1" customWidth="1"/>
    <col min="12" max="12" width="9.44140625" style="79" bestFit="1" customWidth="1"/>
    <col min="13" max="13" width="11.5546875" style="79" bestFit="1" customWidth="1"/>
    <col min="14" max="14" width="5.109375" style="79" bestFit="1" customWidth="1"/>
    <col min="15" max="15" width="16.6640625" style="97" bestFit="1" customWidth="1"/>
    <col min="16" max="16" width="16.33203125" style="97" bestFit="1" customWidth="1"/>
    <col min="17" max="17" width="8.5546875" style="79" bestFit="1" customWidth="1"/>
    <col min="18" max="18" width="15.6640625" style="101" bestFit="1" customWidth="1"/>
    <col min="19" max="19" width="13.109375" style="101" bestFit="1" customWidth="1"/>
    <col min="20" max="20" width="12.6640625" style="102" bestFit="1" customWidth="1"/>
    <col min="21" max="21" width="12.88671875" style="102" bestFit="1" customWidth="1"/>
    <col min="22" max="22" width="3" style="79" customWidth="1"/>
    <col min="23" max="23" width="10.6640625" style="98" bestFit="1" customWidth="1"/>
    <col min="24" max="24" width="2.5546875" style="98" customWidth="1"/>
    <col min="25" max="26" width="15" style="97" bestFit="1" customWidth="1"/>
    <col min="27" max="27" width="14.5546875" style="97" customWidth="1"/>
    <col min="28" max="28" width="14.5546875" style="97" bestFit="1" customWidth="1"/>
    <col min="29" max="29" width="15.5546875" style="97" bestFit="1" customWidth="1"/>
    <col min="30" max="30" width="14.5546875" style="97" bestFit="1" customWidth="1"/>
    <col min="31" max="31" width="14.44140625" style="100" customWidth="1"/>
    <col min="32" max="32" width="33.88671875" style="168" customWidth="1"/>
    <col min="33" max="33" width="3.33203125" style="79" customWidth="1"/>
    <col min="34" max="35" width="14.6640625" style="79" customWidth="1"/>
    <col min="36" max="36" width="9.109375" style="79"/>
    <col min="37" max="37" width="10.88671875" style="79" customWidth="1"/>
    <col min="38" max="38" width="11.5546875" style="79" bestFit="1" customWidth="1"/>
    <col min="39" max="39" width="13.6640625" style="79" bestFit="1" customWidth="1"/>
    <col min="40" max="40" width="13.44140625" style="79" bestFit="1" customWidth="1"/>
    <col min="41" max="41" width="18" style="79" bestFit="1" customWidth="1"/>
    <col min="42" max="42" width="9.44140625" style="79" bestFit="1" customWidth="1"/>
    <col min="43" max="43" width="9.109375" style="79"/>
    <col min="44" max="44" width="13" style="79" bestFit="1" customWidth="1"/>
    <col min="45" max="16384" width="9.109375" style="79"/>
  </cols>
  <sheetData>
    <row r="1" spans="1:45" s="37" customFormat="1" ht="31.95" customHeight="1" thickBot="1" x14ac:dyDescent="0.55000000000000004">
      <c r="A1" s="26" t="s">
        <v>20</v>
      </c>
      <c r="B1" s="27"/>
      <c r="C1" s="27"/>
      <c r="D1" s="28"/>
      <c r="E1" s="29"/>
      <c r="F1" s="29"/>
      <c r="G1" s="29"/>
      <c r="H1" s="27"/>
      <c r="I1" s="27"/>
      <c r="J1" s="27"/>
      <c r="K1" s="30"/>
      <c r="L1" s="27"/>
      <c r="M1" s="27"/>
      <c r="N1" s="27"/>
      <c r="O1" s="30"/>
      <c r="P1" s="30"/>
      <c r="Q1" s="27"/>
      <c r="R1" s="31"/>
      <c r="S1" s="31"/>
      <c r="T1" s="32"/>
      <c r="U1" s="32"/>
      <c r="V1" s="33"/>
      <c r="W1" s="34"/>
      <c r="X1" s="34"/>
      <c r="Y1" s="35"/>
      <c r="Z1" s="35"/>
      <c r="AA1" s="35"/>
      <c r="AB1" s="35"/>
      <c r="AC1" s="35"/>
      <c r="AD1" s="35"/>
      <c r="AE1" s="36" t="s">
        <v>46</v>
      </c>
      <c r="AG1" s="38"/>
      <c r="AH1" s="38"/>
      <c r="AI1" s="38"/>
      <c r="AJ1" s="38"/>
      <c r="AK1" s="39"/>
      <c r="AL1" s="39"/>
      <c r="AM1" s="39"/>
      <c r="AN1" s="39"/>
      <c r="AO1" s="39"/>
      <c r="AP1" s="39"/>
      <c r="AQ1" s="39"/>
      <c r="AR1" s="38"/>
      <c r="AS1" s="38"/>
    </row>
    <row r="2" spans="1:45" s="51" customFormat="1" ht="24" thickBot="1" x14ac:dyDescent="0.5">
      <c r="A2" s="25" t="s">
        <v>43</v>
      </c>
      <c r="B2" s="25">
        <v>43371</v>
      </c>
      <c r="C2" s="40"/>
      <c r="D2" s="41"/>
      <c r="E2" s="42"/>
      <c r="F2" s="42"/>
      <c r="G2" s="42"/>
      <c r="H2" s="43"/>
      <c r="I2" s="43"/>
      <c r="J2" s="43"/>
      <c r="K2" s="44"/>
      <c r="L2" s="43"/>
      <c r="M2" s="43"/>
      <c r="N2" s="43"/>
      <c r="O2" s="44"/>
      <c r="P2" s="44"/>
      <c r="Q2" s="43"/>
      <c r="R2" s="45"/>
      <c r="S2" s="45"/>
      <c r="T2" s="46"/>
      <c r="U2" s="46"/>
      <c r="V2" s="47"/>
      <c r="W2" s="48"/>
      <c r="X2" s="48"/>
      <c r="Y2" s="49"/>
      <c r="Z2" s="49"/>
      <c r="AA2" s="49"/>
      <c r="AB2" s="49"/>
      <c r="AC2" s="49"/>
      <c r="AD2" s="49"/>
      <c r="AE2" s="50"/>
      <c r="AG2" s="38"/>
      <c r="AH2" s="52" t="s">
        <v>44</v>
      </c>
      <c r="AI2" s="53" t="s">
        <v>45</v>
      </c>
      <c r="AJ2" s="54"/>
      <c r="AK2" s="39"/>
      <c r="AL2" s="39"/>
      <c r="AM2" s="39"/>
      <c r="AN2" s="39"/>
      <c r="AO2" s="39"/>
      <c r="AP2" s="39"/>
      <c r="AQ2" s="39"/>
      <c r="AR2" s="54"/>
      <c r="AS2" s="54"/>
    </row>
    <row r="3" spans="1:45" s="51" customFormat="1" ht="6" customHeight="1" thickBot="1" x14ac:dyDescent="0.35">
      <c r="C3" s="40"/>
      <c r="D3" s="41"/>
      <c r="E3" s="42"/>
      <c r="F3" s="42"/>
      <c r="G3" s="42"/>
      <c r="H3" s="43"/>
      <c r="I3" s="43"/>
      <c r="J3" s="43"/>
      <c r="K3" s="44"/>
      <c r="L3" s="43"/>
      <c r="M3" s="43"/>
      <c r="N3" s="43"/>
      <c r="O3" s="44"/>
      <c r="P3" s="44"/>
      <c r="Q3" s="43"/>
      <c r="R3" s="45"/>
      <c r="S3" s="45"/>
      <c r="T3" s="46"/>
      <c r="U3" s="46"/>
      <c r="V3" s="47"/>
      <c r="W3" s="48"/>
      <c r="X3" s="48"/>
      <c r="Y3" s="49"/>
      <c r="Z3" s="49"/>
      <c r="AA3" s="49"/>
      <c r="AB3" s="49"/>
      <c r="AC3" s="49"/>
      <c r="AD3" s="49"/>
      <c r="AE3" s="50"/>
      <c r="AF3" s="55"/>
      <c r="AG3" s="54"/>
      <c r="AH3" s="54"/>
      <c r="AI3" s="54"/>
      <c r="AJ3" s="54"/>
      <c r="AK3" s="54"/>
      <c r="AL3" s="39"/>
      <c r="AM3" s="39"/>
      <c r="AN3" s="39"/>
      <c r="AO3" s="39"/>
      <c r="AP3" s="39"/>
      <c r="AQ3" s="39"/>
      <c r="AR3" s="54"/>
      <c r="AS3" s="54"/>
    </row>
    <row r="4" spans="1:45" s="51" customFormat="1" ht="24" thickBot="1" x14ac:dyDescent="0.5">
      <c r="A4" s="127" t="s">
        <v>86</v>
      </c>
      <c r="B4" s="25">
        <v>43378</v>
      </c>
      <c r="C4" s="40"/>
      <c r="D4" s="41"/>
      <c r="E4" s="42"/>
      <c r="F4" s="42"/>
      <c r="G4" s="42"/>
      <c r="H4" s="43"/>
      <c r="I4" s="43"/>
      <c r="J4" s="43"/>
      <c r="K4" s="44"/>
      <c r="L4" s="43"/>
      <c r="M4" s="43"/>
      <c r="N4" s="43"/>
      <c r="O4" s="44"/>
      <c r="P4" s="44"/>
      <c r="Q4" s="43"/>
      <c r="R4" s="45"/>
      <c r="S4" s="45"/>
      <c r="T4" s="46"/>
      <c r="U4" s="46"/>
      <c r="V4" s="47"/>
      <c r="W4" s="48"/>
      <c r="X4" s="48"/>
      <c r="Y4" s="49"/>
      <c r="Z4" s="49"/>
      <c r="AA4" s="49"/>
      <c r="AB4" s="49"/>
      <c r="AC4" s="49"/>
      <c r="AD4" s="49"/>
      <c r="AE4" s="50"/>
      <c r="AF4" s="56" t="s">
        <v>55</v>
      </c>
      <c r="AG4" s="38"/>
      <c r="AH4" s="57">
        <f>SUM(AH6:AH10)</f>
        <v>-58785.649794986013</v>
      </c>
      <c r="AI4" s="58">
        <f>SUM(AI6:AI10)</f>
        <v>559817.02610795258</v>
      </c>
      <c r="AJ4" s="54"/>
      <c r="AK4" s="59"/>
      <c r="AL4" s="39"/>
      <c r="AM4" s="39"/>
      <c r="AN4" s="39"/>
      <c r="AO4" s="39"/>
      <c r="AP4" s="39"/>
      <c r="AQ4" s="39"/>
      <c r="AR4" s="54"/>
      <c r="AS4" s="54"/>
    </row>
    <row r="5" spans="1:45" s="51" customFormat="1" ht="8.25" customHeight="1" thickBot="1" x14ac:dyDescent="0.5">
      <c r="A5" s="40"/>
      <c r="B5" s="40"/>
      <c r="C5" s="40"/>
      <c r="D5" s="41"/>
      <c r="E5" s="42"/>
      <c r="F5" s="42"/>
      <c r="G5" s="42"/>
      <c r="H5" s="43"/>
      <c r="I5" s="43"/>
      <c r="J5" s="43"/>
      <c r="K5" s="44"/>
      <c r="L5" s="43"/>
      <c r="M5" s="43"/>
      <c r="N5" s="43"/>
      <c r="O5" s="44"/>
      <c r="P5" s="44"/>
      <c r="Q5" s="43"/>
      <c r="R5" s="45"/>
      <c r="S5" s="45"/>
      <c r="T5" s="46"/>
      <c r="U5" s="46"/>
      <c r="V5" s="47"/>
      <c r="W5" s="48"/>
      <c r="X5" s="48"/>
      <c r="Y5" s="49"/>
      <c r="Z5" s="49"/>
      <c r="AA5" s="49"/>
      <c r="AB5" s="49"/>
      <c r="AC5" s="49"/>
      <c r="AD5" s="49"/>
      <c r="AE5" s="50"/>
      <c r="AF5" s="54"/>
      <c r="AG5" s="38"/>
      <c r="AH5" s="60"/>
      <c r="AI5" s="60"/>
      <c r="AJ5" s="54"/>
      <c r="AK5" s="39"/>
      <c r="AL5" s="39"/>
      <c r="AM5" s="39"/>
      <c r="AN5" s="39"/>
      <c r="AO5" s="39"/>
      <c r="AP5" s="39"/>
      <c r="AQ5" s="39"/>
      <c r="AR5" s="54"/>
      <c r="AS5" s="54"/>
    </row>
    <row r="6" spans="1:45" s="51" customFormat="1" ht="16.95" customHeight="1" x14ac:dyDescent="0.45">
      <c r="A6" s="40"/>
      <c r="B6" s="40"/>
      <c r="C6" s="40"/>
      <c r="D6" s="41"/>
      <c r="E6" s="42"/>
      <c r="F6" s="42"/>
      <c r="G6" s="42"/>
      <c r="H6" s="43"/>
      <c r="I6" s="43"/>
      <c r="J6" s="43"/>
      <c r="K6" s="44"/>
      <c r="L6" s="43"/>
      <c r="M6" s="43"/>
      <c r="N6" s="43"/>
      <c r="O6" s="44"/>
      <c r="P6" s="44"/>
      <c r="Q6" s="43"/>
      <c r="R6" s="45"/>
      <c r="S6" s="45"/>
      <c r="T6" s="46"/>
      <c r="U6" s="46"/>
      <c r="V6" s="47"/>
      <c r="W6" s="48"/>
      <c r="X6" s="48"/>
      <c r="Y6" s="49"/>
      <c r="Z6" s="49"/>
      <c r="AA6" s="49"/>
      <c r="AB6" s="49"/>
      <c r="AC6" s="49"/>
      <c r="AD6" s="49"/>
      <c r="AE6" s="50"/>
      <c r="AF6" s="61" t="s">
        <v>24</v>
      </c>
      <c r="AG6" s="38"/>
      <c r="AH6" s="62">
        <f>SUMIF($Q$15:$Q$416,$AF$6,$AH$15:$AH$416)</f>
        <v>-304.91175093445776</v>
      </c>
      <c r="AI6" s="63">
        <f>SUMIF($Q$15:$Q$416,$AF$6,$AI$15:$AI$416)</f>
        <v>9524.898649367753</v>
      </c>
      <c r="AJ6" s="54"/>
      <c r="AK6" s="39"/>
      <c r="AL6" s="39"/>
      <c r="AM6" s="39"/>
      <c r="AN6" s="39"/>
      <c r="AO6" s="39"/>
      <c r="AP6" s="39"/>
      <c r="AQ6" s="39"/>
      <c r="AR6" s="54"/>
      <c r="AS6" s="54"/>
    </row>
    <row r="7" spans="1:45" s="51" customFormat="1" ht="18" customHeight="1" x14ac:dyDescent="0.45">
      <c r="A7" s="40"/>
      <c r="B7" s="40"/>
      <c r="C7" s="40"/>
      <c r="D7" s="41"/>
      <c r="E7" s="42"/>
      <c r="F7" s="42"/>
      <c r="G7" s="42"/>
      <c r="H7" s="43"/>
      <c r="I7" s="43"/>
      <c r="J7" s="43"/>
      <c r="K7" s="44"/>
      <c r="L7" s="43"/>
      <c r="M7" s="43"/>
      <c r="N7" s="43"/>
      <c r="O7" s="44"/>
      <c r="P7" s="44"/>
      <c r="Q7" s="43"/>
      <c r="R7" s="45"/>
      <c r="S7" s="45"/>
      <c r="T7" s="46"/>
      <c r="U7" s="46"/>
      <c r="V7" s="47"/>
      <c r="W7" s="48"/>
      <c r="X7" s="48"/>
      <c r="Y7" s="49"/>
      <c r="Z7" s="49"/>
      <c r="AA7" s="49"/>
      <c r="AB7" s="49"/>
      <c r="AC7" s="49"/>
      <c r="AD7" s="49"/>
      <c r="AE7" s="50"/>
      <c r="AF7" s="64" t="s">
        <v>54</v>
      </c>
      <c r="AG7" s="38"/>
      <c r="AH7" s="65">
        <f>SUMIF($Q$15:$Q$416,$AF$7,$AH$15:$AH$416)</f>
        <v>0</v>
      </c>
      <c r="AI7" s="66">
        <f>SUMIF($Q$15:$Q$416,$AF$7,$AI$15:$AI$416)</f>
        <v>0</v>
      </c>
      <c r="AJ7" s="54"/>
      <c r="AK7" s="39"/>
      <c r="AL7" s="39"/>
      <c r="AM7" s="39"/>
      <c r="AN7" s="39"/>
      <c r="AO7" s="39"/>
      <c r="AP7" s="39"/>
      <c r="AQ7" s="39"/>
      <c r="AR7" s="54"/>
      <c r="AS7" s="54"/>
    </row>
    <row r="8" spans="1:45" s="51" customFormat="1" ht="17.399999999999999" customHeight="1" x14ac:dyDescent="0.45">
      <c r="A8" s="40"/>
      <c r="B8" s="40"/>
      <c r="C8" s="40"/>
      <c r="D8" s="41"/>
      <c r="E8" s="42"/>
      <c r="F8" s="42"/>
      <c r="G8" s="42"/>
      <c r="H8" s="43"/>
      <c r="I8" s="43"/>
      <c r="J8" s="43"/>
      <c r="K8" s="44"/>
      <c r="L8" s="43"/>
      <c r="M8" s="43"/>
      <c r="N8" s="43"/>
      <c r="O8" s="44"/>
      <c r="P8" s="44"/>
      <c r="Q8" s="43"/>
      <c r="R8" s="45"/>
      <c r="S8" s="45"/>
      <c r="T8" s="46"/>
      <c r="U8" s="46"/>
      <c r="V8" s="47"/>
      <c r="W8" s="48"/>
      <c r="X8" s="48"/>
      <c r="Y8" s="49"/>
      <c r="Z8" s="49"/>
      <c r="AA8" s="49"/>
      <c r="AB8" s="49"/>
      <c r="AC8" s="49"/>
      <c r="AD8" s="49"/>
      <c r="AE8" s="50"/>
      <c r="AF8" s="64" t="s">
        <v>26</v>
      </c>
      <c r="AG8" s="38"/>
      <c r="AH8" s="65">
        <f>SUMIF($Q$15:$Q$416,$AF$8,$AH$15:$AH$416)</f>
        <v>-54995.85540952046</v>
      </c>
      <c r="AI8" s="66">
        <f>SUMIF($Q$15:$Q$416,$AF$8,$AI$15:$AI$416)</f>
        <v>537121.83478928485</v>
      </c>
      <c r="AJ8" s="54"/>
      <c r="AK8" s="39"/>
      <c r="AL8" s="39"/>
      <c r="AM8" s="39"/>
      <c r="AN8" s="39"/>
      <c r="AO8" s="39"/>
      <c r="AP8" s="39"/>
      <c r="AQ8" s="39"/>
      <c r="AR8" s="54"/>
      <c r="AS8" s="54"/>
    </row>
    <row r="9" spans="1:45" s="51" customFormat="1" ht="14.4" customHeight="1" x14ac:dyDescent="0.45">
      <c r="B9" s="55"/>
      <c r="C9" s="55"/>
      <c r="D9" s="67"/>
      <c r="E9" s="42"/>
      <c r="F9" s="42"/>
      <c r="G9" s="42"/>
      <c r="H9" s="43"/>
      <c r="I9" s="43"/>
      <c r="J9" s="43"/>
      <c r="K9" s="44"/>
      <c r="L9" s="43"/>
      <c r="M9" s="43"/>
      <c r="N9" s="43"/>
      <c r="O9" s="44"/>
      <c r="P9" s="44"/>
      <c r="Q9" s="43"/>
      <c r="R9" s="45"/>
      <c r="S9" s="45"/>
      <c r="T9" s="46"/>
      <c r="U9" s="46"/>
      <c r="V9" s="47"/>
      <c r="W9" s="48"/>
      <c r="X9" s="48"/>
      <c r="Y9" s="49"/>
      <c r="Z9" s="49"/>
      <c r="AA9" s="49"/>
      <c r="AB9" s="49"/>
      <c r="AC9" s="49"/>
      <c r="AD9" s="49"/>
      <c r="AE9" s="50"/>
      <c r="AF9" s="64" t="s">
        <v>30</v>
      </c>
      <c r="AG9" s="38"/>
      <c r="AH9" s="65">
        <f>SUMIF($Q$15:$Q$416,$AF$9,$AH$15:$AH$416)</f>
        <v>-1910.3604900004007</v>
      </c>
      <c r="AI9" s="66">
        <f>SUMIF($Q$15:$Q$416,$AF$9,$AI$15:$AI$416)</f>
        <v>7206.9221185828537</v>
      </c>
      <c r="AJ9" s="54"/>
      <c r="AK9" s="39"/>
      <c r="AL9" s="39"/>
      <c r="AM9" s="39"/>
      <c r="AN9" s="39"/>
      <c r="AO9" s="39"/>
      <c r="AP9" s="39"/>
      <c r="AQ9" s="39"/>
      <c r="AR9" s="54"/>
      <c r="AS9" s="54"/>
    </row>
    <row r="10" spans="1:45" s="51" customFormat="1" ht="24" thickBot="1" x14ac:dyDescent="0.5">
      <c r="B10" s="68"/>
      <c r="C10" s="68"/>
      <c r="D10" s="67"/>
      <c r="E10" s="42"/>
      <c r="F10" s="42"/>
      <c r="G10" s="42"/>
      <c r="H10" s="43"/>
      <c r="I10" s="43"/>
      <c r="J10" s="43"/>
      <c r="K10" s="44"/>
      <c r="L10" s="43"/>
      <c r="M10" s="43"/>
      <c r="N10" s="43"/>
      <c r="O10" s="44"/>
      <c r="P10" s="44"/>
      <c r="Q10" s="43"/>
      <c r="R10" s="45"/>
      <c r="S10" s="45"/>
      <c r="T10" s="46"/>
      <c r="U10" s="46"/>
      <c r="V10" s="47"/>
      <c r="W10" s="48"/>
      <c r="X10" s="48"/>
      <c r="Y10" s="49"/>
      <c r="Z10" s="49"/>
      <c r="AA10" s="49"/>
      <c r="AB10" s="49"/>
      <c r="AC10" s="49"/>
      <c r="AD10" s="49"/>
      <c r="AE10" s="50"/>
      <c r="AF10" s="69" t="s">
        <v>67</v>
      </c>
      <c r="AG10" s="38"/>
      <c r="AH10" s="70">
        <f>SUMIF($Q$15:$Q$416,$AF$10,$AH$15:$AH$416)</f>
        <v>-1574.5221445306972</v>
      </c>
      <c r="AI10" s="71">
        <f>SUMIF($Q$15:$Q$416,$AF$10,$AI$15:$AI$416)</f>
        <v>5963.3705507170625</v>
      </c>
      <c r="AJ10" s="54"/>
      <c r="AK10" s="39"/>
      <c r="AL10" s="39"/>
      <c r="AM10" s="39"/>
      <c r="AN10" s="39"/>
      <c r="AO10" s="39"/>
      <c r="AP10" s="39"/>
      <c r="AQ10" s="39"/>
      <c r="AR10" s="54"/>
      <c r="AS10" s="54"/>
    </row>
    <row r="11" spans="1:45" s="51" customFormat="1" ht="6" customHeight="1" x14ac:dyDescent="0.45">
      <c r="B11" s="68"/>
      <c r="C11" s="68"/>
      <c r="D11" s="67"/>
      <c r="E11" s="42"/>
      <c r="F11" s="42"/>
      <c r="G11" s="42"/>
      <c r="H11" s="43"/>
      <c r="I11" s="43"/>
      <c r="J11" s="43"/>
      <c r="K11" s="44"/>
      <c r="L11" s="43"/>
      <c r="M11" s="43"/>
      <c r="N11" s="43"/>
      <c r="O11" s="44"/>
      <c r="P11" s="44"/>
      <c r="Q11" s="43"/>
      <c r="R11" s="45"/>
      <c r="S11" s="45"/>
      <c r="T11" s="46"/>
      <c r="U11" s="46"/>
      <c r="V11" s="47"/>
      <c r="W11" s="48"/>
      <c r="X11" s="48"/>
      <c r="Y11" s="72"/>
      <c r="Z11" s="72"/>
      <c r="AA11" s="49"/>
      <c r="AB11" s="49"/>
      <c r="AC11" s="49"/>
      <c r="AD11" s="49"/>
      <c r="AE11" s="50"/>
      <c r="AF11" s="68"/>
      <c r="AG11" s="38"/>
      <c r="AH11" s="54"/>
      <c r="AI11" s="54"/>
      <c r="AJ11" s="54"/>
      <c r="AK11" s="39"/>
      <c r="AL11" s="39"/>
      <c r="AM11" s="39"/>
      <c r="AN11" s="39"/>
      <c r="AO11" s="39"/>
      <c r="AP11" s="39"/>
      <c r="AQ11" s="39"/>
      <c r="AR11" s="54"/>
      <c r="AS11" s="54"/>
    </row>
    <row r="12" spans="1:45" s="75" customFormat="1" ht="23.4" x14ac:dyDescent="0.45">
      <c r="A12" s="186" t="s">
        <v>0</v>
      </c>
      <c r="B12" s="189" t="s">
        <v>1</v>
      </c>
      <c r="C12" s="189" t="s">
        <v>2</v>
      </c>
      <c r="D12" s="189" t="s">
        <v>3</v>
      </c>
      <c r="E12" s="190" t="s">
        <v>4</v>
      </c>
      <c r="F12" s="190" t="s">
        <v>5</v>
      </c>
      <c r="G12" s="190" t="s">
        <v>6</v>
      </c>
      <c r="H12" s="169" t="s">
        <v>7</v>
      </c>
      <c r="I12" s="193" t="s">
        <v>8</v>
      </c>
      <c r="J12" s="169" t="s">
        <v>9</v>
      </c>
      <c r="K12" s="170"/>
      <c r="L12" s="169" t="s">
        <v>7</v>
      </c>
      <c r="M12" s="193" t="s">
        <v>8</v>
      </c>
      <c r="N12" s="169" t="s">
        <v>10</v>
      </c>
      <c r="O12" s="170"/>
      <c r="P12" s="193" t="s">
        <v>56</v>
      </c>
      <c r="Q12" s="169" t="s">
        <v>11</v>
      </c>
      <c r="R12" s="170"/>
      <c r="S12" s="193" t="s">
        <v>160</v>
      </c>
      <c r="T12" s="193" t="s">
        <v>161</v>
      </c>
      <c r="U12" s="193" t="s">
        <v>162</v>
      </c>
      <c r="V12" s="169" t="s">
        <v>19</v>
      </c>
      <c r="W12" s="170"/>
      <c r="X12" s="134"/>
      <c r="Y12" s="181" t="s">
        <v>12</v>
      </c>
      <c r="Z12" s="182"/>
      <c r="AA12" s="182"/>
      <c r="AB12" s="182"/>
      <c r="AC12" s="182"/>
      <c r="AD12" s="183"/>
      <c r="AE12" s="176" t="s">
        <v>42</v>
      </c>
      <c r="AF12" s="179" t="s">
        <v>18</v>
      </c>
      <c r="AG12" s="38"/>
      <c r="AH12" s="175" t="s">
        <v>44</v>
      </c>
      <c r="AI12" s="175" t="s">
        <v>45</v>
      </c>
      <c r="AJ12" s="54"/>
      <c r="AK12" s="73"/>
      <c r="AL12" s="73"/>
      <c r="AM12" s="73"/>
      <c r="AN12" s="73"/>
      <c r="AO12" s="73"/>
      <c r="AP12" s="73"/>
      <c r="AQ12" s="73"/>
      <c r="AR12" s="74"/>
      <c r="AS12" s="74"/>
    </row>
    <row r="13" spans="1:45" s="75" customFormat="1" ht="23.4" x14ac:dyDescent="0.45">
      <c r="A13" s="187"/>
      <c r="B13" s="189"/>
      <c r="C13" s="189"/>
      <c r="D13" s="189"/>
      <c r="E13" s="191"/>
      <c r="F13" s="191"/>
      <c r="G13" s="191"/>
      <c r="H13" s="171"/>
      <c r="I13" s="194"/>
      <c r="J13" s="171"/>
      <c r="K13" s="172"/>
      <c r="L13" s="171"/>
      <c r="M13" s="194"/>
      <c r="N13" s="171"/>
      <c r="O13" s="172"/>
      <c r="P13" s="194"/>
      <c r="Q13" s="171"/>
      <c r="R13" s="172"/>
      <c r="S13" s="194"/>
      <c r="T13" s="194"/>
      <c r="U13" s="194"/>
      <c r="V13" s="171"/>
      <c r="W13" s="172"/>
      <c r="X13" s="134"/>
      <c r="Y13" s="196" t="s">
        <v>13</v>
      </c>
      <c r="Z13" s="196" t="s">
        <v>14</v>
      </c>
      <c r="AA13" s="181" t="s">
        <v>23</v>
      </c>
      <c r="AB13" s="182"/>
      <c r="AC13" s="182"/>
      <c r="AD13" s="183"/>
      <c r="AE13" s="177"/>
      <c r="AF13" s="179"/>
      <c r="AG13" s="38"/>
      <c r="AH13" s="175"/>
      <c r="AI13" s="175"/>
      <c r="AJ13" s="54"/>
      <c r="AK13" s="73"/>
      <c r="AL13" s="73"/>
      <c r="AM13" s="73"/>
      <c r="AN13" s="73"/>
      <c r="AO13" s="73"/>
      <c r="AP13" s="73"/>
      <c r="AQ13" s="73"/>
      <c r="AR13" s="74"/>
      <c r="AS13" s="74"/>
    </row>
    <row r="14" spans="1:45" s="75" customFormat="1" ht="23.4" x14ac:dyDescent="0.45">
      <c r="A14" s="188"/>
      <c r="B14" s="189"/>
      <c r="C14" s="189"/>
      <c r="D14" s="189"/>
      <c r="E14" s="192"/>
      <c r="F14" s="192"/>
      <c r="G14" s="192"/>
      <c r="H14" s="173"/>
      <c r="I14" s="195"/>
      <c r="J14" s="173"/>
      <c r="K14" s="174"/>
      <c r="L14" s="173"/>
      <c r="M14" s="195"/>
      <c r="N14" s="173"/>
      <c r="O14" s="174"/>
      <c r="P14" s="195"/>
      <c r="Q14" s="173"/>
      <c r="R14" s="174"/>
      <c r="S14" s="195"/>
      <c r="T14" s="195"/>
      <c r="U14" s="195"/>
      <c r="V14" s="173"/>
      <c r="W14" s="174"/>
      <c r="X14" s="134"/>
      <c r="Y14" s="197"/>
      <c r="Z14" s="197"/>
      <c r="AA14" s="184" t="s">
        <v>15</v>
      </c>
      <c r="AB14" s="185"/>
      <c r="AC14" s="135" t="s">
        <v>16</v>
      </c>
      <c r="AD14" s="135" t="s">
        <v>17</v>
      </c>
      <c r="AE14" s="178"/>
      <c r="AF14" s="179"/>
      <c r="AG14" s="38"/>
      <c r="AH14" s="175"/>
      <c r="AI14" s="175"/>
      <c r="AJ14" s="54"/>
      <c r="AK14" s="73"/>
      <c r="AL14" s="73"/>
      <c r="AM14" s="73"/>
      <c r="AN14" s="73"/>
      <c r="AO14" s="73"/>
      <c r="AP14" s="73"/>
      <c r="AQ14" s="73"/>
      <c r="AR14" s="74"/>
      <c r="AS14" s="74"/>
    </row>
    <row r="15" spans="1:45" ht="23.25" customHeight="1" x14ac:dyDescent="0.3">
      <c r="A15" s="136"/>
      <c r="B15" s="136"/>
      <c r="C15" s="136"/>
      <c r="D15" s="136"/>
      <c r="E15" s="137"/>
      <c r="F15" s="137"/>
      <c r="G15" s="137"/>
      <c r="H15" s="136"/>
      <c r="I15" s="136"/>
      <c r="J15" s="136"/>
      <c r="K15" s="138"/>
      <c r="L15" s="136"/>
      <c r="M15" s="136"/>
      <c r="N15" s="136"/>
      <c r="O15" s="138"/>
      <c r="P15" s="136"/>
      <c r="Q15" s="136"/>
      <c r="R15" s="139"/>
      <c r="S15" s="136"/>
      <c r="T15" s="136"/>
      <c r="U15" s="136"/>
      <c r="V15" s="138"/>
      <c r="W15" s="138"/>
      <c r="X15" s="136"/>
      <c r="Y15" s="139"/>
      <c r="Z15" s="139"/>
      <c r="AA15" s="138"/>
      <c r="AB15" s="138"/>
      <c r="AC15" s="138"/>
      <c r="AD15" s="138"/>
      <c r="AE15" s="8"/>
      <c r="AF15" s="167"/>
      <c r="AG15" s="76"/>
      <c r="AH15" s="76"/>
      <c r="AI15" s="76"/>
      <c r="AJ15" s="77"/>
      <c r="AK15" s="78"/>
      <c r="AL15" s="78"/>
      <c r="AM15" s="78"/>
      <c r="AN15" s="78"/>
      <c r="AO15" s="78"/>
      <c r="AP15" s="78"/>
      <c r="AQ15" s="78"/>
      <c r="AR15" s="77"/>
      <c r="AS15" s="77"/>
    </row>
    <row r="16" spans="1:45" s="87" customFormat="1" ht="15.75" customHeight="1" x14ac:dyDescent="0.3">
      <c r="A16" s="141">
        <v>2018</v>
      </c>
      <c r="B16" s="141" t="s">
        <v>87</v>
      </c>
      <c r="C16" s="141">
        <v>977</v>
      </c>
      <c r="D16" s="141" t="s">
        <v>22</v>
      </c>
      <c r="E16" s="142">
        <v>42825</v>
      </c>
      <c r="F16" s="142"/>
      <c r="G16" s="142">
        <v>43404</v>
      </c>
      <c r="H16" s="141" t="s">
        <v>61</v>
      </c>
      <c r="I16" s="141" t="s">
        <v>62</v>
      </c>
      <c r="J16" s="141" t="s">
        <v>23</v>
      </c>
      <c r="K16" s="158">
        <v>-2000000</v>
      </c>
      <c r="L16" s="141" t="s">
        <v>57</v>
      </c>
      <c r="M16" s="141" t="s">
        <v>62</v>
      </c>
      <c r="N16" s="141" t="s">
        <v>60</v>
      </c>
      <c r="O16" s="157">
        <v>52940000</v>
      </c>
      <c r="P16" s="141"/>
      <c r="Q16" s="141" t="s">
        <v>24</v>
      </c>
      <c r="R16" s="143">
        <v>26.47</v>
      </c>
      <c r="S16" s="141"/>
      <c r="T16" s="141"/>
      <c r="U16" s="141"/>
      <c r="V16" s="157"/>
      <c r="W16" s="157">
        <v>0</v>
      </c>
      <c r="X16" s="141"/>
      <c r="Y16" s="143">
        <v>25.731000000000002</v>
      </c>
      <c r="Z16" s="143">
        <v>25.763435002640676</v>
      </c>
      <c r="AA16" s="157">
        <v>54840.021425301391</v>
      </c>
      <c r="AB16" s="157">
        <v>54840.021425301391</v>
      </c>
      <c r="AC16" s="157">
        <v>54840.021425301391</v>
      </c>
      <c r="AD16" s="157">
        <v>0</v>
      </c>
      <c r="AE16" s="131">
        <f>VLOOKUP(G16,$AM$17:$AR$23,6,TRUE)+1</f>
        <v>24</v>
      </c>
      <c r="AF16" s="128" t="s">
        <v>127</v>
      </c>
      <c r="AG16" s="80"/>
      <c r="AH16" s="81">
        <f>-IF($AA16&gt;0,$AA16*(1-VLOOKUP($D16,$AK$26:$AP$39,6,FALSE))*VLOOKUP($D16,$AK$26:$AP$39,IF(($G16-$B$2)/365&lt;1,4,5),FALSE),0)</f>
        <v>-105.29284113657864</v>
      </c>
      <c r="AI16" s="81">
        <f>-IF($AA16&lt;0,$AA16*(1-VLOOKUP($AE16,$AK$18:$AP$23,6,FALSE))*VLOOKUP($AE16,$AK$18:$AP$23,5,FALSE),0)</f>
        <v>0</v>
      </c>
      <c r="AJ16" s="82"/>
      <c r="AK16" s="83" t="s">
        <v>53</v>
      </c>
      <c r="AL16" s="83" t="s">
        <v>38</v>
      </c>
      <c r="AM16" s="83" t="s">
        <v>39</v>
      </c>
      <c r="AN16" s="84" t="s">
        <v>33</v>
      </c>
      <c r="AO16" s="84" t="s">
        <v>34</v>
      </c>
      <c r="AP16" s="84" t="s">
        <v>40</v>
      </c>
      <c r="AQ16" s="85" t="s">
        <v>41</v>
      </c>
      <c r="AR16" s="83" t="s">
        <v>37</v>
      </c>
      <c r="AS16" s="86"/>
    </row>
    <row r="17" spans="1:45" s="87" customFormat="1" ht="15.75" customHeight="1" x14ac:dyDescent="0.3">
      <c r="A17" s="141">
        <v>2018</v>
      </c>
      <c r="B17" s="141" t="s">
        <v>88</v>
      </c>
      <c r="C17" s="141">
        <v>978</v>
      </c>
      <c r="D17" s="141" t="s">
        <v>22</v>
      </c>
      <c r="E17" s="142">
        <v>42825</v>
      </c>
      <c r="F17" s="142"/>
      <c r="G17" s="142">
        <v>43434</v>
      </c>
      <c r="H17" s="141" t="s">
        <v>61</v>
      </c>
      <c r="I17" s="141" t="s">
        <v>62</v>
      </c>
      <c r="J17" s="141" t="s">
        <v>23</v>
      </c>
      <c r="K17" s="158">
        <v>-2000000</v>
      </c>
      <c r="L17" s="141" t="s">
        <v>57</v>
      </c>
      <c r="M17" s="141" t="s">
        <v>62</v>
      </c>
      <c r="N17" s="141" t="s">
        <v>60</v>
      </c>
      <c r="O17" s="157">
        <v>52920000</v>
      </c>
      <c r="P17" s="141"/>
      <c r="Q17" s="141" t="s">
        <v>24</v>
      </c>
      <c r="R17" s="143">
        <v>26.46</v>
      </c>
      <c r="S17" s="141"/>
      <c r="T17" s="141"/>
      <c r="U17" s="141"/>
      <c r="V17" s="157"/>
      <c r="W17" s="157">
        <v>0</v>
      </c>
      <c r="X17" s="141"/>
      <c r="Y17" s="143">
        <v>25.731000000000002</v>
      </c>
      <c r="Z17" s="143">
        <v>25.79660304071713</v>
      </c>
      <c r="AA17" s="157">
        <v>51417.409557816587</v>
      </c>
      <c r="AB17" s="157">
        <v>51417.409557816587</v>
      </c>
      <c r="AC17" s="157">
        <v>51417.409557816587</v>
      </c>
      <c r="AD17" s="157">
        <v>0</v>
      </c>
      <c r="AE17" s="131">
        <f>VLOOKUP(G17,$AM$17:$AR$23,6,TRUE)+1</f>
        <v>24</v>
      </c>
      <c r="AF17" s="128" t="s">
        <v>127</v>
      </c>
      <c r="AG17" s="80"/>
      <c r="AH17" s="81">
        <f>-IF($AA17&gt;0,$AA17*(1-VLOOKUP($D17,$AK$26:$AP$39,6,FALSE))*VLOOKUP($D17,$AK$26:$AP$39,IF(($G17-$B$2)/365&lt;1,4,5),FALSE),0)</f>
        <v>-98.721426351007835</v>
      </c>
      <c r="AI17" s="81">
        <f>-IF($AA17&lt;0,$AA17*(1-VLOOKUP($AE17,$AK$18:$AP$23,6,FALSE))*VLOOKUP($AE17,$AK$18:$AP$23,5,FALSE),0)</f>
        <v>0</v>
      </c>
      <c r="AJ17" s="82"/>
      <c r="AK17" s="83"/>
      <c r="AL17" s="115"/>
      <c r="AM17" s="116">
        <v>43271</v>
      </c>
      <c r="AN17" s="117"/>
      <c r="AO17" s="117"/>
      <c r="AP17" s="117"/>
      <c r="AQ17" s="118"/>
      <c r="AR17" s="119">
        <v>23</v>
      </c>
      <c r="AS17" s="86"/>
    </row>
    <row r="18" spans="1:45" s="87" customFormat="1" ht="15.75" customHeight="1" x14ac:dyDescent="0.3">
      <c r="A18" s="144">
        <v>2018</v>
      </c>
      <c r="B18" s="144" t="s">
        <v>89</v>
      </c>
      <c r="C18" s="144">
        <v>979</v>
      </c>
      <c r="D18" s="144" t="s">
        <v>22</v>
      </c>
      <c r="E18" s="145">
        <v>42825</v>
      </c>
      <c r="F18" s="145"/>
      <c r="G18" s="145">
        <v>43465</v>
      </c>
      <c r="H18" s="144" t="s">
        <v>61</v>
      </c>
      <c r="I18" s="144" t="s">
        <v>62</v>
      </c>
      <c r="J18" s="144" t="s">
        <v>23</v>
      </c>
      <c r="K18" s="146">
        <v>-2000000</v>
      </c>
      <c r="L18" s="144" t="s">
        <v>57</v>
      </c>
      <c r="M18" s="144" t="s">
        <v>62</v>
      </c>
      <c r="N18" s="144" t="s">
        <v>60</v>
      </c>
      <c r="O18" s="159">
        <v>52900000</v>
      </c>
      <c r="P18" s="144"/>
      <c r="Q18" s="144" t="s">
        <v>24</v>
      </c>
      <c r="R18" s="147">
        <v>26.45</v>
      </c>
      <c r="S18" s="144"/>
      <c r="T18" s="144"/>
      <c r="U18" s="144"/>
      <c r="V18" s="159"/>
      <c r="W18" s="159">
        <v>0</v>
      </c>
      <c r="X18" s="144"/>
      <c r="Y18" s="147">
        <v>25.731000000000002</v>
      </c>
      <c r="Z18" s="147">
        <v>25.770925624014072</v>
      </c>
      <c r="AA18" s="159">
        <v>52550.772628578801</v>
      </c>
      <c r="AB18" s="159">
        <v>52550.772628578801</v>
      </c>
      <c r="AC18" s="159">
        <v>52550.772628578801</v>
      </c>
      <c r="AD18" s="159">
        <v>0</v>
      </c>
      <c r="AE18" s="131">
        <f>VLOOKUP(G18,$AM$17:$AR$23,6,TRUE)+1</f>
        <v>25</v>
      </c>
      <c r="AF18" s="129" t="s">
        <v>127</v>
      </c>
      <c r="AG18" s="80"/>
      <c r="AH18" s="81">
        <f>-IF($AA18&gt;0,$AA18*(1-VLOOKUP($D18,$AK$26:$AP$39,6,FALSE))*VLOOKUP($D18,$AK$26:$AP$39,IF(($G18-$B$2)/365&lt;1,4,5),FALSE),0)</f>
        <v>-100.89748344687128</v>
      </c>
      <c r="AI18" s="81">
        <f>-IF($AA18&lt;0,$AA18*(1-VLOOKUP($AE18,$AK$18:$AP$23,6,FALSE))*VLOOKUP($AE18,$AK$18:$AP$23,5,FALSE),0)</f>
        <v>0</v>
      </c>
      <c r="AJ18" s="82"/>
      <c r="AK18" s="83">
        <v>24</v>
      </c>
      <c r="AL18" s="120">
        <v>42268</v>
      </c>
      <c r="AM18" s="116">
        <v>43454</v>
      </c>
      <c r="AN18" s="121">
        <v>287.995</v>
      </c>
      <c r="AO18" s="122">
        <v>1.0999999999999999E-2</v>
      </c>
      <c r="AP18" s="123">
        <v>0.4</v>
      </c>
      <c r="AQ18" s="124">
        <f>0.5</f>
        <v>0.5</v>
      </c>
      <c r="AR18" s="119">
        <f t="shared" ref="AR18:AR23" si="0">AK18</f>
        <v>24</v>
      </c>
      <c r="AS18" s="86"/>
    </row>
    <row r="19" spans="1:45" s="88" customFormat="1" ht="15.75" customHeight="1" x14ac:dyDescent="0.3">
      <c r="A19" s="148"/>
      <c r="B19" s="148"/>
      <c r="C19" s="148"/>
      <c r="D19" s="148"/>
      <c r="E19" s="149"/>
      <c r="F19" s="149"/>
      <c r="G19" s="149"/>
      <c r="H19" s="148"/>
      <c r="I19" s="148"/>
      <c r="J19" s="148"/>
      <c r="K19" s="150">
        <v>-6000000</v>
      </c>
      <c r="L19" s="148"/>
      <c r="M19" s="148"/>
      <c r="N19" s="148"/>
      <c r="O19" s="151">
        <v>158760000</v>
      </c>
      <c r="P19" s="148"/>
      <c r="Q19" s="148"/>
      <c r="R19" s="152">
        <v>26.46</v>
      </c>
      <c r="S19" s="148"/>
      <c r="T19" s="148"/>
      <c r="U19" s="148"/>
      <c r="V19" s="151"/>
      <c r="W19" s="151"/>
      <c r="X19" s="148"/>
      <c r="Y19" s="152"/>
      <c r="Z19" s="152"/>
      <c r="AA19" s="151">
        <v>158808.20361169678</v>
      </c>
      <c r="AB19" s="151">
        <v>158808.20361169678</v>
      </c>
      <c r="AC19" s="151">
        <v>158808.20361169678</v>
      </c>
      <c r="AD19" s="151">
        <v>0</v>
      </c>
      <c r="AE19" s="131"/>
      <c r="AF19" s="128"/>
      <c r="AG19" s="80"/>
      <c r="AH19" s="81"/>
      <c r="AI19" s="81"/>
      <c r="AJ19" s="82"/>
      <c r="AK19" s="83">
        <v>25</v>
      </c>
      <c r="AL19" s="120">
        <v>42450</v>
      </c>
      <c r="AM19" s="116">
        <v>43636</v>
      </c>
      <c r="AN19" s="121">
        <v>192.37350000000001</v>
      </c>
      <c r="AO19" s="122">
        <v>2.3300000000000001E-2</v>
      </c>
      <c r="AP19" s="123">
        <v>0.4</v>
      </c>
      <c r="AQ19" s="124">
        <f>+AQ18+0.5</f>
        <v>1</v>
      </c>
      <c r="AR19" s="119">
        <f t="shared" si="0"/>
        <v>25</v>
      </c>
      <c r="AS19" s="86"/>
    </row>
    <row r="20" spans="1:45" s="88" customFormat="1" ht="15.75" customHeight="1" x14ac:dyDescent="0.3">
      <c r="A20" s="148"/>
      <c r="B20" s="148"/>
      <c r="C20" s="148"/>
      <c r="D20" s="148"/>
      <c r="E20" s="149"/>
      <c r="F20" s="149"/>
      <c r="G20" s="149"/>
      <c r="H20" s="148"/>
      <c r="I20" s="148"/>
      <c r="J20" s="148"/>
      <c r="K20" s="151"/>
      <c r="L20" s="148"/>
      <c r="M20" s="148"/>
      <c r="N20" s="148"/>
      <c r="O20" s="151"/>
      <c r="P20" s="148"/>
      <c r="Q20" s="148"/>
      <c r="R20" s="152"/>
      <c r="S20" s="148"/>
      <c r="T20" s="148"/>
      <c r="U20" s="148"/>
      <c r="V20" s="151"/>
      <c r="W20" s="151"/>
      <c r="X20" s="148"/>
      <c r="Y20" s="152"/>
      <c r="Z20" s="152"/>
      <c r="AA20" s="151"/>
      <c r="AB20" s="151"/>
      <c r="AC20" s="151"/>
      <c r="AD20" s="151"/>
      <c r="AE20" s="131"/>
      <c r="AF20" s="128"/>
      <c r="AG20" s="80"/>
      <c r="AH20" s="81"/>
      <c r="AI20" s="81"/>
      <c r="AJ20" s="82"/>
      <c r="AK20" s="83">
        <v>26</v>
      </c>
      <c r="AL20" s="120">
        <v>42633</v>
      </c>
      <c r="AM20" s="116">
        <v>43819</v>
      </c>
      <c r="AN20" s="121">
        <v>167.85939999999999</v>
      </c>
      <c r="AO20" s="122">
        <v>3.4200000000000001E-2</v>
      </c>
      <c r="AP20" s="123">
        <v>0.4</v>
      </c>
      <c r="AQ20" s="124">
        <f>+AQ19+0.5</f>
        <v>1.5</v>
      </c>
      <c r="AR20" s="119">
        <f t="shared" si="0"/>
        <v>26</v>
      </c>
      <c r="AS20" s="86"/>
    </row>
    <row r="21" spans="1:45" s="87" customFormat="1" ht="15.75" customHeight="1" x14ac:dyDescent="0.3">
      <c r="A21" s="141">
        <v>2019</v>
      </c>
      <c r="B21" s="141" t="s">
        <v>90</v>
      </c>
      <c r="C21" s="141">
        <v>983</v>
      </c>
      <c r="D21" s="141" t="s">
        <v>91</v>
      </c>
      <c r="E21" s="142">
        <v>43088</v>
      </c>
      <c r="F21" s="142"/>
      <c r="G21" s="142">
        <v>43496</v>
      </c>
      <c r="H21" s="141" t="s">
        <v>61</v>
      </c>
      <c r="I21" s="141" t="s">
        <v>62</v>
      </c>
      <c r="J21" s="141" t="s">
        <v>23</v>
      </c>
      <c r="K21" s="158">
        <v>-4000000</v>
      </c>
      <c r="L21" s="141" t="s">
        <v>57</v>
      </c>
      <c r="M21" s="141" t="s">
        <v>62</v>
      </c>
      <c r="N21" s="141" t="s">
        <v>60</v>
      </c>
      <c r="O21" s="157">
        <v>102728000</v>
      </c>
      <c r="P21" s="141"/>
      <c r="Q21" s="141" t="s">
        <v>24</v>
      </c>
      <c r="R21" s="143">
        <v>25.681999999999999</v>
      </c>
      <c r="S21" s="141"/>
      <c r="T21" s="141"/>
      <c r="U21" s="141"/>
      <c r="V21" s="157"/>
      <c r="W21" s="157">
        <v>0</v>
      </c>
      <c r="X21" s="141"/>
      <c r="Y21" s="143">
        <v>25.731000000000002</v>
      </c>
      <c r="Z21" s="143">
        <v>25.806461794956132</v>
      </c>
      <c r="AA21" s="158">
        <v>-19231.452572998856</v>
      </c>
      <c r="AB21" s="158">
        <v>-19231.452572998856</v>
      </c>
      <c r="AC21" s="158">
        <v>-19231.452572998856</v>
      </c>
      <c r="AD21" s="157">
        <v>0</v>
      </c>
      <c r="AE21" s="131">
        <f>VLOOKUP(G21,$AM$17:$AR$23,6,TRUE)+1</f>
        <v>25</v>
      </c>
      <c r="AF21" s="128" t="s">
        <v>127</v>
      </c>
      <c r="AG21" s="80"/>
      <c r="AH21" s="81">
        <f>-IF($AA21&gt;0,$AA21*(1-VLOOKUP($D21,$AK$26:$AP$39,6,FALSE))*VLOOKUP($D21,$AK$26:$AP$39,IF(($G21-$B$2)/365&lt;1,4,5),FALSE),0)</f>
        <v>0</v>
      </c>
      <c r="AI21" s="81">
        <f>-IF($AA21&lt;0,$AA21*(1-VLOOKUP($AE21,$AK$18:$AP$23,6,FALSE))*VLOOKUP($AE21,$AK$18:$AP$23,5,FALSE),0)</f>
        <v>268.85570697052401</v>
      </c>
      <c r="AJ21" s="82"/>
      <c r="AK21" s="103">
        <v>27</v>
      </c>
      <c r="AL21" s="120">
        <v>42814</v>
      </c>
      <c r="AM21" s="116">
        <v>44002</v>
      </c>
      <c r="AN21" s="121">
        <v>172.90020000000001</v>
      </c>
      <c r="AO21" s="122">
        <v>4.9299999999999997E-2</v>
      </c>
      <c r="AP21" s="123">
        <v>0.4</v>
      </c>
      <c r="AQ21" s="124">
        <f>+AQ20+0.5</f>
        <v>2</v>
      </c>
      <c r="AR21" s="119">
        <f t="shared" si="0"/>
        <v>27</v>
      </c>
      <c r="AS21" s="86"/>
    </row>
    <row r="22" spans="1:45" s="87" customFormat="1" ht="15.75" customHeight="1" x14ac:dyDescent="0.3">
      <c r="A22" s="141">
        <v>2019</v>
      </c>
      <c r="B22" s="141" t="s">
        <v>92</v>
      </c>
      <c r="C22" s="141">
        <v>984</v>
      </c>
      <c r="D22" s="141" t="s">
        <v>91</v>
      </c>
      <c r="E22" s="142">
        <v>43088</v>
      </c>
      <c r="F22" s="142"/>
      <c r="G22" s="142">
        <v>43524</v>
      </c>
      <c r="H22" s="141" t="s">
        <v>61</v>
      </c>
      <c r="I22" s="141" t="s">
        <v>62</v>
      </c>
      <c r="J22" s="141" t="s">
        <v>23</v>
      </c>
      <c r="K22" s="158">
        <v>-4000000</v>
      </c>
      <c r="L22" s="141" t="s">
        <v>57</v>
      </c>
      <c r="M22" s="141" t="s">
        <v>62</v>
      </c>
      <c r="N22" s="141" t="s">
        <v>60</v>
      </c>
      <c r="O22" s="157">
        <v>102812000</v>
      </c>
      <c r="P22" s="141"/>
      <c r="Q22" s="141" t="s">
        <v>24</v>
      </c>
      <c r="R22" s="143">
        <v>25.702999999999999</v>
      </c>
      <c r="S22" s="141"/>
      <c r="T22" s="141"/>
      <c r="U22" s="141"/>
      <c r="V22" s="157"/>
      <c r="W22" s="157">
        <v>0</v>
      </c>
      <c r="X22" s="141"/>
      <c r="Y22" s="143">
        <v>25.731000000000002</v>
      </c>
      <c r="Z22" s="143">
        <v>25.854161912053861</v>
      </c>
      <c r="AA22" s="158">
        <v>-23322.209630318608</v>
      </c>
      <c r="AB22" s="158">
        <v>-23322.209630318608</v>
      </c>
      <c r="AC22" s="158">
        <v>-23322.209630318608</v>
      </c>
      <c r="AD22" s="157">
        <v>0</v>
      </c>
      <c r="AE22" s="131">
        <f>VLOOKUP(G22,$AM$17:$AR$23,6,TRUE)+1</f>
        <v>25</v>
      </c>
      <c r="AF22" s="128" t="s">
        <v>127</v>
      </c>
      <c r="AG22" s="80"/>
      <c r="AH22" s="81">
        <f>-IF($AA22&gt;0,$AA22*(1-VLOOKUP($D22,$AK$26:$AP$39,6,FALSE))*VLOOKUP($D22,$AK$26:$AP$39,IF(($G22-$B$2)/365&lt;1,4,5),FALSE),0)</f>
        <v>0</v>
      </c>
      <c r="AI22" s="81">
        <f>-IF($AA22&lt;0,$AA22*(1-VLOOKUP($AE22,$AK$18:$AP$23,6,FALSE))*VLOOKUP($AE22,$AK$18:$AP$23,5,FALSE),0)</f>
        <v>326.04449063185416</v>
      </c>
      <c r="AJ22" s="82"/>
      <c r="AK22" s="83">
        <v>28</v>
      </c>
      <c r="AL22" s="120">
        <v>42998</v>
      </c>
      <c r="AM22" s="116">
        <v>44185</v>
      </c>
      <c r="AN22" s="121">
        <v>187.6267</v>
      </c>
      <c r="AO22" s="122">
        <v>6.83E-2</v>
      </c>
      <c r="AP22" s="123">
        <v>0.4</v>
      </c>
      <c r="AQ22" s="124">
        <f>+AQ21+0.5</f>
        <v>2.5</v>
      </c>
      <c r="AR22" s="119">
        <f t="shared" si="0"/>
        <v>28</v>
      </c>
      <c r="AS22" s="86"/>
    </row>
    <row r="23" spans="1:45" s="88" customFormat="1" ht="15.75" customHeight="1" x14ac:dyDescent="0.3">
      <c r="A23" s="141">
        <v>2019</v>
      </c>
      <c r="B23" s="141" t="s">
        <v>93</v>
      </c>
      <c r="C23" s="141">
        <v>985</v>
      </c>
      <c r="D23" s="141" t="s">
        <v>91</v>
      </c>
      <c r="E23" s="142">
        <v>43088</v>
      </c>
      <c r="F23" s="142"/>
      <c r="G23" s="142">
        <v>43553</v>
      </c>
      <c r="H23" s="141" t="s">
        <v>61</v>
      </c>
      <c r="I23" s="141" t="s">
        <v>62</v>
      </c>
      <c r="J23" s="141" t="s">
        <v>23</v>
      </c>
      <c r="K23" s="158">
        <v>-4000000</v>
      </c>
      <c r="L23" s="141" t="s">
        <v>57</v>
      </c>
      <c r="M23" s="141" t="s">
        <v>62</v>
      </c>
      <c r="N23" s="141" t="s">
        <v>60</v>
      </c>
      <c r="O23" s="157">
        <v>102894000</v>
      </c>
      <c r="P23" s="141"/>
      <c r="Q23" s="141" t="s">
        <v>24</v>
      </c>
      <c r="R23" s="143">
        <v>25.723500000000001</v>
      </c>
      <c r="S23" s="141"/>
      <c r="T23" s="141"/>
      <c r="U23" s="141"/>
      <c r="V23" s="157"/>
      <c r="W23" s="157">
        <v>0</v>
      </c>
      <c r="X23" s="141"/>
      <c r="Y23" s="143">
        <v>25.731000000000002</v>
      </c>
      <c r="Z23" s="143">
        <v>25.892198772045983</v>
      </c>
      <c r="AA23" s="158">
        <v>-25987.671049861117</v>
      </c>
      <c r="AB23" s="158">
        <v>-25987.671049861117</v>
      </c>
      <c r="AC23" s="158">
        <v>-25987.671049861117</v>
      </c>
      <c r="AD23" s="157">
        <v>0</v>
      </c>
      <c r="AE23" s="131">
        <f>VLOOKUP(G23,$AM$17:$AR$23,6,TRUE)+1</f>
        <v>25</v>
      </c>
      <c r="AF23" s="128" t="s">
        <v>127</v>
      </c>
      <c r="AG23" s="80"/>
      <c r="AH23" s="81">
        <f>-IF($AA23&gt;0,$AA23*(1-VLOOKUP($D23,$AK$26:$AP$39,6,FALSE))*VLOOKUP($D23,$AK$26:$AP$39,IF(($G23-$B$2)/365&lt;1,4,5),FALSE),0)</f>
        <v>0</v>
      </c>
      <c r="AI23" s="81">
        <f>-IF($AA23&lt;0,$AA23*(1-VLOOKUP($AE23,$AK$18:$AP$23,6,FALSE))*VLOOKUP($AE23,$AK$18:$AP$23,5,FALSE),0)</f>
        <v>363.30764127705845</v>
      </c>
      <c r="AJ23" s="82"/>
      <c r="AK23" s="83">
        <v>29</v>
      </c>
      <c r="AL23" s="120">
        <v>43179</v>
      </c>
      <c r="AM23" s="116">
        <v>44367</v>
      </c>
      <c r="AN23" s="125">
        <v>206.50239999999999</v>
      </c>
      <c r="AO23" s="126">
        <v>9.0800000000000006E-2</v>
      </c>
      <c r="AP23" s="123">
        <v>0.4</v>
      </c>
      <c r="AQ23" s="124">
        <f>+AQ22+0.5</f>
        <v>3</v>
      </c>
      <c r="AR23" s="119">
        <f t="shared" si="0"/>
        <v>29</v>
      </c>
      <c r="AS23" s="86"/>
    </row>
    <row r="24" spans="1:45" s="88" customFormat="1" ht="15.75" customHeight="1" x14ac:dyDescent="0.25">
      <c r="A24" s="141">
        <v>2019</v>
      </c>
      <c r="B24" s="141" t="s">
        <v>94</v>
      </c>
      <c r="C24" s="141">
        <v>986</v>
      </c>
      <c r="D24" s="141" t="s">
        <v>91</v>
      </c>
      <c r="E24" s="142">
        <v>43088</v>
      </c>
      <c r="F24" s="142"/>
      <c r="G24" s="142">
        <v>43584</v>
      </c>
      <c r="H24" s="141" t="s">
        <v>61</v>
      </c>
      <c r="I24" s="141" t="s">
        <v>62</v>
      </c>
      <c r="J24" s="141" t="s">
        <v>23</v>
      </c>
      <c r="K24" s="158">
        <v>-4000000</v>
      </c>
      <c r="L24" s="141" t="s">
        <v>57</v>
      </c>
      <c r="M24" s="141" t="s">
        <v>62</v>
      </c>
      <c r="N24" s="141" t="s">
        <v>60</v>
      </c>
      <c r="O24" s="157">
        <v>102983000</v>
      </c>
      <c r="P24" s="141"/>
      <c r="Q24" s="141" t="s">
        <v>24</v>
      </c>
      <c r="R24" s="143">
        <v>25.745750000000001</v>
      </c>
      <c r="S24" s="141"/>
      <c r="T24" s="141"/>
      <c r="U24" s="141"/>
      <c r="V24" s="157"/>
      <c r="W24" s="157">
        <v>0</v>
      </c>
      <c r="X24" s="141"/>
      <c r="Y24" s="143">
        <v>25.731000000000002</v>
      </c>
      <c r="Z24" s="143">
        <v>25.937707552063639</v>
      </c>
      <c r="AA24" s="158">
        <v>-29518.35871656175</v>
      </c>
      <c r="AB24" s="158">
        <v>-29518.35871656175</v>
      </c>
      <c r="AC24" s="158">
        <v>-29518.35871656175</v>
      </c>
      <c r="AD24" s="157">
        <v>0</v>
      </c>
      <c r="AE24" s="131">
        <f>VLOOKUP(G24,$AM$17:$AR$23,6,TRUE)+1</f>
        <v>25</v>
      </c>
      <c r="AF24" s="128" t="s">
        <v>127</v>
      </c>
      <c r="AG24" s="80"/>
      <c r="AH24" s="81">
        <f>-IF($AA24&gt;0,$AA24*(1-VLOOKUP($D24,$AK$26:$AP$39,6,FALSE))*VLOOKUP($D24,$AK$26:$AP$39,IF(($G24-$B$2)/365&lt;1,4,5),FALSE),0)</f>
        <v>0</v>
      </c>
      <c r="AI24" s="81">
        <f>-IF($AA24&lt;0,$AA24*(1-VLOOKUP($AE24,$AK$18:$AP$23,6,FALSE))*VLOOKUP($AE24,$AK$18:$AP$23,5,FALSE),0)</f>
        <v>412.66665485753327</v>
      </c>
      <c r="AJ24" s="82"/>
      <c r="AK24" s="89"/>
      <c r="AL24" s="89"/>
      <c r="AM24" s="89"/>
      <c r="AN24" s="89"/>
      <c r="AO24" s="89"/>
      <c r="AP24" s="89"/>
      <c r="AQ24" s="89"/>
      <c r="AR24" s="86"/>
      <c r="AS24" s="86"/>
    </row>
    <row r="25" spans="1:45" s="88" customFormat="1" ht="15.75" customHeight="1" x14ac:dyDescent="0.25">
      <c r="A25" s="141">
        <v>2019</v>
      </c>
      <c r="B25" s="141" t="s">
        <v>95</v>
      </c>
      <c r="C25" s="141">
        <v>987</v>
      </c>
      <c r="D25" s="141" t="s">
        <v>91</v>
      </c>
      <c r="E25" s="142">
        <v>43088</v>
      </c>
      <c r="F25" s="142"/>
      <c r="G25" s="142">
        <v>43615</v>
      </c>
      <c r="H25" s="141" t="s">
        <v>61</v>
      </c>
      <c r="I25" s="141" t="s">
        <v>62</v>
      </c>
      <c r="J25" s="141" t="s">
        <v>23</v>
      </c>
      <c r="K25" s="158">
        <v>-4000000</v>
      </c>
      <c r="L25" s="141" t="s">
        <v>57</v>
      </c>
      <c r="M25" s="141" t="s">
        <v>62</v>
      </c>
      <c r="N25" s="141" t="s">
        <v>60</v>
      </c>
      <c r="O25" s="157">
        <v>103063000</v>
      </c>
      <c r="P25" s="141"/>
      <c r="Q25" s="141" t="s">
        <v>24</v>
      </c>
      <c r="R25" s="143">
        <v>25.765750000000001</v>
      </c>
      <c r="S25" s="141"/>
      <c r="T25" s="141"/>
      <c r="U25" s="141"/>
      <c r="V25" s="157"/>
      <c r="W25" s="157">
        <v>0</v>
      </c>
      <c r="X25" s="141"/>
      <c r="Y25" s="143">
        <v>25.731000000000002</v>
      </c>
      <c r="Z25" s="143">
        <v>25.987381554994688</v>
      </c>
      <c r="AA25" s="158">
        <v>-34020.658866012884</v>
      </c>
      <c r="AB25" s="158">
        <v>-34020.658866012884</v>
      </c>
      <c r="AC25" s="158">
        <v>-34020.658866012884</v>
      </c>
      <c r="AD25" s="157">
        <v>0</v>
      </c>
      <c r="AE25" s="131">
        <f>VLOOKUP(G25,$AM$17:$AR$23,6,TRUE)+1</f>
        <v>25</v>
      </c>
      <c r="AF25" s="128" t="s">
        <v>127</v>
      </c>
      <c r="AG25" s="80"/>
      <c r="AH25" s="81">
        <f>-IF($AA25&gt;0,$AA25*(1-VLOOKUP($D25,$AK$26:$AP$39,6,FALSE))*VLOOKUP($D25,$AK$26:$AP$39,IF(($G25-$B$2)/365&lt;1,4,5),FALSE),0)</f>
        <v>0</v>
      </c>
      <c r="AI25" s="81">
        <f>-IF($AA25&lt;0,$AA25*(1-VLOOKUP($AE25,$AK$18:$AP$23,6,FALSE))*VLOOKUP($AE25,$AK$18:$AP$23,5,FALSE),0)</f>
        <v>475.60881094686016</v>
      </c>
      <c r="AJ25" s="82"/>
      <c r="AK25" s="90"/>
      <c r="AL25" s="91" t="s">
        <v>35</v>
      </c>
      <c r="AM25" s="91" t="s">
        <v>36</v>
      </c>
      <c r="AN25" s="91" t="s">
        <v>35</v>
      </c>
      <c r="AO25" s="91" t="s">
        <v>36</v>
      </c>
      <c r="AP25" s="91"/>
      <c r="AQ25" s="89"/>
      <c r="AR25" s="86"/>
      <c r="AS25" s="86"/>
    </row>
    <row r="26" spans="1:45" s="88" customFormat="1" ht="15.75" customHeight="1" x14ac:dyDescent="0.25">
      <c r="A26" s="141">
        <v>2019</v>
      </c>
      <c r="B26" s="141" t="s">
        <v>96</v>
      </c>
      <c r="C26" s="141">
        <v>988</v>
      </c>
      <c r="D26" s="141" t="s">
        <v>91</v>
      </c>
      <c r="E26" s="142">
        <v>43088</v>
      </c>
      <c r="F26" s="142"/>
      <c r="G26" s="142">
        <v>43644</v>
      </c>
      <c r="H26" s="141" t="s">
        <v>61</v>
      </c>
      <c r="I26" s="141" t="s">
        <v>62</v>
      </c>
      <c r="J26" s="141" t="s">
        <v>23</v>
      </c>
      <c r="K26" s="158">
        <v>-4000000</v>
      </c>
      <c r="L26" s="141" t="s">
        <v>57</v>
      </c>
      <c r="M26" s="141" t="s">
        <v>62</v>
      </c>
      <c r="N26" s="141" t="s">
        <v>60</v>
      </c>
      <c r="O26" s="157">
        <v>103137000</v>
      </c>
      <c r="P26" s="141"/>
      <c r="Q26" s="141" t="s">
        <v>24</v>
      </c>
      <c r="R26" s="143">
        <v>25.78425</v>
      </c>
      <c r="S26" s="141"/>
      <c r="T26" s="141"/>
      <c r="U26" s="141"/>
      <c r="V26" s="157"/>
      <c r="W26" s="157">
        <v>0</v>
      </c>
      <c r="X26" s="141"/>
      <c r="Y26" s="143">
        <v>25.731000000000002</v>
      </c>
      <c r="Z26" s="143">
        <v>26.036949330048223</v>
      </c>
      <c r="AA26" s="158">
        <v>-38724.819060344809</v>
      </c>
      <c r="AB26" s="158">
        <v>-38724.819060344809</v>
      </c>
      <c r="AC26" s="158">
        <v>-38724.819060344809</v>
      </c>
      <c r="AD26" s="157">
        <v>0</v>
      </c>
      <c r="AE26" s="131">
        <f>VLOOKUP(G26,$AM$17:$AR$23,6,TRUE)+1</f>
        <v>26</v>
      </c>
      <c r="AF26" s="128" t="s">
        <v>127</v>
      </c>
      <c r="AG26" s="80"/>
      <c r="AH26" s="81">
        <f>-IF($AA26&gt;0,$AA26*(1-VLOOKUP($D26,$AK$26:$AP$39,6,FALSE))*VLOOKUP($D26,$AK$26:$AP$39,IF(($G26-$B$2)/365&lt;1,4,5),FALSE),0)</f>
        <v>0</v>
      </c>
      <c r="AI26" s="81">
        <f>-IF($AA26&lt;0,$AA26*(1-VLOOKUP($AE26,$AK$18:$AP$23,6,FALSE))*VLOOKUP($AE26,$AK$18:$AP$23,5,FALSE),0)</f>
        <v>794.63328711827558</v>
      </c>
      <c r="AJ26" s="82"/>
      <c r="AK26" s="92" t="s">
        <v>31</v>
      </c>
      <c r="AL26" s="104">
        <v>14.545</v>
      </c>
      <c r="AM26" s="105">
        <v>22.055</v>
      </c>
      <c r="AN26" s="106">
        <v>3.0000000000000001E-3</v>
      </c>
      <c r="AO26" s="107">
        <v>8.3000000000000001E-3</v>
      </c>
      <c r="AP26" s="107">
        <v>0.4</v>
      </c>
      <c r="AQ26" s="89"/>
      <c r="AR26" s="86"/>
      <c r="AS26" s="86"/>
    </row>
    <row r="27" spans="1:45" s="87" customFormat="1" ht="15.75" customHeight="1" x14ac:dyDescent="0.25">
      <c r="A27" s="141">
        <v>2019</v>
      </c>
      <c r="B27" s="141" t="s">
        <v>97</v>
      </c>
      <c r="C27" s="141">
        <v>989</v>
      </c>
      <c r="D27" s="141" t="s">
        <v>91</v>
      </c>
      <c r="E27" s="142">
        <v>43088</v>
      </c>
      <c r="F27" s="142"/>
      <c r="G27" s="142">
        <v>43676</v>
      </c>
      <c r="H27" s="141" t="s">
        <v>61</v>
      </c>
      <c r="I27" s="141" t="s">
        <v>62</v>
      </c>
      <c r="J27" s="141" t="s">
        <v>23</v>
      </c>
      <c r="K27" s="158">
        <v>-4000000</v>
      </c>
      <c r="L27" s="141" t="s">
        <v>57</v>
      </c>
      <c r="M27" s="141" t="s">
        <v>62</v>
      </c>
      <c r="N27" s="141" t="s">
        <v>60</v>
      </c>
      <c r="O27" s="157">
        <v>103213000</v>
      </c>
      <c r="P27" s="141"/>
      <c r="Q27" s="141" t="s">
        <v>24</v>
      </c>
      <c r="R27" s="143">
        <v>25.803249999999998</v>
      </c>
      <c r="S27" s="141"/>
      <c r="T27" s="141"/>
      <c r="U27" s="141"/>
      <c r="V27" s="157"/>
      <c r="W27" s="157">
        <v>0</v>
      </c>
      <c r="X27" s="141"/>
      <c r="Y27" s="143">
        <v>25.731000000000002</v>
      </c>
      <c r="Z27" s="143">
        <v>26.081895150272615</v>
      </c>
      <c r="AA27" s="158">
        <v>-42618.478771040689</v>
      </c>
      <c r="AB27" s="158">
        <v>-42618.478771040689</v>
      </c>
      <c r="AC27" s="158">
        <v>-42618.478771040689</v>
      </c>
      <c r="AD27" s="157">
        <v>0</v>
      </c>
      <c r="AE27" s="131">
        <f>VLOOKUP(G27,$AM$17:$AR$23,6,TRUE)+1</f>
        <v>26</v>
      </c>
      <c r="AF27" s="128" t="s">
        <v>127</v>
      </c>
      <c r="AG27" s="80"/>
      <c r="AH27" s="81">
        <f>-IF($AA27&gt;0,$AA27*(1-VLOOKUP($D27,$AK$26:$AP$39,6,FALSE))*VLOOKUP($D27,$AK$26:$AP$39,IF(($G27-$B$2)/365&lt;1,4,5),FALSE),0)</f>
        <v>0</v>
      </c>
      <c r="AI27" s="81">
        <f>-IF($AA27&lt;0,$AA27*(1-VLOOKUP($AE27,$AK$18:$AP$23,6,FALSE))*VLOOKUP($AE27,$AK$18:$AP$23,5,FALSE),0)</f>
        <v>874.531184381755</v>
      </c>
      <c r="AJ27" s="82"/>
      <c r="AK27" s="132" t="s">
        <v>32</v>
      </c>
      <c r="AL27" s="108">
        <v>15.97</v>
      </c>
      <c r="AM27" s="109">
        <v>20.96</v>
      </c>
      <c r="AN27" s="110">
        <v>3.3000000000000004E-3</v>
      </c>
      <c r="AO27" s="111">
        <v>7.899999999999999E-3</v>
      </c>
      <c r="AP27" s="111">
        <v>0.4</v>
      </c>
      <c r="AQ27" s="89"/>
      <c r="AR27" s="86"/>
      <c r="AS27" s="86"/>
    </row>
    <row r="28" spans="1:45" s="87" customFormat="1" ht="15.75" customHeight="1" x14ac:dyDescent="0.25">
      <c r="A28" s="141">
        <v>2019</v>
      </c>
      <c r="B28" s="141" t="s">
        <v>98</v>
      </c>
      <c r="C28" s="141">
        <v>990</v>
      </c>
      <c r="D28" s="141" t="s">
        <v>91</v>
      </c>
      <c r="E28" s="142">
        <v>43088</v>
      </c>
      <c r="F28" s="142"/>
      <c r="G28" s="142">
        <v>43707</v>
      </c>
      <c r="H28" s="141" t="s">
        <v>61</v>
      </c>
      <c r="I28" s="141" t="s">
        <v>62</v>
      </c>
      <c r="J28" s="141" t="s">
        <v>23</v>
      </c>
      <c r="K28" s="158">
        <v>-4000000</v>
      </c>
      <c r="L28" s="141" t="s">
        <v>57</v>
      </c>
      <c r="M28" s="141" t="s">
        <v>62</v>
      </c>
      <c r="N28" s="141" t="s">
        <v>60</v>
      </c>
      <c r="O28" s="157">
        <v>103287000</v>
      </c>
      <c r="P28" s="141"/>
      <c r="Q28" s="141" t="s">
        <v>24</v>
      </c>
      <c r="R28" s="143">
        <v>25.821750000000002</v>
      </c>
      <c r="S28" s="141"/>
      <c r="T28" s="141"/>
      <c r="U28" s="141"/>
      <c r="V28" s="157"/>
      <c r="W28" s="157">
        <v>0</v>
      </c>
      <c r="X28" s="141"/>
      <c r="Y28" s="143">
        <v>25.731000000000002</v>
      </c>
      <c r="Z28" s="143">
        <v>26.123940189599161</v>
      </c>
      <c r="AA28" s="158">
        <v>-46132.705755052571</v>
      </c>
      <c r="AB28" s="158">
        <v>-46132.705755052571</v>
      </c>
      <c r="AC28" s="158">
        <v>-46132.705755052571</v>
      </c>
      <c r="AD28" s="157">
        <v>0</v>
      </c>
      <c r="AE28" s="131">
        <f>VLOOKUP(G28,$AM$17:$AR$23,6,TRUE)+1</f>
        <v>26</v>
      </c>
      <c r="AF28" s="128" t="s">
        <v>127</v>
      </c>
      <c r="AG28" s="80"/>
      <c r="AH28" s="81">
        <f>-IF($AA28&gt;0,$AA28*(1-VLOOKUP($D28,$AK$26:$AP$39,6,FALSE))*VLOOKUP($D28,$AK$26:$AP$39,IF(($G28-$B$2)/365&lt;1,4,5),FALSE),0)</f>
        <v>0</v>
      </c>
      <c r="AI28" s="81">
        <f>-IF($AA28&lt;0,$AA28*(1-VLOOKUP($AE28,$AK$18:$AP$23,6,FALSE))*VLOOKUP($AE28,$AK$18:$AP$23,5,FALSE),0)</f>
        <v>946.6431220936787</v>
      </c>
      <c r="AJ28" s="82"/>
      <c r="AK28" s="132" t="s">
        <v>27</v>
      </c>
      <c r="AL28" s="108">
        <v>15.97</v>
      </c>
      <c r="AM28" s="109">
        <v>20.96</v>
      </c>
      <c r="AN28" s="110">
        <v>3.3000000000000004E-3</v>
      </c>
      <c r="AO28" s="111">
        <v>7.899999999999999E-3</v>
      </c>
      <c r="AP28" s="111">
        <v>0.4</v>
      </c>
      <c r="AQ28" s="89"/>
      <c r="AR28" s="86"/>
      <c r="AS28" s="86"/>
    </row>
    <row r="29" spans="1:45" s="87" customFormat="1" ht="15.75" customHeight="1" x14ac:dyDescent="0.25">
      <c r="A29" s="141">
        <v>2019</v>
      </c>
      <c r="B29" s="141" t="s">
        <v>99</v>
      </c>
      <c r="C29" s="141">
        <v>991</v>
      </c>
      <c r="D29" s="141" t="s">
        <v>91</v>
      </c>
      <c r="E29" s="142">
        <v>43088</v>
      </c>
      <c r="F29" s="142"/>
      <c r="G29" s="142">
        <v>43738</v>
      </c>
      <c r="H29" s="141" t="s">
        <v>61</v>
      </c>
      <c r="I29" s="141" t="s">
        <v>62</v>
      </c>
      <c r="J29" s="141" t="s">
        <v>23</v>
      </c>
      <c r="K29" s="158">
        <v>-4000000</v>
      </c>
      <c r="L29" s="141" t="s">
        <v>57</v>
      </c>
      <c r="M29" s="141" t="s">
        <v>62</v>
      </c>
      <c r="N29" s="141" t="s">
        <v>60</v>
      </c>
      <c r="O29" s="157">
        <v>103360000</v>
      </c>
      <c r="P29" s="141"/>
      <c r="Q29" s="141" t="s">
        <v>24</v>
      </c>
      <c r="R29" s="143">
        <v>25.84</v>
      </c>
      <c r="S29" s="141"/>
      <c r="T29" s="141"/>
      <c r="U29" s="141"/>
      <c r="V29" s="157"/>
      <c r="W29" s="157">
        <v>0</v>
      </c>
      <c r="X29" s="141"/>
      <c r="Y29" s="143">
        <v>25.731000000000002</v>
      </c>
      <c r="Z29" s="143">
        <v>26.165662039178144</v>
      </c>
      <c r="AA29" s="158">
        <v>-49622.405717861751</v>
      </c>
      <c r="AB29" s="158">
        <v>-49622.405717861751</v>
      </c>
      <c r="AC29" s="158">
        <v>-49622.405717861751</v>
      </c>
      <c r="AD29" s="157">
        <v>0</v>
      </c>
      <c r="AE29" s="131">
        <f>VLOOKUP(G29,$AM$17:$AR$23,6,TRUE)+1</f>
        <v>26</v>
      </c>
      <c r="AF29" s="128" t="s">
        <v>127</v>
      </c>
      <c r="AG29" s="80"/>
      <c r="AH29" s="81">
        <f>-IF($AA29&gt;0,$AA29*(1-VLOOKUP($D29,$AK$26:$AP$39,6,FALSE))*VLOOKUP($D29,$AK$26:$AP$39,IF(($G29-$B$2)/365&lt;1,4,5),FALSE),0)</f>
        <v>0</v>
      </c>
      <c r="AI29" s="81">
        <f>-IF($AA29&lt;0,$AA29*(1-VLOOKUP($AE29,$AK$18:$AP$23,6,FALSE))*VLOOKUP($AE29,$AK$18:$AP$23,5,FALSE),0)</f>
        <v>1018.2517653305231</v>
      </c>
      <c r="AJ29" s="82"/>
      <c r="AK29" s="133" t="s">
        <v>105</v>
      </c>
      <c r="AL29" s="108">
        <v>6.6150000000000002</v>
      </c>
      <c r="AM29" s="109">
        <v>11.975</v>
      </c>
      <c r="AN29" s="110">
        <v>1.4E-3</v>
      </c>
      <c r="AO29" s="111">
        <v>4.5000000000000005E-3</v>
      </c>
      <c r="AP29" s="111">
        <v>0.4</v>
      </c>
      <c r="AQ29" s="89"/>
      <c r="AR29" s="86"/>
      <c r="AS29" s="86"/>
    </row>
    <row r="30" spans="1:45" s="87" customFormat="1" ht="15.75" customHeight="1" x14ac:dyDescent="0.25">
      <c r="A30" s="141">
        <v>2019</v>
      </c>
      <c r="B30" s="141" t="s">
        <v>100</v>
      </c>
      <c r="C30" s="141">
        <v>992</v>
      </c>
      <c r="D30" s="141" t="s">
        <v>91</v>
      </c>
      <c r="E30" s="142">
        <v>43088</v>
      </c>
      <c r="F30" s="142"/>
      <c r="G30" s="142">
        <v>43768</v>
      </c>
      <c r="H30" s="141" t="s">
        <v>61</v>
      </c>
      <c r="I30" s="141" t="s">
        <v>62</v>
      </c>
      <c r="J30" s="141" t="s">
        <v>23</v>
      </c>
      <c r="K30" s="158">
        <v>-4000000</v>
      </c>
      <c r="L30" s="141" t="s">
        <v>57</v>
      </c>
      <c r="M30" s="141" t="s">
        <v>62</v>
      </c>
      <c r="N30" s="141" t="s">
        <v>60</v>
      </c>
      <c r="O30" s="157">
        <v>103430000</v>
      </c>
      <c r="P30" s="141"/>
      <c r="Q30" s="141" t="s">
        <v>24</v>
      </c>
      <c r="R30" s="143">
        <v>25.857500000000002</v>
      </c>
      <c r="S30" s="141"/>
      <c r="T30" s="141"/>
      <c r="U30" s="141"/>
      <c r="V30" s="157"/>
      <c r="W30" s="157">
        <v>0</v>
      </c>
      <c r="X30" s="141"/>
      <c r="Y30" s="143">
        <v>25.731000000000002</v>
      </c>
      <c r="Z30" s="143">
        <v>26.207286503265287</v>
      </c>
      <c r="AA30" s="158">
        <v>-53192.7178731678</v>
      </c>
      <c r="AB30" s="158">
        <v>-53192.7178731678</v>
      </c>
      <c r="AC30" s="158">
        <v>-53192.7178731678</v>
      </c>
      <c r="AD30" s="157">
        <v>0</v>
      </c>
      <c r="AE30" s="131">
        <f>VLOOKUP(G30,$AM$17:$AR$23,6,TRUE)+1</f>
        <v>26</v>
      </c>
      <c r="AF30" s="128" t="s">
        <v>127</v>
      </c>
      <c r="AG30" s="80"/>
      <c r="AH30" s="81">
        <f>-IF($AA30&gt;0,$AA30*(1-VLOOKUP($D30,$AK$26:$AP$39,6,FALSE))*VLOOKUP($D30,$AK$26:$AP$39,IF(($G30-$B$2)/365&lt;1,4,5),FALSE),0)</f>
        <v>0</v>
      </c>
      <c r="AI30" s="81">
        <f>-IF($AA30&lt;0,$AA30*(1-VLOOKUP($AE30,$AK$18:$AP$23,6,FALSE))*VLOOKUP($AE30,$AK$18:$AP$23,5,FALSE),0)</f>
        <v>1091.5145707574031</v>
      </c>
      <c r="AJ30" s="82"/>
      <c r="AK30" s="132" t="s">
        <v>49</v>
      </c>
      <c r="AL30" s="108">
        <v>6.6150000000000002</v>
      </c>
      <c r="AM30" s="109">
        <v>11.975</v>
      </c>
      <c r="AN30" s="110">
        <v>1.4E-3</v>
      </c>
      <c r="AO30" s="111">
        <v>4.5000000000000005E-3</v>
      </c>
      <c r="AP30" s="111">
        <v>0.4</v>
      </c>
      <c r="AQ30" s="89"/>
      <c r="AR30" s="86"/>
      <c r="AS30" s="86"/>
    </row>
    <row r="31" spans="1:45" s="87" customFormat="1" ht="15.75" customHeight="1" x14ac:dyDescent="0.25">
      <c r="A31" s="141">
        <v>2019</v>
      </c>
      <c r="B31" s="141" t="s">
        <v>101</v>
      </c>
      <c r="C31" s="141">
        <v>993</v>
      </c>
      <c r="D31" s="141" t="s">
        <v>91</v>
      </c>
      <c r="E31" s="142">
        <v>43088</v>
      </c>
      <c r="F31" s="142"/>
      <c r="G31" s="142">
        <v>43798</v>
      </c>
      <c r="H31" s="141" t="s">
        <v>61</v>
      </c>
      <c r="I31" s="141" t="s">
        <v>62</v>
      </c>
      <c r="J31" s="141" t="s">
        <v>23</v>
      </c>
      <c r="K31" s="158">
        <v>-4000000</v>
      </c>
      <c r="L31" s="141" t="s">
        <v>57</v>
      </c>
      <c r="M31" s="141" t="s">
        <v>62</v>
      </c>
      <c r="N31" s="141" t="s">
        <v>60</v>
      </c>
      <c r="O31" s="157">
        <v>103498000</v>
      </c>
      <c r="P31" s="141"/>
      <c r="Q31" s="141" t="s">
        <v>24</v>
      </c>
      <c r="R31" s="143">
        <v>25.874500000000001</v>
      </c>
      <c r="S31" s="141"/>
      <c r="T31" s="141"/>
      <c r="U31" s="141"/>
      <c r="V31" s="157"/>
      <c r="W31" s="157">
        <v>0</v>
      </c>
      <c r="X31" s="141"/>
      <c r="Y31" s="143">
        <v>25.731000000000002</v>
      </c>
      <c r="Z31" s="143">
        <v>26.249352003317565</v>
      </c>
      <c r="AA31" s="158">
        <v>-56890.849981640713</v>
      </c>
      <c r="AB31" s="158">
        <v>-56890.849981640713</v>
      </c>
      <c r="AC31" s="158">
        <v>-56890.849981640713</v>
      </c>
      <c r="AD31" s="157">
        <v>0</v>
      </c>
      <c r="AE31" s="131">
        <f>VLOOKUP(G31,$AM$17:$AR$23,6,TRUE)+1</f>
        <v>26</v>
      </c>
      <c r="AF31" s="128" t="s">
        <v>127</v>
      </c>
      <c r="AG31" s="80"/>
      <c r="AH31" s="81">
        <f>-IF($AA31&gt;0,$AA31*(1-VLOOKUP($D31,$AK$26:$AP$39,6,FALSE))*VLOOKUP($D31,$AK$26:$AP$39,IF(($G31-$B$2)/365&lt;1,4,5),FALSE),0)</f>
        <v>0</v>
      </c>
      <c r="AI31" s="81">
        <f>-IF($AA31&lt;0,$AA31*(1-VLOOKUP($AE31,$AK$18:$AP$23,6,FALSE))*VLOOKUP($AE31,$AK$18:$AP$23,5,FALSE),0)</f>
        <v>1167.4002416232674</v>
      </c>
      <c r="AJ31" s="82"/>
      <c r="AK31" s="132" t="s">
        <v>47</v>
      </c>
      <c r="AL31" s="108">
        <v>6.6150000000000002</v>
      </c>
      <c r="AM31" s="109">
        <v>11.975</v>
      </c>
      <c r="AN31" s="110">
        <v>1.4E-3</v>
      </c>
      <c r="AO31" s="111">
        <v>4.5000000000000005E-3</v>
      </c>
      <c r="AP31" s="111">
        <v>0.4</v>
      </c>
      <c r="AQ31" s="89"/>
      <c r="AR31" s="86"/>
      <c r="AS31" s="86"/>
    </row>
    <row r="32" spans="1:45" s="87" customFormat="1" ht="15.75" customHeight="1" x14ac:dyDescent="0.25">
      <c r="A32" s="144">
        <v>2019</v>
      </c>
      <c r="B32" s="144" t="s">
        <v>102</v>
      </c>
      <c r="C32" s="144">
        <v>994</v>
      </c>
      <c r="D32" s="144" t="s">
        <v>91</v>
      </c>
      <c r="E32" s="145">
        <v>43088</v>
      </c>
      <c r="F32" s="145"/>
      <c r="G32" s="145">
        <v>43829</v>
      </c>
      <c r="H32" s="144" t="s">
        <v>61</v>
      </c>
      <c r="I32" s="144" t="s">
        <v>62</v>
      </c>
      <c r="J32" s="144" t="s">
        <v>23</v>
      </c>
      <c r="K32" s="146">
        <v>-4000000</v>
      </c>
      <c r="L32" s="144" t="s">
        <v>57</v>
      </c>
      <c r="M32" s="144" t="s">
        <v>62</v>
      </c>
      <c r="N32" s="144" t="s">
        <v>60</v>
      </c>
      <c r="O32" s="159">
        <v>103574000</v>
      </c>
      <c r="P32" s="144"/>
      <c r="Q32" s="144" t="s">
        <v>24</v>
      </c>
      <c r="R32" s="147">
        <v>25.8935</v>
      </c>
      <c r="S32" s="144"/>
      <c r="T32" s="144"/>
      <c r="U32" s="144"/>
      <c r="V32" s="159"/>
      <c r="W32" s="159">
        <v>0</v>
      </c>
      <c r="X32" s="144"/>
      <c r="Y32" s="147">
        <v>25.731000000000002</v>
      </c>
      <c r="Z32" s="147">
        <v>26.292029268059828</v>
      </c>
      <c r="AA32" s="146">
        <v>-60359.742169676159</v>
      </c>
      <c r="AB32" s="146">
        <v>-60359.742169676159</v>
      </c>
      <c r="AC32" s="146">
        <v>-60359.742169676159</v>
      </c>
      <c r="AD32" s="159">
        <v>0</v>
      </c>
      <c r="AE32" s="131">
        <f>VLOOKUP(G32,$AM$17:$AR$23,6,TRUE)+1</f>
        <v>27</v>
      </c>
      <c r="AF32" s="129" t="s">
        <v>127</v>
      </c>
      <c r="AG32" s="80"/>
      <c r="AH32" s="81">
        <f>-IF($AA32&gt;0,$AA32*(1-VLOOKUP($D32,$AK$26:$AP$39,6,FALSE))*VLOOKUP($D32,$AK$26:$AP$39,IF(($G32-$B$2)/365&lt;1,4,5),FALSE),0)</f>
        <v>0</v>
      </c>
      <c r="AI32" s="81">
        <f>-IF($AA32&lt;0,$AA32*(1-VLOOKUP($AE32,$AK$18:$AP$23,6,FALSE))*VLOOKUP($AE32,$AK$18:$AP$23,5,FALSE),0)</f>
        <v>1785.4411733790207</v>
      </c>
      <c r="AJ32" s="86"/>
      <c r="AK32" s="92" t="s">
        <v>28</v>
      </c>
      <c r="AL32" s="108">
        <v>15.14</v>
      </c>
      <c r="AM32" s="109">
        <v>19.684999999999999</v>
      </c>
      <c r="AN32" s="110">
        <v>3.1000000000000003E-3</v>
      </c>
      <c r="AO32" s="111">
        <v>7.3999999999999995E-3</v>
      </c>
      <c r="AP32" s="111">
        <v>0.4</v>
      </c>
      <c r="AQ32" s="89"/>
      <c r="AR32" s="86"/>
      <c r="AS32" s="86"/>
    </row>
    <row r="33" spans="1:45" s="87" customFormat="1" ht="15.75" customHeight="1" x14ac:dyDescent="0.25">
      <c r="A33" s="148"/>
      <c r="B33" s="148"/>
      <c r="C33" s="148"/>
      <c r="D33" s="148"/>
      <c r="E33" s="149"/>
      <c r="F33" s="149"/>
      <c r="G33" s="149"/>
      <c r="H33" s="148"/>
      <c r="I33" s="148"/>
      <c r="J33" s="148"/>
      <c r="K33" s="150">
        <v>-48000000</v>
      </c>
      <c r="L33" s="148"/>
      <c r="M33" s="148"/>
      <c r="N33" s="148"/>
      <c r="O33" s="151">
        <v>1237979000</v>
      </c>
      <c r="P33" s="148"/>
      <c r="Q33" s="148"/>
      <c r="R33" s="152">
        <v>25.791229166666668</v>
      </c>
      <c r="S33" s="148"/>
      <c r="T33" s="148"/>
      <c r="U33" s="148"/>
      <c r="V33" s="151"/>
      <c r="W33" s="151"/>
      <c r="X33" s="148"/>
      <c r="Y33" s="152"/>
      <c r="Z33" s="152"/>
      <c r="AA33" s="150">
        <v>-479622.0701645377</v>
      </c>
      <c r="AB33" s="150">
        <v>-479622.0701645377</v>
      </c>
      <c r="AC33" s="150">
        <v>-479622.0701645377</v>
      </c>
      <c r="AD33" s="151">
        <v>0</v>
      </c>
      <c r="AE33" s="131"/>
      <c r="AF33" s="128"/>
      <c r="AG33" s="80"/>
      <c r="AH33" s="81"/>
      <c r="AI33" s="81"/>
      <c r="AJ33" s="82"/>
      <c r="AK33" s="92" t="s">
        <v>29</v>
      </c>
      <c r="AL33" s="108">
        <v>16.66</v>
      </c>
      <c r="AM33" s="109">
        <v>23.515000000000001</v>
      </c>
      <c r="AN33" s="110">
        <v>3.4999999999999996E-3</v>
      </c>
      <c r="AO33" s="111">
        <v>8.8000000000000005E-3</v>
      </c>
      <c r="AP33" s="111">
        <v>0.4</v>
      </c>
      <c r="AQ33" s="89"/>
      <c r="AR33" s="86"/>
      <c r="AS33" s="86"/>
    </row>
    <row r="34" spans="1:45" s="87" customFormat="1" ht="15.75" customHeight="1" x14ac:dyDescent="0.25">
      <c r="A34" s="148"/>
      <c r="B34" s="148"/>
      <c r="C34" s="148"/>
      <c r="D34" s="148"/>
      <c r="E34" s="149"/>
      <c r="F34" s="149"/>
      <c r="G34" s="149"/>
      <c r="H34" s="148"/>
      <c r="I34" s="148"/>
      <c r="J34" s="148"/>
      <c r="K34" s="151"/>
      <c r="L34" s="148"/>
      <c r="M34" s="148"/>
      <c r="N34" s="148"/>
      <c r="O34" s="151"/>
      <c r="P34" s="148"/>
      <c r="Q34" s="148"/>
      <c r="R34" s="152"/>
      <c r="S34" s="148"/>
      <c r="T34" s="148"/>
      <c r="U34" s="148"/>
      <c r="V34" s="151"/>
      <c r="W34" s="151"/>
      <c r="X34" s="148"/>
      <c r="Y34" s="152"/>
      <c r="Z34" s="152"/>
      <c r="AA34" s="151"/>
      <c r="AB34" s="151"/>
      <c r="AC34" s="151"/>
      <c r="AD34" s="151"/>
      <c r="AE34" s="131"/>
      <c r="AF34" s="128"/>
      <c r="AG34" s="80"/>
      <c r="AH34" s="81"/>
      <c r="AI34" s="81"/>
      <c r="AJ34" s="82"/>
      <c r="AK34" s="92" t="s">
        <v>25</v>
      </c>
      <c r="AL34" s="108">
        <v>17.46</v>
      </c>
      <c r="AM34" s="109">
        <v>24.48</v>
      </c>
      <c r="AN34" s="110">
        <v>3.3000000000000004E-3</v>
      </c>
      <c r="AO34" s="111">
        <v>8.5000000000000006E-3</v>
      </c>
      <c r="AP34" s="111">
        <v>0.4</v>
      </c>
      <c r="AQ34" s="89"/>
      <c r="AR34" s="86"/>
      <c r="AS34" s="86"/>
    </row>
    <row r="35" spans="1:45" s="87" customFormat="1" ht="15.75" customHeight="1" x14ac:dyDescent="0.25">
      <c r="A35" s="148"/>
      <c r="B35" s="148"/>
      <c r="C35" s="148"/>
      <c r="D35" s="148"/>
      <c r="E35" s="149"/>
      <c r="F35" s="149"/>
      <c r="G35" s="149"/>
      <c r="H35" s="148"/>
      <c r="I35" s="148" t="s">
        <v>163</v>
      </c>
      <c r="J35" s="148"/>
      <c r="K35" s="153">
        <v>-54000000</v>
      </c>
      <c r="L35" s="154"/>
      <c r="M35" s="154"/>
      <c r="N35" s="154"/>
      <c r="O35" s="155">
        <v>1396739000</v>
      </c>
      <c r="P35" s="154"/>
      <c r="Q35" s="154"/>
      <c r="R35" s="156">
        <v>25.865537037037036</v>
      </c>
      <c r="S35" s="154"/>
      <c r="T35" s="154"/>
      <c r="U35" s="154"/>
      <c r="V35" s="155"/>
      <c r="W35" s="155"/>
      <c r="X35" s="154"/>
      <c r="Y35" s="156"/>
      <c r="Z35" s="156"/>
      <c r="AA35" s="153">
        <v>-320813.86655284092</v>
      </c>
      <c r="AB35" s="153">
        <v>-320813.86655284092</v>
      </c>
      <c r="AC35" s="153">
        <v>-320813.86655284092</v>
      </c>
      <c r="AD35" s="155">
        <v>0</v>
      </c>
      <c r="AE35" s="131"/>
      <c r="AF35" s="128"/>
      <c r="AG35" s="80"/>
      <c r="AH35" s="81"/>
      <c r="AI35" s="81"/>
      <c r="AJ35" s="82"/>
      <c r="AK35" s="92" t="s">
        <v>48</v>
      </c>
      <c r="AL35" s="108">
        <v>35.46</v>
      </c>
      <c r="AM35" s="109">
        <v>56.15</v>
      </c>
      <c r="AN35" s="110">
        <v>7.3000000000000001E-3</v>
      </c>
      <c r="AO35" s="111">
        <v>2.0900000000000002E-2</v>
      </c>
      <c r="AP35" s="111">
        <v>0.4</v>
      </c>
      <c r="AQ35" s="89"/>
      <c r="AR35" s="86"/>
      <c r="AS35" s="86"/>
    </row>
    <row r="36" spans="1:45" s="87" customFormat="1" ht="15.75" customHeight="1" x14ac:dyDescent="0.25">
      <c r="A36" s="148"/>
      <c r="B36" s="148"/>
      <c r="C36" s="148"/>
      <c r="D36" s="148"/>
      <c r="E36" s="149"/>
      <c r="F36" s="149"/>
      <c r="G36" s="149"/>
      <c r="H36" s="148"/>
      <c r="I36" s="148"/>
      <c r="J36" s="148"/>
      <c r="K36" s="151"/>
      <c r="L36" s="148"/>
      <c r="M36" s="148"/>
      <c r="N36" s="148"/>
      <c r="O36" s="151"/>
      <c r="P36" s="148"/>
      <c r="Q36" s="148"/>
      <c r="R36" s="152"/>
      <c r="S36" s="148"/>
      <c r="T36" s="148"/>
      <c r="U36" s="148"/>
      <c r="V36" s="151"/>
      <c r="W36" s="151"/>
      <c r="X36" s="148"/>
      <c r="Y36" s="152"/>
      <c r="Z36" s="152"/>
      <c r="AA36" s="151"/>
      <c r="AB36" s="151"/>
      <c r="AC36" s="151"/>
      <c r="AD36" s="151"/>
      <c r="AE36" s="131"/>
      <c r="AF36" s="128"/>
      <c r="AG36" s="80"/>
      <c r="AH36" s="81"/>
      <c r="AI36" s="81"/>
      <c r="AJ36" s="82"/>
      <c r="AK36" s="92" t="s">
        <v>22</v>
      </c>
      <c r="AL36" s="108">
        <v>15.574999999999999</v>
      </c>
      <c r="AM36" s="109">
        <v>22.774999999999999</v>
      </c>
      <c r="AN36" s="110">
        <v>3.1999999999999997E-3</v>
      </c>
      <c r="AO36" s="111">
        <v>8.5000000000000006E-3</v>
      </c>
      <c r="AP36" s="111">
        <v>0.4</v>
      </c>
      <c r="AQ36" s="89"/>
      <c r="AR36" s="86"/>
      <c r="AS36" s="86"/>
    </row>
    <row r="37" spans="1:45" s="87" customFormat="1" ht="15.75" customHeight="1" x14ac:dyDescent="0.25">
      <c r="A37" s="141">
        <v>2018</v>
      </c>
      <c r="B37" s="141" t="s">
        <v>65</v>
      </c>
      <c r="C37" s="141">
        <v>567</v>
      </c>
      <c r="D37" s="141" t="s">
        <v>51</v>
      </c>
      <c r="E37" s="142">
        <v>42221</v>
      </c>
      <c r="F37" s="142">
        <v>43402</v>
      </c>
      <c r="G37" s="142">
        <v>43404</v>
      </c>
      <c r="H37" s="141" t="s">
        <v>57</v>
      </c>
      <c r="I37" s="141" t="s">
        <v>59</v>
      </c>
      <c r="J37" s="141" t="s">
        <v>23</v>
      </c>
      <c r="K37" s="157">
        <v>4201680.6722689103</v>
      </c>
      <c r="L37" s="141" t="s">
        <v>57</v>
      </c>
      <c r="M37" s="141" t="s">
        <v>58</v>
      </c>
      <c r="N37" s="141" t="s">
        <v>63</v>
      </c>
      <c r="O37" s="158">
        <v>-5000000</v>
      </c>
      <c r="P37" s="141"/>
      <c r="Q37" s="141" t="s">
        <v>26</v>
      </c>
      <c r="R37" s="143">
        <v>1.19</v>
      </c>
      <c r="S37" s="141">
        <v>0.94799999999999995</v>
      </c>
      <c r="T37" s="141" t="s">
        <v>164</v>
      </c>
      <c r="U37" s="141" t="s">
        <v>165</v>
      </c>
      <c r="V37" s="157"/>
      <c r="W37" s="157">
        <v>0</v>
      </c>
      <c r="X37" s="141"/>
      <c r="Y37" s="143">
        <v>1.1576</v>
      </c>
      <c r="Z37" s="143">
        <v>1.1602681486966799</v>
      </c>
      <c r="AA37" s="157">
        <v>3862.5896721285235</v>
      </c>
      <c r="AB37" s="180">
        <v>3862.5896721285235</v>
      </c>
      <c r="AC37" s="157"/>
      <c r="AD37" s="157">
        <v>3862.5896721285235</v>
      </c>
      <c r="AE37" s="131">
        <f>VLOOKUP(G37,$AM$17:$AR$23,6,TRUE)+1</f>
        <v>24</v>
      </c>
      <c r="AF37" s="128" t="s">
        <v>127</v>
      </c>
      <c r="AG37" s="80"/>
      <c r="AH37" s="81">
        <f>-IF($AA37&gt;0,$AA37*(1-VLOOKUP($D37,$AK$26:$AP$39,6,FALSE))*VLOOKUP($D37,$AK$26:$AP$39,IF(($G37-$B$2)/365&lt;1,4,5),FALSE),0)</f>
        <v>-10.428992114747015</v>
      </c>
      <c r="AI37" s="81">
        <f>-IF($AA37&lt;0,$AA37*(1-VLOOKUP($AE37,$AK$18:$AP$23,6,FALSE))*VLOOKUP($AE37,$AK$18:$AP$23,5,FALSE),0)</f>
        <v>0</v>
      </c>
      <c r="AJ37" s="82"/>
      <c r="AK37" s="92" t="s">
        <v>52</v>
      </c>
      <c r="AL37" s="108">
        <v>57.84</v>
      </c>
      <c r="AM37" s="109">
        <v>77.98</v>
      </c>
      <c r="AN37" s="110">
        <v>1.1900000000000001E-2</v>
      </c>
      <c r="AO37" s="111">
        <v>2.9000000000000001E-2</v>
      </c>
      <c r="AP37" s="111">
        <v>0.4</v>
      </c>
      <c r="AQ37" s="89"/>
      <c r="AR37" s="86"/>
      <c r="AS37" s="86"/>
    </row>
    <row r="38" spans="1:45" s="87" customFormat="1" ht="15.75" customHeight="1" x14ac:dyDescent="0.25">
      <c r="A38" s="141">
        <v>2018</v>
      </c>
      <c r="B38" s="141" t="s">
        <v>65</v>
      </c>
      <c r="C38" s="141">
        <v>568</v>
      </c>
      <c r="D38" s="141" t="s">
        <v>51</v>
      </c>
      <c r="E38" s="142">
        <v>42221</v>
      </c>
      <c r="F38" s="142">
        <v>43402</v>
      </c>
      <c r="G38" s="142">
        <v>43404</v>
      </c>
      <c r="H38" s="141" t="s">
        <v>57</v>
      </c>
      <c r="I38" s="141" t="s">
        <v>59</v>
      </c>
      <c r="J38" s="141" t="s">
        <v>23</v>
      </c>
      <c r="K38" s="157">
        <v>4395604.3956044</v>
      </c>
      <c r="L38" s="141" t="s">
        <v>57</v>
      </c>
      <c r="M38" s="141" t="s">
        <v>58</v>
      </c>
      <c r="N38" s="141" t="s">
        <v>63</v>
      </c>
      <c r="O38" s="158">
        <v>-5000000</v>
      </c>
      <c r="P38" s="141"/>
      <c r="Q38" s="141" t="s">
        <v>26</v>
      </c>
      <c r="R38" s="143">
        <v>1.1375</v>
      </c>
      <c r="S38" s="141">
        <v>0.94799999999999995</v>
      </c>
      <c r="T38" s="141" t="s">
        <v>166</v>
      </c>
      <c r="U38" s="141" t="s">
        <v>165</v>
      </c>
      <c r="V38" s="157"/>
      <c r="W38" s="157">
        <v>0</v>
      </c>
      <c r="X38" s="141"/>
      <c r="Y38" s="143">
        <v>1.1576</v>
      </c>
      <c r="Z38" s="143">
        <v>1.1602681486966799</v>
      </c>
      <c r="AA38" s="157">
        <v>0</v>
      </c>
      <c r="AB38" s="180"/>
      <c r="AC38" s="157"/>
      <c r="AD38" s="157">
        <v>0</v>
      </c>
      <c r="AE38" s="131">
        <f>VLOOKUP(G38,$AM$17:$AR$23,6,TRUE)+1</f>
        <v>24</v>
      </c>
      <c r="AF38" s="128" t="s">
        <v>127</v>
      </c>
      <c r="AG38" s="80"/>
      <c r="AH38" s="81">
        <f>-IF($AA38&gt;0,$AA38*(1-VLOOKUP($D38,$AK$26:$AP$39,6,FALSE))*VLOOKUP($D38,$AK$26:$AP$39,IF(($G38-$B$2)/365&lt;1,4,5),FALSE),0)</f>
        <v>0</v>
      </c>
      <c r="AI38" s="81">
        <f>-IF($AA38&lt;0,$AA38*(1-VLOOKUP($AE38,$AK$18:$AP$23,6,FALSE))*VLOOKUP($AE38,$AK$18:$AP$23,5,FALSE),0)</f>
        <v>0</v>
      </c>
      <c r="AJ38" s="82"/>
      <c r="AK38" s="92" t="s">
        <v>51</v>
      </c>
      <c r="AL38" s="108">
        <v>21.767900000000001</v>
      </c>
      <c r="AM38" s="109">
        <v>28.385999999999999</v>
      </c>
      <c r="AN38" s="110">
        <v>4.5000000000000005E-3</v>
      </c>
      <c r="AO38" s="111">
        <v>1.06E-2</v>
      </c>
      <c r="AP38" s="111">
        <v>0.4</v>
      </c>
      <c r="AQ38" s="89"/>
      <c r="AR38" s="86"/>
      <c r="AS38" s="86"/>
    </row>
    <row r="39" spans="1:45" s="87" customFormat="1" ht="15.75" customHeight="1" x14ac:dyDescent="0.25">
      <c r="A39" s="141">
        <v>2018</v>
      </c>
      <c r="B39" s="141" t="s">
        <v>65</v>
      </c>
      <c r="C39" s="141">
        <v>569</v>
      </c>
      <c r="D39" s="141" t="s">
        <v>51</v>
      </c>
      <c r="E39" s="142">
        <v>42221</v>
      </c>
      <c r="F39" s="142">
        <v>43402</v>
      </c>
      <c r="G39" s="142">
        <v>43404</v>
      </c>
      <c r="H39" s="141" t="s">
        <v>61</v>
      </c>
      <c r="I39" s="141" t="s">
        <v>58</v>
      </c>
      <c r="J39" s="141" t="s">
        <v>23</v>
      </c>
      <c r="K39" s="157">
        <v>4395604.3956044</v>
      </c>
      <c r="L39" s="141" t="s">
        <v>61</v>
      </c>
      <c r="M39" s="141" t="s">
        <v>59</v>
      </c>
      <c r="N39" s="141" t="s">
        <v>63</v>
      </c>
      <c r="O39" s="158">
        <v>-5000000</v>
      </c>
      <c r="P39" s="141"/>
      <c r="Q39" s="141" t="s">
        <v>26</v>
      </c>
      <c r="R39" s="143">
        <v>1.1375</v>
      </c>
      <c r="S39" s="141">
        <v>0.94799999999999995</v>
      </c>
      <c r="T39" s="141" t="s">
        <v>166</v>
      </c>
      <c r="U39" s="141" t="s">
        <v>165</v>
      </c>
      <c r="V39" s="157"/>
      <c r="W39" s="157">
        <v>0</v>
      </c>
      <c r="X39" s="141"/>
      <c r="Y39" s="143">
        <v>1.1576</v>
      </c>
      <c r="Z39" s="143">
        <v>1.1602681486966799</v>
      </c>
      <c r="AA39" s="157">
        <v>0</v>
      </c>
      <c r="AB39" s="180"/>
      <c r="AC39" s="157"/>
      <c r="AD39" s="157">
        <v>0</v>
      </c>
      <c r="AE39" s="131">
        <f>VLOOKUP(G39,$AM$17:$AR$23,6,TRUE)+1</f>
        <v>24</v>
      </c>
      <c r="AF39" s="128" t="s">
        <v>127</v>
      </c>
      <c r="AG39" s="80"/>
      <c r="AH39" s="81">
        <f>-IF($AA39&gt;0,$AA39*(1-VLOOKUP($D39,$AK$26:$AP$39,6,FALSE))*VLOOKUP($D39,$AK$26:$AP$39,IF(($G39-$B$2)/365&lt;1,4,5),FALSE),0)</f>
        <v>0</v>
      </c>
      <c r="AI39" s="81">
        <f>-IF($AA39&lt;0,$AA39*(1-VLOOKUP($AE39,$AK$18:$AP$23,6,FALSE))*VLOOKUP($AE39,$AK$18:$AP$23,5,FALSE),0)</f>
        <v>0</v>
      </c>
      <c r="AJ39" s="82"/>
      <c r="AK39" s="92" t="s">
        <v>91</v>
      </c>
      <c r="AL39" s="112">
        <v>33.69</v>
      </c>
      <c r="AM39" s="113">
        <v>43.604999999999997</v>
      </c>
      <c r="AN39" s="130">
        <v>6.9999999999999993E-3</v>
      </c>
      <c r="AO39" s="114">
        <v>1.6300000000000002E-2</v>
      </c>
      <c r="AP39" s="114">
        <v>0.4</v>
      </c>
      <c r="AQ39" s="89"/>
      <c r="AR39" s="86"/>
      <c r="AS39" s="86"/>
    </row>
    <row r="40" spans="1:45" s="87" customFormat="1" ht="15.75" customHeight="1" x14ac:dyDescent="0.25">
      <c r="A40" s="141">
        <v>2018</v>
      </c>
      <c r="B40" s="141" t="s">
        <v>64</v>
      </c>
      <c r="C40" s="141">
        <v>1069</v>
      </c>
      <c r="D40" s="141" t="s">
        <v>48</v>
      </c>
      <c r="E40" s="142">
        <v>43265</v>
      </c>
      <c r="F40" s="142"/>
      <c r="G40" s="142">
        <v>43404</v>
      </c>
      <c r="H40" s="141" t="s">
        <v>57</v>
      </c>
      <c r="I40" s="141" t="s">
        <v>62</v>
      </c>
      <c r="J40" s="141" t="s">
        <v>23</v>
      </c>
      <c r="K40" s="157">
        <v>21405942.2895796</v>
      </c>
      <c r="L40" s="141" t="s">
        <v>61</v>
      </c>
      <c r="M40" s="141" t="s">
        <v>62</v>
      </c>
      <c r="N40" s="141" t="s">
        <v>63</v>
      </c>
      <c r="O40" s="158">
        <v>-25000000</v>
      </c>
      <c r="P40" s="141"/>
      <c r="Q40" s="141" t="s">
        <v>26</v>
      </c>
      <c r="R40" s="143">
        <v>1.1678999999999999</v>
      </c>
      <c r="S40" s="141"/>
      <c r="T40" s="141"/>
      <c r="U40" s="141"/>
      <c r="V40" s="157"/>
      <c r="W40" s="157">
        <v>0</v>
      </c>
      <c r="X40" s="141"/>
      <c r="Y40" s="143">
        <v>1.1576</v>
      </c>
      <c r="Z40" s="143">
        <v>1.1602681486966799</v>
      </c>
      <c r="AA40" s="158">
        <v>-140816.59655349937</v>
      </c>
      <c r="AB40" s="158">
        <v>-140816.59655349937</v>
      </c>
      <c r="AC40" s="158">
        <v>-140816.59655349937</v>
      </c>
      <c r="AD40" s="157">
        <v>0</v>
      </c>
      <c r="AE40" s="131">
        <f>VLOOKUP(G40,$AM$17:$AR$23,6,TRUE)+1</f>
        <v>24</v>
      </c>
      <c r="AF40" s="128" t="s">
        <v>127</v>
      </c>
      <c r="AG40" s="80"/>
      <c r="AH40" s="81">
        <f>-IF($AA40&gt;0,$AA40*(1-VLOOKUP($D40,$AK$26:$AP$39,6,FALSE))*VLOOKUP($D40,$AK$26:$AP$39,IF(($G40-$B$2)/365&lt;1,4,5),FALSE),0)</f>
        <v>0</v>
      </c>
      <c r="AI40" s="81">
        <f>-IF($AA40&lt;0,$AA40*(1-VLOOKUP($AE40,$AK$18:$AP$23,6,FALSE))*VLOOKUP($AE40,$AK$18:$AP$23,5,FALSE),0)</f>
        <v>929.3895372530958</v>
      </c>
      <c r="AJ40" s="82"/>
      <c r="AK40" s="89"/>
      <c r="AL40" s="89"/>
      <c r="AM40" s="89"/>
      <c r="AN40" s="89"/>
      <c r="AO40" s="89"/>
      <c r="AP40" s="89"/>
      <c r="AQ40" s="89"/>
      <c r="AR40" s="86"/>
      <c r="AS40" s="86"/>
    </row>
    <row r="41" spans="1:45" s="88" customFormat="1" ht="15.75" customHeight="1" x14ac:dyDescent="0.25">
      <c r="A41" s="141">
        <v>2018</v>
      </c>
      <c r="B41" s="141" t="s">
        <v>128</v>
      </c>
      <c r="C41" s="141">
        <v>1063</v>
      </c>
      <c r="D41" s="141" t="s">
        <v>105</v>
      </c>
      <c r="E41" s="142">
        <v>43257</v>
      </c>
      <c r="F41" s="142"/>
      <c r="G41" s="142">
        <v>43404</v>
      </c>
      <c r="H41" s="141" t="s">
        <v>57</v>
      </c>
      <c r="I41" s="141" t="s">
        <v>62</v>
      </c>
      <c r="J41" s="141" t="s">
        <v>23</v>
      </c>
      <c r="K41" s="157">
        <v>4927511.9416743498</v>
      </c>
      <c r="L41" s="141" t="s">
        <v>61</v>
      </c>
      <c r="M41" s="141" t="s">
        <v>62</v>
      </c>
      <c r="N41" s="141" t="s">
        <v>63</v>
      </c>
      <c r="O41" s="158">
        <v>-5880000</v>
      </c>
      <c r="P41" s="141"/>
      <c r="Q41" s="141" t="s">
        <v>26</v>
      </c>
      <c r="R41" s="143">
        <v>1.1933</v>
      </c>
      <c r="S41" s="141"/>
      <c r="T41" s="141"/>
      <c r="U41" s="141"/>
      <c r="V41" s="157"/>
      <c r="W41" s="157">
        <v>0</v>
      </c>
      <c r="X41" s="141"/>
      <c r="Y41" s="143">
        <v>1.1576</v>
      </c>
      <c r="Z41" s="143">
        <v>1.1602681486966799</v>
      </c>
      <c r="AA41" s="158">
        <v>-140297.58436483369</v>
      </c>
      <c r="AB41" s="158">
        <v>-140297.58436483369</v>
      </c>
      <c r="AC41" s="158">
        <v>-140297.58436483369</v>
      </c>
      <c r="AD41" s="157">
        <v>0</v>
      </c>
      <c r="AE41" s="131">
        <f>VLOOKUP(G41,$AM$17:$AR$23,6,TRUE)+1</f>
        <v>24</v>
      </c>
      <c r="AF41" s="128" t="s">
        <v>127</v>
      </c>
      <c r="AG41" s="80"/>
      <c r="AH41" s="81">
        <f>-IF($AA41&gt;0,$AA41*(1-VLOOKUP($D41,$AK$26:$AP$39,6,FALSE))*VLOOKUP($D41,$AK$26:$AP$39,IF(($G41-$B$2)/365&lt;1,4,5),FALSE),0)</f>
        <v>0</v>
      </c>
      <c r="AI41" s="81">
        <f>-IF($AA41&lt;0,$AA41*(1-VLOOKUP($AE41,$AK$18:$AP$23,6,FALSE))*VLOOKUP($AE41,$AK$18:$AP$23,5,FALSE),0)</f>
        <v>925.96405680790224</v>
      </c>
      <c r="AJ41" s="82"/>
      <c r="AK41" s="89"/>
      <c r="AL41" s="89"/>
      <c r="AM41" s="89"/>
      <c r="AN41" s="89"/>
      <c r="AO41" s="89"/>
      <c r="AP41" s="89"/>
      <c r="AQ41" s="89"/>
      <c r="AR41" s="86"/>
      <c r="AS41" s="86"/>
    </row>
    <row r="42" spans="1:45" s="88" customFormat="1" ht="15.75" customHeight="1" x14ac:dyDescent="0.25">
      <c r="A42" s="141">
        <v>2018</v>
      </c>
      <c r="B42" s="141" t="s">
        <v>129</v>
      </c>
      <c r="C42" s="141">
        <v>1064</v>
      </c>
      <c r="D42" s="141" t="s">
        <v>105</v>
      </c>
      <c r="E42" s="142">
        <v>43257</v>
      </c>
      <c r="F42" s="142"/>
      <c r="G42" s="142">
        <v>43404</v>
      </c>
      <c r="H42" s="141" t="s">
        <v>57</v>
      </c>
      <c r="I42" s="141" t="s">
        <v>62</v>
      </c>
      <c r="J42" s="141" t="s">
        <v>23</v>
      </c>
      <c r="K42" s="157">
        <v>938573.70317606605</v>
      </c>
      <c r="L42" s="141" t="s">
        <v>61</v>
      </c>
      <c r="M42" s="141" t="s">
        <v>62</v>
      </c>
      <c r="N42" s="141" t="s">
        <v>63</v>
      </c>
      <c r="O42" s="158">
        <v>-1120000</v>
      </c>
      <c r="P42" s="141"/>
      <c r="Q42" s="141" t="s">
        <v>26</v>
      </c>
      <c r="R42" s="143">
        <v>1.1933</v>
      </c>
      <c r="S42" s="141"/>
      <c r="T42" s="141"/>
      <c r="U42" s="141"/>
      <c r="V42" s="157"/>
      <c r="W42" s="157">
        <v>0</v>
      </c>
      <c r="X42" s="141"/>
      <c r="Y42" s="143">
        <v>1.1576</v>
      </c>
      <c r="Z42" s="143">
        <v>1.1602681486966799</v>
      </c>
      <c r="AA42" s="158">
        <v>-26723.349402825501</v>
      </c>
      <c r="AB42" s="158">
        <v>-26723.349402825501</v>
      </c>
      <c r="AC42" s="158">
        <v>-26723.349402825501</v>
      </c>
      <c r="AD42" s="157">
        <v>0</v>
      </c>
      <c r="AE42" s="131">
        <f>VLOOKUP(G42,$AM$17:$AR$23,6,TRUE)+1</f>
        <v>24</v>
      </c>
      <c r="AF42" s="128" t="s">
        <v>127</v>
      </c>
      <c r="AG42" s="80"/>
      <c r="AH42" s="81">
        <f>-IF($AA42&gt;0,$AA42*(1-VLOOKUP($D42,$AK$26:$AP$39,6,FALSE))*VLOOKUP($D42,$AK$26:$AP$39,IF(($G42-$B$2)/365&lt;1,4,5),FALSE),0)</f>
        <v>0</v>
      </c>
      <c r="AI42" s="81">
        <f>-IF($AA42&lt;0,$AA42*(1-VLOOKUP($AE42,$AK$18:$AP$23,6,FALSE))*VLOOKUP($AE42,$AK$18:$AP$23,5,FALSE),0)</f>
        <v>176.37410605864829</v>
      </c>
      <c r="AJ42" s="82"/>
      <c r="AK42" s="93"/>
      <c r="AL42" s="89"/>
      <c r="AM42" s="89"/>
      <c r="AN42" s="89"/>
      <c r="AO42" s="89"/>
      <c r="AP42" s="89"/>
      <c r="AQ42" s="89"/>
      <c r="AR42" s="86"/>
      <c r="AS42" s="86"/>
    </row>
    <row r="43" spans="1:45" s="87" customFormat="1" ht="15.75" customHeight="1" x14ac:dyDescent="0.25">
      <c r="A43" s="141">
        <v>2018</v>
      </c>
      <c r="B43" s="141" t="s">
        <v>66</v>
      </c>
      <c r="C43" s="141">
        <v>570</v>
      </c>
      <c r="D43" s="141" t="s">
        <v>51</v>
      </c>
      <c r="E43" s="142">
        <v>42221</v>
      </c>
      <c r="F43" s="142">
        <v>43432</v>
      </c>
      <c r="G43" s="142">
        <v>43434</v>
      </c>
      <c r="H43" s="141" t="s">
        <v>57</v>
      </c>
      <c r="I43" s="141" t="s">
        <v>59</v>
      </c>
      <c r="J43" s="141" t="s">
        <v>23</v>
      </c>
      <c r="K43" s="157">
        <v>4201680.6722689103</v>
      </c>
      <c r="L43" s="141" t="s">
        <v>57</v>
      </c>
      <c r="M43" s="141" t="s">
        <v>58</v>
      </c>
      <c r="N43" s="141" t="s">
        <v>63</v>
      </c>
      <c r="O43" s="158">
        <v>-5000000</v>
      </c>
      <c r="P43" s="141"/>
      <c r="Q43" s="141" t="s">
        <v>26</v>
      </c>
      <c r="R43" s="143">
        <v>1.19</v>
      </c>
      <c r="S43" s="141">
        <v>0.94799999999999995</v>
      </c>
      <c r="T43" s="141" t="s">
        <v>164</v>
      </c>
      <c r="U43" s="141" t="s">
        <v>165</v>
      </c>
      <c r="V43" s="157"/>
      <c r="W43" s="157">
        <v>0</v>
      </c>
      <c r="X43" s="141"/>
      <c r="Y43" s="143">
        <v>1.1576</v>
      </c>
      <c r="Z43" s="143">
        <v>1.1629812248956581</v>
      </c>
      <c r="AA43" s="157">
        <v>14239.702246126526</v>
      </c>
      <c r="AB43" s="180">
        <v>14239.702246126526</v>
      </c>
      <c r="AC43" s="157"/>
      <c r="AD43" s="157">
        <v>14239.702246126526</v>
      </c>
      <c r="AE43" s="131">
        <f>VLOOKUP(G43,$AM$17:$AR$23,6,TRUE)+1</f>
        <v>24</v>
      </c>
      <c r="AF43" s="128" t="s">
        <v>127</v>
      </c>
      <c r="AG43" s="80"/>
      <c r="AH43" s="81">
        <f>-IF($AA43&gt;0,$AA43*(1-VLOOKUP($D43,$AK$26:$AP$39,6,FALSE))*VLOOKUP($D43,$AK$26:$AP$39,IF(($G43-$B$2)/365&lt;1,4,5),FALSE),0)</f>
        <v>-38.447196064541622</v>
      </c>
      <c r="AI43" s="81">
        <f>-IF($AA43&lt;0,$AA43*(1-VLOOKUP($AE43,$AK$18:$AP$23,6,FALSE))*VLOOKUP($AE43,$AK$18:$AP$23,5,FALSE),0)</f>
        <v>0</v>
      </c>
      <c r="AJ43" s="82"/>
      <c r="AK43" s="89"/>
      <c r="AL43" s="89"/>
      <c r="AM43" s="89"/>
      <c r="AN43" s="89"/>
      <c r="AO43" s="89"/>
      <c r="AP43" s="89"/>
      <c r="AQ43" s="89"/>
      <c r="AR43" s="86"/>
      <c r="AS43" s="86"/>
    </row>
    <row r="44" spans="1:45" s="87" customFormat="1" ht="15.75" customHeight="1" x14ac:dyDescent="0.25">
      <c r="A44" s="141">
        <v>2018</v>
      </c>
      <c r="B44" s="141" t="s">
        <v>66</v>
      </c>
      <c r="C44" s="141">
        <v>571</v>
      </c>
      <c r="D44" s="141" t="s">
        <v>51</v>
      </c>
      <c r="E44" s="142">
        <v>42221</v>
      </c>
      <c r="F44" s="142">
        <v>43432</v>
      </c>
      <c r="G44" s="142">
        <v>43434</v>
      </c>
      <c r="H44" s="141" t="s">
        <v>57</v>
      </c>
      <c r="I44" s="141" t="s">
        <v>59</v>
      </c>
      <c r="J44" s="141" t="s">
        <v>23</v>
      </c>
      <c r="K44" s="157">
        <v>4395604.3956044</v>
      </c>
      <c r="L44" s="141" t="s">
        <v>57</v>
      </c>
      <c r="M44" s="141" t="s">
        <v>58</v>
      </c>
      <c r="N44" s="141" t="s">
        <v>63</v>
      </c>
      <c r="O44" s="158">
        <v>-5000000</v>
      </c>
      <c r="P44" s="141"/>
      <c r="Q44" s="141" t="s">
        <v>26</v>
      </c>
      <c r="R44" s="143">
        <v>1.1375</v>
      </c>
      <c r="S44" s="141">
        <v>0.94799999999999995</v>
      </c>
      <c r="T44" s="141" t="s">
        <v>166</v>
      </c>
      <c r="U44" s="141" t="s">
        <v>165</v>
      </c>
      <c r="V44" s="157"/>
      <c r="W44" s="157">
        <v>0</v>
      </c>
      <c r="X44" s="141"/>
      <c r="Y44" s="143">
        <v>1.1576</v>
      </c>
      <c r="Z44" s="143">
        <v>1.1629812248956581</v>
      </c>
      <c r="AA44" s="157">
        <v>0</v>
      </c>
      <c r="AB44" s="180"/>
      <c r="AC44" s="157"/>
      <c r="AD44" s="157">
        <v>0</v>
      </c>
      <c r="AE44" s="131">
        <f>VLOOKUP(G44,$AM$17:$AR$23,6,TRUE)+1</f>
        <v>24</v>
      </c>
      <c r="AF44" s="128" t="s">
        <v>127</v>
      </c>
      <c r="AG44" s="80"/>
      <c r="AH44" s="81">
        <f>-IF($AA44&gt;0,$AA44*(1-VLOOKUP($D44,$AK$26:$AP$39,6,FALSE))*VLOOKUP($D44,$AK$26:$AP$39,IF(($G44-$B$2)/365&lt;1,4,5),FALSE),0)</f>
        <v>0</v>
      </c>
      <c r="AI44" s="81">
        <f>-IF($AA44&lt;0,$AA44*(1-VLOOKUP($AE44,$AK$18:$AP$23,6,FALSE))*VLOOKUP($AE44,$AK$18:$AP$23,5,FALSE),0)</f>
        <v>0</v>
      </c>
      <c r="AJ44" s="82"/>
      <c r="AK44" s="89"/>
      <c r="AL44" s="89"/>
      <c r="AM44" s="89"/>
      <c r="AN44" s="89"/>
      <c r="AO44" s="89"/>
      <c r="AP44" s="89"/>
      <c r="AQ44" s="89"/>
      <c r="AR44" s="86"/>
      <c r="AS44" s="86"/>
    </row>
    <row r="45" spans="1:45" s="87" customFormat="1" ht="15.75" customHeight="1" x14ac:dyDescent="0.25">
      <c r="A45" s="141">
        <v>2018</v>
      </c>
      <c r="B45" s="141" t="s">
        <v>66</v>
      </c>
      <c r="C45" s="141">
        <v>572</v>
      </c>
      <c r="D45" s="141" t="s">
        <v>51</v>
      </c>
      <c r="E45" s="142">
        <v>42221</v>
      </c>
      <c r="F45" s="142">
        <v>43432</v>
      </c>
      <c r="G45" s="142">
        <v>43434</v>
      </c>
      <c r="H45" s="141" t="s">
        <v>61</v>
      </c>
      <c r="I45" s="141" t="s">
        <v>58</v>
      </c>
      <c r="J45" s="141" t="s">
        <v>23</v>
      </c>
      <c r="K45" s="157">
        <v>4395604.3956044</v>
      </c>
      <c r="L45" s="141" t="s">
        <v>61</v>
      </c>
      <c r="M45" s="141" t="s">
        <v>59</v>
      </c>
      <c r="N45" s="141" t="s">
        <v>63</v>
      </c>
      <c r="O45" s="158">
        <v>-5000000</v>
      </c>
      <c r="P45" s="141"/>
      <c r="Q45" s="141" t="s">
        <v>26</v>
      </c>
      <c r="R45" s="143">
        <v>1.1375</v>
      </c>
      <c r="S45" s="141">
        <v>0.94799999999999995</v>
      </c>
      <c r="T45" s="141" t="s">
        <v>166</v>
      </c>
      <c r="U45" s="141" t="s">
        <v>165</v>
      </c>
      <c r="V45" s="157"/>
      <c r="W45" s="157">
        <v>0</v>
      </c>
      <c r="X45" s="141"/>
      <c r="Y45" s="143">
        <v>1.1576</v>
      </c>
      <c r="Z45" s="143">
        <v>1.1629812248956581</v>
      </c>
      <c r="AA45" s="157">
        <v>0</v>
      </c>
      <c r="AB45" s="180"/>
      <c r="AC45" s="157"/>
      <c r="AD45" s="157">
        <v>0</v>
      </c>
      <c r="AE45" s="131">
        <f>VLOOKUP(G45,$AM$17:$AR$23,6,TRUE)+1</f>
        <v>24</v>
      </c>
      <c r="AF45" s="128" t="s">
        <v>127</v>
      </c>
      <c r="AG45" s="80"/>
      <c r="AH45" s="81">
        <f>-IF($AA45&gt;0,$AA45*(1-VLOOKUP($D45,$AK$26:$AP$39,6,FALSE))*VLOOKUP($D45,$AK$26:$AP$39,IF(($G45-$B$2)/365&lt;1,4,5),FALSE),0)</f>
        <v>0</v>
      </c>
      <c r="AI45" s="81">
        <f>-IF($AA45&lt;0,$AA45*(1-VLOOKUP($AE45,$AK$18:$AP$23,6,FALSE))*VLOOKUP($AE45,$AK$18:$AP$23,5,FALSE),0)</f>
        <v>0</v>
      </c>
      <c r="AJ45" s="82"/>
      <c r="AK45" s="89"/>
      <c r="AL45" s="89"/>
      <c r="AM45" s="89"/>
      <c r="AN45" s="89"/>
      <c r="AO45" s="89"/>
      <c r="AP45" s="89"/>
      <c r="AQ45" s="89"/>
      <c r="AR45" s="86"/>
      <c r="AS45" s="86"/>
    </row>
    <row r="46" spans="1:45" s="87" customFormat="1" ht="15.75" customHeight="1" x14ac:dyDescent="0.25">
      <c r="A46" s="141">
        <v>2018</v>
      </c>
      <c r="B46" s="141" t="s">
        <v>69</v>
      </c>
      <c r="C46" s="141">
        <v>850</v>
      </c>
      <c r="D46" s="141" t="s">
        <v>27</v>
      </c>
      <c r="E46" s="142">
        <v>42664</v>
      </c>
      <c r="F46" s="142">
        <v>43432</v>
      </c>
      <c r="G46" s="142">
        <v>43434</v>
      </c>
      <c r="H46" s="141" t="s">
        <v>57</v>
      </c>
      <c r="I46" s="141" t="s">
        <v>59</v>
      </c>
      <c r="J46" s="141" t="s">
        <v>23</v>
      </c>
      <c r="K46" s="157">
        <v>21758050.478677101</v>
      </c>
      <c r="L46" s="141" t="s">
        <v>57</v>
      </c>
      <c r="M46" s="141" t="s">
        <v>58</v>
      </c>
      <c r="N46" s="141" t="s">
        <v>63</v>
      </c>
      <c r="O46" s="158">
        <v>-25000000</v>
      </c>
      <c r="P46" s="141">
        <v>1.0884</v>
      </c>
      <c r="Q46" s="141" t="s">
        <v>26</v>
      </c>
      <c r="R46" s="143">
        <v>1.149</v>
      </c>
      <c r="S46" s="141"/>
      <c r="T46" s="141"/>
      <c r="U46" s="141"/>
      <c r="V46" s="157"/>
      <c r="W46" s="157">
        <v>0</v>
      </c>
      <c r="X46" s="141"/>
      <c r="Y46" s="143">
        <v>1.1576</v>
      </c>
      <c r="Z46" s="143">
        <v>1.1629812248956581</v>
      </c>
      <c r="AA46" s="157">
        <v>413104.58843127289</v>
      </c>
      <c r="AB46" s="180">
        <v>407635.04192104406</v>
      </c>
      <c r="AC46" s="157">
        <v>261572.7498616837</v>
      </c>
      <c r="AD46" s="157">
        <v>151531.83856958919</v>
      </c>
      <c r="AE46" s="131">
        <f>VLOOKUP(G46,$AM$17:$AR$23,6,TRUE)+1</f>
        <v>24</v>
      </c>
      <c r="AF46" s="128" t="s">
        <v>127</v>
      </c>
      <c r="AG46" s="80"/>
      <c r="AH46" s="81">
        <f>-IF($AA46&gt;0,$AA46*(1-VLOOKUP($D46,$AK$26:$AP$39,6,FALSE))*VLOOKUP($D46,$AK$26:$AP$39,IF(($G46-$B$2)/365&lt;1,4,5),FALSE),0)</f>
        <v>-817.94708509392035</v>
      </c>
      <c r="AI46" s="81">
        <f>-IF($AA46&lt;0,$AA46*(1-VLOOKUP($AE46,$AK$18:$AP$23,6,FALSE))*VLOOKUP($AE46,$AK$18:$AP$23,5,FALSE),0)</f>
        <v>0</v>
      </c>
      <c r="AJ46" s="82"/>
      <c r="AK46" s="89"/>
      <c r="AL46" s="89"/>
      <c r="AM46" s="89"/>
      <c r="AN46" s="89"/>
      <c r="AO46" s="89"/>
      <c r="AP46" s="89"/>
      <c r="AQ46" s="89"/>
      <c r="AR46" s="86"/>
      <c r="AS46" s="86"/>
    </row>
    <row r="47" spans="1:45" s="87" customFormat="1" ht="15.75" customHeight="1" x14ac:dyDescent="0.25">
      <c r="A47" s="141">
        <v>2018</v>
      </c>
      <c r="B47" s="141" t="s">
        <v>69</v>
      </c>
      <c r="C47" s="141">
        <v>852</v>
      </c>
      <c r="D47" s="141" t="s">
        <v>27</v>
      </c>
      <c r="E47" s="142">
        <v>42664</v>
      </c>
      <c r="F47" s="142">
        <v>43432</v>
      </c>
      <c r="G47" s="142">
        <v>43434</v>
      </c>
      <c r="H47" s="141" t="s">
        <v>61</v>
      </c>
      <c r="I47" s="141" t="s">
        <v>58</v>
      </c>
      <c r="J47" s="141" t="s">
        <v>23</v>
      </c>
      <c r="K47" s="157">
        <v>21758050.478677101</v>
      </c>
      <c r="L47" s="141" t="s">
        <v>61</v>
      </c>
      <c r="M47" s="141" t="s">
        <v>59</v>
      </c>
      <c r="N47" s="141" t="s">
        <v>63</v>
      </c>
      <c r="O47" s="158">
        <v>-25000000</v>
      </c>
      <c r="P47" s="141">
        <v>1.0884</v>
      </c>
      <c r="Q47" s="141" t="s">
        <v>26</v>
      </c>
      <c r="R47" s="143">
        <v>1.149</v>
      </c>
      <c r="S47" s="141">
        <v>1.05</v>
      </c>
      <c r="T47" s="141" t="s">
        <v>166</v>
      </c>
      <c r="U47" s="141" t="s">
        <v>165</v>
      </c>
      <c r="V47" s="157"/>
      <c r="W47" s="157">
        <v>0</v>
      </c>
      <c r="X47" s="141"/>
      <c r="Y47" s="143">
        <v>1.1576</v>
      </c>
      <c r="Z47" s="143">
        <v>1.1629812248956581</v>
      </c>
      <c r="AA47" s="158">
        <v>-5469.5465102288554</v>
      </c>
      <c r="AB47" s="180"/>
      <c r="AC47" s="157"/>
      <c r="AD47" s="158">
        <v>-5469.5465102288554</v>
      </c>
      <c r="AE47" s="131">
        <f>VLOOKUP(G47,$AM$17:$AR$23,6,TRUE)+1</f>
        <v>24</v>
      </c>
      <c r="AF47" s="128" t="s">
        <v>127</v>
      </c>
      <c r="AG47" s="80"/>
      <c r="AH47" s="81">
        <f>-IF($AA47&gt;0,$AA47*(1-VLOOKUP($D47,$AK$26:$AP$39,6,FALSE))*VLOOKUP($D47,$AK$26:$AP$39,IF(($G47-$B$2)/365&lt;1,4,5),FALSE),0)</f>
        <v>0</v>
      </c>
      <c r="AI47" s="81">
        <f>-IF($AA47&lt;0,$AA47*(1-VLOOKUP($AE47,$AK$18:$AP$23,6,FALSE))*VLOOKUP($AE47,$AK$18:$AP$23,5,FALSE),0)</f>
        <v>36.099006967510441</v>
      </c>
      <c r="AJ47" s="82"/>
      <c r="AK47" s="89"/>
      <c r="AL47" s="89"/>
      <c r="AM47" s="89"/>
      <c r="AN47" s="89"/>
      <c r="AO47" s="89"/>
      <c r="AP47" s="89"/>
      <c r="AQ47" s="89"/>
      <c r="AR47" s="86"/>
      <c r="AS47" s="86"/>
    </row>
    <row r="48" spans="1:45" s="87" customFormat="1" ht="15.75" customHeight="1" x14ac:dyDescent="0.25">
      <c r="A48" s="141">
        <v>2018</v>
      </c>
      <c r="B48" s="141" t="s">
        <v>130</v>
      </c>
      <c r="C48" s="141">
        <v>1065</v>
      </c>
      <c r="D48" s="141" t="s">
        <v>105</v>
      </c>
      <c r="E48" s="142">
        <v>43257</v>
      </c>
      <c r="F48" s="142"/>
      <c r="G48" s="142">
        <v>43434</v>
      </c>
      <c r="H48" s="141" t="s">
        <v>57</v>
      </c>
      <c r="I48" s="141" t="s">
        <v>62</v>
      </c>
      <c r="J48" s="141" t="s">
        <v>23</v>
      </c>
      <c r="K48" s="157">
        <v>4915155.0614394397</v>
      </c>
      <c r="L48" s="141" t="s">
        <v>61</v>
      </c>
      <c r="M48" s="141" t="s">
        <v>62</v>
      </c>
      <c r="N48" s="141" t="s">
        <v>63</v>
      </c>
      <c r="O48" s="158">
        <v>-5880000</v>
      </c>
      <c r="P48" s="141"/>
      <c r="Q48" s="141" t="s">
        <v>26</v>
      </c>
      <c r="R48" s="143">
        <v>1.1962999999999999</v>
      </c>
      <c r="S48" s="141"/>
      <c r="T48" s="141"/>
      <c r="U48" s="141"/>
      <c r="V48" s="157"/>
      <c r="W48" s="157">
        <v>0</v>
      </c>
      <c r="X48" s="141"/>
      <c r="Y48" s="143">
        <v>1.1576</v>
      </c>
      <c r="Z48" s="143">
        <v>1.1629812248956581</v>
      </c>
      <c r="AA48" s="158">
        <v>-140880.37214091312</v>
      </c>
      <c r="AB48" s="158">
        <v>-140880.37214091312</v>
      </c>
      <c r="AC48" s="158">
        <v>-140880.37214091312</v>
      </c>
      <c r="AD48" s="157">
        <v>0</v>
      </c>
      <c r="AE48" s="131">
        <f>VLOOKUP(G48,$AM$17:$AR$23,6,TRUE)+1</f>
        <v>24</v>
      </c>
      <c r="AF48" s="128" t="s">
        <v>127</v>
      </c>
      <c r="AG48" s="80"/>
      <c r="AH48" s="81">
        <f>-IF($AA48&gt;0,$AA48*(1-VLOOKUP($D48,$AK$26:$AP$39,6,FALSE))*VLOOKUP($D48,$AK$26:$AP$39,IF(($G48-$B$2)/365&lt;1,4,5),FALSE),0)</f>
        <v>0</v>
      </c>
      <c r="AI48" s="81">
        <f>-IF($AA48&lt;0,$AA48*(1-VLOOKUP($AE48,$AK$18:$AP$23,6,FALSE))*VLOOKUP($AE48,$AK$18:$AP$23,5,FALSE),0)</f>
        <v>929.81045613002652</v>
      </c>
      <c r="AJ48" s="82"/>
      <c r="AK48" s="89"/>
      <c r="AL48" s="89"/>
      <c r="AM48" s="89"/>
      <c r="AN48" s="89"/>
      <c r="AO48" s="89"/>
      <c r="AP48" s="89"/>
      <c r="AQ48" s="89"/>
      <c r="AR48" s="86"/>
      <c r="AS48" s="86"/>
    </row>
    <row r="49" spans="1:45" s="87" customFormat="1" ht="15.75" customHeight="1" x14ac:dyDescent="0.25">
      <c r="A49" s="141">
        <v>2018</v>
      </c>
      <c r="B49" s="141" t="s">
        <v>131</v>
      </c>
      <c r="C49" s="141">
        <v>1066</v>
      </c>
      <c r="D49" s="141" t="s">
        <v>105</v>
      </c>
      <c r="E49" s="142">
        <v>43257</v>
      </c>
      <c r="F49" s="142"/>
      <c r="G49" s="142">
        <v>43434</v>
      </c>
      <c r="H49" s="141" t="s">
        <v>57</v>
      </c>
      <c r="I49" s="141" t="s">
        <v>62</v>
      </c>
      <c r="J49" s="141" t="s">
        <v>23</v>
      </c>
      <c r="K49" s="157">
        <v>936220.01170274999</v>
      </c>
      <c r="L49" s="141" t="s">
        <v>61</v>
      </c>
      <c r="M49" s="141" t="s">
        <v>62</v>
      </c>
      <c r="N49" s="141" t="s">
        <v>63</v>
      </c>
      <c r="O49" s="158">
        <v>-1120000</v>
      </c>
      <c r="P49" s="141"/>
      <c r="Q49" s="141" t="s">
        <v>26</v>
      </c>
      <c r="R49" s="143">
        <v>1.1962999999999999</v>
      </c>
      <c r="S49" s="141"/>
      <c r="T49" s="141"/>
      <c r="U49" s="141"/>
      <c r="V49" s="157"/>
      <c r="W49" s="157">
        <v>0</v>
      </c>
      <c r="X49" s="141"/>
      <c r="Y49" s="143">
        <v>1.1576</v>
      </c>
      <c r="Z49" s="143">
        <v>1.1629812248956581</v>
      </c>
      <c r="AA49" s="158">
        <v>-26834.356598269227</v>
      </c>
      <c r="AB49" s="158">
        <v>-26834.356598269227</v>
      </c>
      <c r="AC49" s="158">
        <v>-26834.356598269227</v>
      </c>
      <c r="AD49" s="157">
        <v>0</v>
      </c>
      <c r="AE49" s="131">
        <f>VLOOKUP(G49,$AM$17:$AR$23,6,TRUE)+1</f>
        <v>24</v>
      </c>
      <c r="AF49" s="128" t="s">
        <v>127</v>
      </c>
      <c r="AG49" s="80"/>
      <c r="AH49" s="81">
        <f>-IF($AA49&gt;0,$AA49*(1-VLOOKUP($D49,$AK$26:$AP$39,6,FALSE))*VLOOKUP($D49,$AK$26:$AP$39,IF(($G49-$B$2)/365&lt;1,4,5),FALSE),0)</f>
        <v>0</v>
      </c>
      <c r="AI49" s="81">
        <f>-IF($AA49&lt;0,$AA49*(1-VLOOKUP($AE49,$AK$18:$AP$23,6,FALSE))*VLOOKUP($AE49,$AK$18:$AP$23,5,FALSE),0)</f>
        <v>177.10675354857688</v>
      </c>
      <c r="AJ49" s="82"/>
      <c r="AK49" s="89"/>
      <c r="AL49" s="89"/>
      <c r="AM49" s="89"/>
      <c r="AN49" s="89"/>
      <c r="AO49" s="89"/>
      <c r="AP49" s="89"/>
      <c r="AQ49" s="89"/>
      <c r="AR49" s="86"/>
      <c r="AS49" s="86"/>
    </row>
    <row r="50" spans="1:45" s="87" customFormat="1" ht="15.75" customHeight="1" x14ac:dyDescent="0.25">
      <c r="A50" s="141">
        <v>2018</v>
      </c>
      <c r="B50" s="141" t="s">
        <v>68</v>
      </c>
      <c r="C50" s="141">
        <v>1058</v>
      </c>
      <c r="D50" s="141" t="s">
        <v>52</v>
      </c>
      <c r="E50" s="142">
        <v>43241</v>
      </c>
      <c r="F50" s="142"/>
      <c r="G50" s="142">
        <v>43462</v>
      </c>
      <c r="H50" s="141" t="s">
        <v>57</v>
      </c>
      <c r="I50" s="141" t="s">
        <v>62</v>
      </c>
      <c r="J50" s="141" t="s">
        <v>23</v>
      </c>
      <c r="K50" s="157">
        <v>25799793.601651199</v>
      </c>
      <c r="L50" s="141" t="s">
        <v>61</v>
      </c>
      <c r="M50" s="141" t="s">
        <v>62</v>
      </c>
      <c r="N50" s="141" t="s">
        <v>63</v>
      </c>
      <c r="O50" s="158">
        <v>-30000000</v>
      </c>
      <c r="P50" s="141"/>
      <c r="Q50" s="141" t="s">
        <v>26</v>
      </c>
      <c r="R50" s="143">
        <v>1.1628000000000001</v>
      </c>
      <c r="S50" s="141"/>
      <c r="T50" s="141"/>
      <c r="U50" s="141"/>
      <c r="V50" s="157"/>
      <c r="W50" s="157">
        <v>0</v>
      </c>
      <c r="X50" s="141"/>
      <c r="Y50" s="143">
        <v>1.1576</v>
      </c>
      <c r="Z50" s="143">
        <v>1.1662911723537208</v>
      </c>
      <c r="AA50" s="157">
        <v>77339.987573339386</v>
      </c>
      <c r="AB50" s="157">
        <v>77339.987573339386</v>
      </c>
      <c r="AC50" s="157">
        <v>77339.987573339386</v>
      </c>
      <c r="AD50" s="157">
        <v>0</v>
      </c>
      <c r="AE50" s="131">
        <f>VLOOKUP(G50,$AM$17:$AR$23,6,TRUE)+1</f>
        <v>25</v>
      </c>
      <c r="AF50" s="128" t="s">
        <v>127</v>
      </c>
      <c r="AG50" s="80"/>
      <c r="AH50" s="81">
        <f>-IF($AA50&gt;0,$AA50*(1-VLOOKUP($D50,$AK$26:$AP$39,6,FALSE))*VLOOKUP($D50,$AK$26:$AP$39,IF(($G50-$B$2)/365&lt;1,4,5),FALSE),0)</f>
        <v>-552.20751127364326</v>
      </c>
      <c r="AI50" s="81">
        <f>-IF($AA50&lt;0,$AA50*(1-VLOOKUP($AE50,$AK$18:$AP$23,6,FALSE))*VLOOKUP($AE50,$AK$18:$AP$23,5,FALSE),0)</f>
        <v>0</v>
      </c>
      <c r="AJ50" s="82"/>
      <c r="AK50" s="89"/>
      <c r="AL50" s="89"/>
      <c r="AM50" s="89"/>
      <c r="AN50" s="89"/>
      <c r="AO50" s="89"/>
      <c r="AP50" s="89"/>
      <c r="AQ50" s="89"/>
      <c r="AR50" s="86"/>
      <c r="AS50" s="86"/>
    </row>
    <row r="51" spans="1:45" s="87" customFormat="1" ht="15.75" customHeight="1" x14ac:dyDescent="0.25">
      <c r="A51" s="141">
        <v>2018</v>
      </c>
      <c r="B51" s="141" t="s">
        <v>132</v>
      </c>
      <c r="C51" s="141">
        <v>1067</v>
      </c>
      <c r="D51" s="141" t="s">
        <v>105</v>
      </c>
      <c r="E51" s="142">
        <v>43257</v>
      </c>
      <c r="F51" s="142"/>
      <c r="G51" s="142">
        <v>43462</v>
      </c>
      <c r="H51" s="141" t="s">
        <v>57</v>
      </c>
      <c r="I51" s="141" t="s">
        <v>62</v>
      </c>
      <c r="J51" s="141" t="s">
        <v>23</v>
      </c>
      <c r="K51" s="157">
        <v>4904904.9049049001</v>
      </c>
      <c r="L51" s="141" t="s">
        <v>61</v>
      </c>
      <c r="M51" s="141" t="s">
        <v>62</v>
      </c>
      <c r="N51" s="141" t="s">
        <v>63</v>
      </c>
      <c r="O51" s="158">
        <v>-5880000</v>
      </c>
      <c r="P51" s="141"/>
      <c r="Q51" s="141" t="s">
        <v>26</v>
      </c>
      <c r="R51" s="143">
        <v>1.1988000000000001</v>
      </c>
      <c r="S51" s="141"/>
      <c r="T51" s="141"/>
      <c r="U51" s="141"/>
      <c r="V51" s="157"/>
      <c r="W51" s="157">
        <v>0</v>
      </c>
      <c r="X51" s="141"/>
      <c r="Y51" s="143">
        <v>1.1576</v>
      </c>
      <c r="Z51" s="143">
        <v>1.1662911723537208</v>
      </c>
      <c r="AA51" s="158">
        <v>-136914.1947004438</v>
      </c>
      <c r="AB51" s="158">
        <v>-136914.1947004438</v>
      </c>
      <c r="AC51" s="158">
        <v>-136914.1947004438</v>
      </c>
      <c r="AD51" s="157">
        <v>0</v>
      </c>
      <c r="AE51" s="131">
        <f>VLOOKUP(G51,$AM$17:$AR$23,6,TRUE)+1</f>
        <v>25</v>
      </c>
      <c r="AF51" s="128" t="s">
        <v>127</v>
      </c>
      <c r="AG51" s="80"/>
      <c r="AH51" s="81">
        <f>-IF($AA51&gt;0,$AA51*(1-VLOOKUP($D51,$AK$26:$AP$39,6,FALSE))*VLOOKUP($D51,$AK$26:$AP$39,IF(($G51-$B$2)/365&lt;1,4,5),FALSE),0)</f>
        <v>0</v>
      </c>
      <c r="AI51" s="81">
        <f>-IF($AA51&lt;0,$AA51*(1-VLOOKUP($AE51,$AK$18:$AP$23,6,FALSE))*VLOOKUP($AE51,$AK$18:$AP$23,5,FALSE),0)</f>
        <v>1914.0604419122044</v>
      </c>
      <c r="AJ51" s="82"/>
      <c r="AK51" s="89"/>
      <c r="AL51" s="89"/>
      <c r="AM51" s="89"/>
      <c r="AN51" s="89"/>
      <c r="AO51" s="89"/>
      <c r="AP51" s="89"/>
      <c r="AQ51" s="89"/>
      <c r="AR51" s="86"/>
      <c r="AS51" s="86"/>
    </row>
    <row r="52" spans="1:45" s="87" customFormat="1" ht="15.75" customHeight="1" x14ac:dyDescent="0.25">
      <c r="A52" s="144">
        <v>2018</v>
      </c>
      <c r="B52" s="144" t="s">
        <v>133</v>
      </c>
      <c r="C52" s="144">
        <v>1068</v>
      </c>
      <c r="D52" s="144" t="s">
        <v>105</v>
      </c>
      <c r="E52" s="145">
        <v>43257</v>
      </c>
      <c r="F52" s="145"/>
      <c r="G52" s="145">
        <v>43462</v>
      </c>
      <c r="H52" s="144" t="s">
        <v>57</v>
      </c>
      <c r="I52" s="144" t="s">
        <v>62</v>
      </c>
      <c r="J52" s="144" t="s">
        <v>23</v>
      </c>
      <c r="K52" s="159">
        <v>934267.60093426798</v>
      </c>
      <c r="L52" s="144" t="s">
        <v>61</v>
      </c>
      <c r="M52" s="144" t="s">
        <v>62</v>
      </c>
      <c r="N52" s="144" t="s">
        <v>63</v>
      </c>
      <c r="O52" s="146">
        <v>-1120000</v>
      </c>
      <c r="P52" s="144"/>
      <c r="Q52" s="144" t="s">
        <v>26</v>
      </c>
      <c r="R52" s="147">
        <v>1.1988000000000001</v>
      </c>
      <c r="S52" s="144"/>
      <c r="T52" s="144"/>
      <c r="U52" s="144"/>
      <c r="V52" s="159"/>
      <c r="W52" s="159">
        <v>0</v>
      </c>
      <c r="X52" s="144"/>
      <c r="Y52" s="147">
        <v>1.1576</v>
      </c>
      <c r="Z52" s="147">
        <v>1.1662911723537208</v>
      </c>
      <c r="AA52" s="146">
        <v>-26078.894228656009</v>
      </c>
      <c r="AB52" s="146">
        <v>-26078.894228656009</v>
      </c>
      <c r="AC52" s="146">
        <v>-26078.894228656009</v>
      </c>
      <c r="AD52" s="159">
        <v>0</v>
      </c>
      <c r="AE52" s="131">
        <f>VLOOKUP(G52,$AM$17:$AR$23,6,TRUE)+1</f>
        <v>25</v>
      </c>
      <c r="AF52" s="129" t="s">
        <v>127</v>
      </c>
      <c r="AG52" s="80"/>
      <c r="AH52" s="81">
        <f>-IF($AA52&gt;0,$AA52*(1-VLOOKUP($D52,$AK$26:$AP$39,6,FALSE))*VLOOKUP($D52,$AK$26:$AP$39,IF(($G52-$B$2)/365&lt;1,4,5),FALSE),0)</f>
        <v>0</v>
      </c>
      <c r="AI52" s="81">
        <f>-IF($AA52&lt;0,$AA52*(1-VLOOKUP($AE52,$AK$18:$AP$23,6,FALSE))*VLOOKUP($AE52,$AK$18:$AP$23,5,FALSE),0)</f>
        <v>364.58294131661103</v>
      </c>
      <c r="AJ52" s="82"/>
      <c r="AK52" s="89"/>
      <c r="AL52" s="89"/>
      <c r="AM52" s="89"/>
      <c r="AN52" s="89"/>
      <c r="AO52" s="89"/>
      <c r="AP52" s="89"/>
      <c r="AQ52" s="89"/>
      <c r="AR52" s="86"/>
      <c r="AS52" s="86"/>
    </row>
    <row r="53" spans="1:45" s="87" customFormat="1" ht="15.75" customHeight="1" x14ac:dyDescent="0.25">
      <c r="A53" s="148"/>
      <c r="B53" s="148"/>
      <c r="C53" s="148"/>
      <c r="D53" s="148"/>
      <c r="E53" s="149"/>
      <c r="F53" s="149"/>
      <c r="G53" s="149"/>
      <c r="H53" s="148"/>
      <c r="I53" s="148"/>
      <c r="J53" s="148"/>
      <c r="K53" s="151">
        <v>94923780.938277513</v>
      </c>
      <c r="L53" s="148"/>
      <c r="M53" s="148"/>
      <c r="N53" s="148"/>
      <c r="O53" s="150">
        <v>-111000000</v>
      </c>
      <c r="P53" s="148"/>
      <c r="Q53" s="148"/>
      <c r="R53" s="152">
        <v>1.1693592364612591</v>
      </c>
      <c r="S53" s="148"/>
      <c r="T53" s="148"/>
      <c r="U53" s="148"/>
      <c r="V53" s="151"/>
      <c r="W53" s="151"/>
      <c r="X53" s="148"/>
      <c r="Y53" s="152"/>
      <c r="Z53" s="152"/>
      <c r="AA53" s="150">
        <v>-135468.02657680228</v>
      </c>
      <c r="AB53" s="150">
        <v>-135468.02657680228</v>
      </c>
      <c r="AC53" s="150">
        <v>-299632.61055441765</v>
      </c>
      <c r="AD53" s="151">
        <v>164164.58397761537</v>
      </c>
      <c r="AE53" s="131"/>
      <c r="AF53" s="128"/>
      <c r="AG53" s="80"/>
      <c r="AH53" s="81"/>
      <c r="AI53" s="81"/>
      <c r="AJ53" s="82"/>
      <c r="AK53" s="89"/>
      <c r="AL53" s="89"/>
      <c r="AM53" s="89"/>
      <c r="AN53" s="89"/>
      <c r="AO53" s="89"/>
      <c r="AP53" s="89"/>
      <c r="AQ53" s="89"/>
      <c r="AR53" s="86"/>
      <c r="AS53" s="86"/>
    </row>
    <row r="54" spans="1:45" s="87" customFormat="1" ht="15.75" customHeight="1" x14ac:dyDescent="0.25">
      <c r="A54" s="148"/>
      <c r="B54" s="148"/>
      <c r="C54" s="148"/>
      <c r="D54" s="148"/>
      <c r="E54" s="149"/>
      <c r="F54" s="149"/>
      <c r="G54" s="149"/>
      <c r="H54" s="148"/>
      <c r="I54" s="148"/>
      <c r="J54" s="148"/>
      <c r="K54" s="151"/>
      <c r="L54" s="148"/>
      <c r="M54" s="148"/>
      <c r="N54" s="148"/>
      <c r="O54" s="151"/>
      <c r="P54" s="148"/>
      <c r="Q54" s="148"/>
      <c r="R54" s="152"/>
      <c r="S54" s="148"/>
      <c r="T54" s="148"/>
      <c r="U54" s="148"/>
      <c r="V54" s="151"/>
      <c r="W54" s="151"/>
      <c r="X54" s="148"/>
      <c r="Y54" s="152"/>
      <c r="Z54" s="152"/>
      <c r="AA54" s="151"/>
      <c r="AB54" s="151"/>
      <c r="AC54" s="151"/>
      <c r="AD54" s="151"/>
      <c r="AE54" s="131"/>
      <c r="AF54" s="128"/>
      <c r="AG54" s="80"/>
      <c r="AH54" s="81"/>
      <c r="AI54" s="81"/>
      <c r="AJ54" s="82"/>
      <c r="AK54" s="89"/>
      <c r="AL54" s="89"/>
      <c r="AM54" s="89"/>
      <c r="AN54" s="89"/>
      <c r="AO54" s="89"/>
      <c r="AP54" s="89"/>
      <c r="AQ54" s="89"/>
      <c r="AR54" s="86"/>
      <c r="AS54" s="86"/>
    </row>
    <row r="55" spans="1:45" s="87" customFormat="1" ht="15.75" customHeight="1" x14ac:dyDescent="0.25">
      <c r="A55" s="141">
        <v>2019</v>
      </c>
      <c r="B55" s="141" t="s">
        <v>70</v>
      </c>
      <c r="C55" s="141">
        <v>879</v>
      </c>
      <c r="D55" s="141" t="s">
        <v>27</v>
      </c>
      <c r="E55" s="142">
        <v>42692</v>
      </c>
      <c r="F55" s="142">
        <v>43451</v>
      </c>
      <c r="G55" s="142">
        <v>43453</v>
      </c>
      <c r="H55" s="141" t="s">
        <v>57</v>
      </c>
      <c r="I55" s="141" t="s">
        <v>59</v>
      </c>
      <c r="J55" s="141" t="s">
        <v>23</v>
      </c>
      <c r="K55" s="157">
        <v>22341376.228775699</v>
      </c>
      <c r="L55" s="141" t="s">
        <v>57</v>
      </c>
      <c r="M55" s="141" t="s">
        <v>58</v>
      </c>
      <c r="N55" s="141" t="s">
        <v>63</v>
      </c>
      <c r="O55" s="158">
        <v>-25000000</v>
      </c>
      <c r="P55" s="141">
        <v>1.0588</v>
      </c>
      <c r="Q55" s="141" t="s">
        <v>26</v>
      </c>
      <c r="R55" s="143">
        <v>1.119</v>
      </c>
      <c r="S55" s="141"/>
      <c r="T55" s="141"/>
      <c r="U55" s="141"/>
      <c r="V55" s="157"/>
      <c r="W55" s="157">
        <v>0</v>
      </c>
      <c r="X55" s="141"/>
      <c r="Y55" s="143">
        <v>1.1576</v>
      </c>
      <c r="Z55" s="143">
        <v>1.165147852913734</v>
      </c>
      <c r="AA55" s="157">
        <v>949245.30477814574</v>
      </c>
      <c r="AB55" s="180">
        <v>944471.21444717085</v>
      </c>
      <c r="AC55" s="157">
        <v>884871.85683572292</v>
      </c>
      <c r="AD55" s="157">
        <v>64373.447942422819</v>
      </c>
      <c r="AE55" s="131">
        <f>VLOOKUP(G55,$AM$17:$AR$23,6,TRUE)+1</f>
        <v>24</v>
      </c>
      <c r="AF55" s="128" t="s">
        <v>127</v>
      </c>
      <c r="AG55" s="80"/>
      <c r="AH55" s="81">
        <f>-IF($AA55&gt;0,$AA55*(1-VLOOKUP($D55,$AK$26:$AP$39,6,FALSE))*VLOOKUP($D55,$AK$26:$AP$39,IF(($G55-$B$2)/365&lt;1,4,5),FALSE),0)</f>
        <v>-1879.5057034607287</v>
      </c>
      <c r="AI55" s="81">
        <f>-IF($AA55&lt;0,$AA55*(1-VLOOKUP($AE55,$AK$18:$AP$23,6,FALSE))*VLOOKUP($AE55,$AK$18:$AP$23,5,FALSE),0)</f>
        <v>0</v>
      </c>
      <c r="AJ55" s="82"/>
      <c r="AK55" s="89"/>
      <c r="AL55" s="89"/>
      <c r="AM55" s="89"/>
      <c r="AN55" s="89"/>
      <c r="AO55" s="89"/>
      <c r="AP55" s="89"/>
      <c r="AQ55" s="89"/>
      <c r="AR55" s="86"/>
      <c r="AS55" s="86"/>
    </row>
    <row r="56" spans="1:45" s="87" customFormat="1" ht="15.75" customHeight="1" x14ac:dyDescent="0.25">
      <c r="A56" s="141">
        <v>2019</v>
      </c>
      <c r="B56" s="141" t="s">
        <v>70</v>
      </c>
      <c r="C56" s="141">
        <v>881</v>
      </c>
      <c r="D56" s="141" t="s">
        <v>27</v>
      </c>
      <c r="E56" s="142">
        <v>42692</v>
      </c>
      <c r="F56" s="142">
        <v>43451</v>
      </c>
      <c r="G56" s="142">
        <v>43453</v>
      </c>
      <c r="H56" s="141" t="s">
        <v>61</v>
      </c>
      <c r="I56" s="141" t="s">
        <v>58</v>
      </c>
      <c r="J56" s="141" t="s">
        <v>23</v>
      </c>
      <c r="K56" s="157">
        <v>22341376.228775699</v>
      </c>
      <c r="L56" s="141" t="s">
        <v>61</v>
      </c>
      <c r="M56" s="141" t="s">
        <v>59</v>
      </c>
      <c r="N56" s="141" t="s">
        <v>63</v>
      </c>
      <c r="O56" s="158">
        <v>-25000000</v>
      </c>
      <c r="P56" s="141">
        <v>1.0588</v>
      </c>
      <c r="Q56" s="141" t="s">
        <v>26</v>
      </c>
      <c r="R56" s="143">
        <v>1.119</v>
      </c>
      <c r="S56" s="141">
        <v>1.03</v>
      </c>
      <c r="T56" s="141" t="s">
        <v>166</v>
      </c>
      <c r="U56" s="141" t="s">
        <v>165</v>
      </c>
      <c r="V56" s="157"/>
      <c r="W56" s="157">
        <v>0</v>
      </c>
      <c r="X56" s="141"/>
      <c r="Y56" s="143">
        <v>1.1576</v>
      </c>
      <c r="Z56" s="143">
        <v>1.165147852913734</v>
      </c>
      <c r="AA56" s="158">
        <v>-4774.090330974941</v>
      </c>
      <c r="AB56" s="180"/>
      <c r="AC56" s="157"/>
      <c r="AD56" s="158">
        <v>-4774.090330974941</v>
      </c>
      <c r="AE56" s="131">
        <f>VLOOKUP(G56,$AM$17:$AR$23,6,TRUE)+1</f>
        <v>24</v>
      </c>
      <c r="AF56" s="128" t="s">
        <v>127</v>
      </c>
      <c r="AG56" s="80"/>
      <c r="AH56" s="81">
        <f>-IF($AA56&gt;0,$AA56*(1-VLOOKUP($D56,$AK$26:$AP$39,6,FALSE))*VLOOKUP($D56,$AK$26:$AP$39,IF(($G56-$B$2)/365&lt;1,4,5),FALSE),0)</f>
        <v>0</v>
      </c>
      <c r="AI56" s="81">
        <f>-IF($AA56&lt;0,$AA56*(1-VLOOKUP($AE56,$AK$18:$AP$23,6,FALSE))*VLOOKUP($AE56,$AK$18:$AP$23,5,FALSE),0)</f>
        <v>31.508996184434608</v>
      </c>
      <c r="AJ56" s="82"/>
      <c r="AK56" s="89"/>
      <c r="AL56" s="89"/>
      <c r="AM56" s="89"/>
      <c r="AN56" s="89"/>
      <c r="AO56" s="89"/>
      <c r="AP56" s="89"/>
      <c r="AQ56" s="89"/>
      <c r="AR56" s="86"/>
      <c r="AS56" s="86"/>
    </row>
    <row r="57" spans="1:45" s="87" customFormat="1" ht="15.75" customHeight="1" x14ac:dyDescent="0.25">
      <c r="A57" s="141">
        <v>2019</v>
      </c>
      <c r="B57" s="141" t="s">
        <v>71</v>
      </c>
      <c r="C57" s="141">
        <v>870</v>
      </c>
      <c r="D57" s="141" t="s">
        <v>22</v>
      </c>
      <c r="E57" s="142">
        <v>42692</v>
      </c>
      <c r="F57" s="142">
        <v>43461</v>
      </c>
      <c r="G57" s="142">
        <v>43465</v>
      </c>
      <c r="H57" s="141" t="s">
        <v>57</v>
      </c>
      <c r="I57" s="141" t="s">
        <v>59</v>
      </c>
      <c r="J57" s="141" t="s">
        <v>23</v>
      </c>
      <c r="K57" s="157">
        <v>21257750.221434899</v>
      </c>
      <c r="L57" s="141" t="s">
        <v>57</v>
      </c>
      <c r="M57" s="141" t="s">
        <v>58</v>
      </c>
      <c r="N57" s="141" t="s">
        <v>63</v>
      </c>
      <c r="O57" s="158">
        <v>-24000000</v>
      </c>
      <c r="P57" s="141">
        <v>1.0588</v>
      </c>
      <c r="Q57" s="141" t="s">
        <v>26</v>
      </c>
      <c r="R57" s="143">
        <v>1.129</v>
      </c>
      <c r="S57" s="141"/>
      <c r="T57" s="141"/>
      <c r="U57" s="141"/>
      <c r="V57" s="157"/>
      <c r="W57" s="157">
        <v>0</v>
      </c>
      <c r="X57" s="141"/>
      <c r="Y57" s="143">
        <v>1.1576</v>
      </c>
      <c r="Z57" s="143">
        <v>1.1666844391113711</v>
      </c>
      <c r="AA57" s="157">
        <v>783455.8120691732</v>
      </c>
      <c r="AB57" s="180">
        <v>776041.24591454095</v>
      </c>
      <c r="AC57" s="157">
        <v>686635.02058411017</v>
      </c>
      <c r="AD57" s="157">
        <v>96820.791485063033</v>
      </c>
      <c r="AE57" s="131">
        <f>VLOOKUP(G57,$AM$17:$AR$23,6,TRUE)+1</f>
        <v>25</v>
      </c>
      <c r="AF57" s="128" t="s">
        <v>127</v>
      </c>
      <c r="AG57" s="80"/>
      <c r="AH57" s="81">
        <f>-IF($AA57&gt;0,$AA57*(1-VLOOKUP($D57,$AK$26:$AP$39,6,FALSE))*VLOOKUP($D57,$AK$26:$AP$39,IF(($G57-$B$2)/365&lt;1,4,5),FALSE),0)</f>
        <v>-1504.2351591728122</v>
      </c>
      <c r="AI57" s="81">
        <f>-IF($AA57&lt;0,$AA57*(1-VLOOKUP($AE57,$AK$18:$AP$23,6,FALSE))*VLOOKUP($AE57,$AK$18:$AP$23,5,FALSE),0)</f>
        <v>0</v>
      </c>
      <c r="AJ57" s="82"/>
      <c r="AK57" s="89"/>
      <c r="AL57" s="89"/>
      <c r="AM57" s="89"/>
      <c r="AN57" s="89"/>
      <c r="AO57" s="89"/>
      <c r="AP57" s="89"/>
      <c r="AQ57" s="89"/>
      <c r="AR57" s="86"/>
      <c r="AS57" s="86"/>
    </row>
    <row r="58" spans="1:45" s="87" customFormat="1" ht="15.75" customHeight="1" x14ac:dyDescent="0.25">
      <c r="A58" s="141">
        <v>2019</v>
      </c>
      <c r="B58" s="141" t="s">
        <v>71</v>
      </c>
      <c r="C58" s="141">
        <v>872</v>
      </c>
      <c r="D58" s="141" t="s">
        <v>22</v>
      </c>
      <c r="E58" s="142">
        <v>42692</v>
      </c>
      <c r="F58" s="142">
        <v>43461</v>
      </c>
      <c r="G58" s="142">
        <v>43465</v>
      </c>
      <c r="H58" s="141" t="s">
        <v>61</v>
      </c>
      <c r="I58" s="141" t="s">
        <v>58</v>
      </c>
      <c r="J58" s="141" t="s">
        <v>23</v>
      </c>
      <c r="K58" s="157">
        <v>21257750.221434899</v>
      </c>
      <c r="L58" s="141" t="s">
        <v>61</v>
      </c>
      <c r="M58" s="141" t="s">
        <v>59</v>
      </c>
      <c r="N58" s="141" t="s">
        <v>63</v>
      </c>
      <c r="O58" s="158">
        <v>-24000000</v>
      </c>
      <c r="P58" s="141">
        <v>1.0588</v>
      </c>
      <c r="Q58" s="141" t="s">
        <v>26</v>
      </c>
      <c r="R58" s="143">
        <v>1.129</v>
      </c>
      <c r="S58" s="141">
        <v>1.028</v>
      </c>
      <c r="T58" s="141" t="s">
        <v>166</v>
      </c>
      <c r="U58" s="141" t="s">
        <v>165</v>
      </c>
      <c r="V58" s="157"/>
      <c r="W58" s="157">
        <v>0</v>
      </c>
      <c r="X58" s="141"/>
      <c r="Y58" s="143">
        <v>1.1576</v>
      </c>
      <c r="Z58" s="143">
        <v>1.1666844391113711</v>
      </c>
      <c r="AA58" s="158">
        <v>-7414.5661546322399</v>
      </c>
      <c r="AB58" s="180"/>
      <c r="AC58" s="157"/>
      <c r="AD58" s="158">
        <v>-7414.5661546322399</v>
      </c>
      <c r="AE58" s="131">
        <f>VLOOKUP(G58,$AM$17:$AR$23,6,TRUE)+1</f>
        <v>25</v>
      </c>
      <c r="AF58" s="128" t="s">
        <v>127</v>
      </c>
      <c r="AG58" s="80"/>
      <c r="AH58" s="81">
        <f>-IF($AA58&gt;0,$AA58*(1-VLOOKUP($D58,$AK$26:$AP$39,6,FALSE))*VLOOKUP($D58,$AK$26:$AP$39,IF(($G58-$B$2)/365&lt;1,4,5),FALSE),0)</f>
        <v>0</v>
      </c>
      <c r="AI58" s="81">
        <f>-IF($AA58&lt;0,$AA58*(1-VLOOKUP($AE58,$AK$18:$AP$23,6,FALSE))*VLOOKUP($AE58,$AK$18:$AP$23,5,FALSE),0)</f>
        <v>103.65563484175871</v>
      </c>
      <c r="AJ58" s="82"/>
      <c r="AK58" s="89"/>
      <c r="AL58" s="89"/>
      <c r="AM58" s="89"/>
      <c r="AN58" s="89"/>
      <c r="AO58" s="89"/>
      <c r="AP58" s="89"/>
      <c r="AQ58" s="89"/>
      <c r="AR58" s="86"/>
      <c r="AS58" s="86"/>
    </row>
    <row r="59" spans="1:45" s="87" customFormat="1" ht="15.75" customHeight="1" x14ac:dyDescent="0.25">
      <c r="A59" s="141">
        <v>2019</v>
      </c>
      <c r="B59" s="141" t="s">
        <v>72</v>
      </c>
      <c r="C59" s="141">
        <v>873</v>
      </c>
      <c r="D59" s="141" t="s">
        <v>22</v>
      </c>
      <c r="E59" s="142">
        <v>42691</v>
      </c>
      <c r="F59" s="142">
        <v>43461</v>
      </c>
      <c r="G59" s="142">
        <v>43465</v>
      </c>
      <c r="H59" s="141" t="s">
        <v>57</v>
      </c>
      <c r="I59" s="141" t="s">
        <v>59</v>
      </c>
      <c r="J59" s="141" t="s">
        <v>23</v>
      </c>
      <c r="K59" s="157">
        <v>26548672.566371702</v>
      </c>
      <c r="L59" s="141" t="s">
        <v>57</v>
      </c>
      <c r="M59" s="141" t="s">
        <v>58</v>
      </c>
      <c r="N59" s="141" t="s">
        <v>63</v>
      </c>
      <c r="O59" s="158">
        <v>-30000000</v>
      </c>
      <c r="P59" s="141">
        <v>1.0626</v>
      </c>
      <c r="Q59" s="141" t="s">
        <v>26</v>
      </c>
      <c r="R59" s="143">
        <v>1.1299999999999999</v>
      </c>
      <c r="S59" s="141"/>
      <c r="T59" s="141"/>
      <c r="U59" s="141"/>
      <c r="V59" s="157"/>
      <c r="W59" s="157">
        <v>0</v>
      </c>
      <c r="X59" s="141"/>
      <c r="Y59" s="143">
        <v>1.1576</v>
      </c>
      <c r="Z59" s="143">
        <v>1.1666844391113711</v>
      </c>
      <c r="AA59" s="157">
        <v>959673.78390868846</v>
      </c>
      <c r="AB59" s="180">
        <v>948337.87085446389</v>
      </c>
      <c r="AC59" s="157">
        <v>834778.56530819833</v>
      </c>
      <c r="AD59" s="157">
        <v>124895.21860049013</v>
      </c>
      <c r="AE59" s="131">
        <f>VLOOKUP(G59,$AM$17:$AR$23,6,TRUE)+1</f>
        <v>25</v>
      </c>
      <c r="AF59" s="128" t="s">
        <v>127</v>
      </c>
      <c r="AG59" s="80"/>
      <c r="AH59" s="81">
        <f>-IF($AA59&gt;0,$AA59*(1-VLOOKUP($D59,$AK$26:$AP$39,6,FALSE))*VLOOKUP($D59,$AK$26:$AP$39,IF(($G59-$B$2)/365&lt;1,4,5),FALSE),0)</f>
        <v>-1842.5736651046814</v>
      </c>
      <c r="AI59" s="81">
        <f>-IF($AA59&lt;0,$AA59*(1-VLOOKUP($AE59,$AK$18:$AP$23,6,FALSE))*VLOOKUP($AE59,$AK$18:$AP$23,5,FALSE),0)</f>
        <v>0</v>
      </c>
      <c r="AJ59" s="82"/>
      <c r="AK59" s="89"/>
      <c r="AL59" s="89"/>
      <c r="AM59" s="89"/>
      <c r="AN59" s="89"/>
      <c r="AO59" s="89"/>
      <c r="AP59" s="89"/>
      <c r="AQ59" s="89"/>
      <c r="AR59" s="86"/>
      <c r="AS59" s="86"/>
    </row>
    <row r="60" spans="1:45" s="87" customFormat="1" ht="15.75" customHeight="1" x14ac:dyDescent="0.25">
      <c r="A60" s="141">
        <v>2019</v>
      </c>
      <c r="B60" s="141" t="s">
        <v>72</v>
      </c>
      <c r="C60" s="141">
        <v>875</v>
      </c>
      <c r="D60" s="141" t="s">
        <v>22</v>
      </c>
      <c r="E60" s="142">
        <v>42691</v>
      </c>
      <c r="F60" s="142">
        <v>43461</v>
      </c>
      <c r="G60" s="142">
        <v>43465</v>
      </c>
      <c r="H60" s="141" t="s">
        <v>61</v>
      </c>
      <c r="I60" s="141" t="s">
        <v>58</v>
      </c>
      <c r="J60" s="141" t="s">
        <v>23</v>
      </c>
      <c r="K60" s="157">
        <v>26548672.566371702</v>
      </c>
      <c r="L60" s="141" t="s">
        <v>61</v>
      </c>
      <c r="M60" s="141" t="s">
        <v>59</v>
      </c>
      <c r="N60" s="141" t="s">
        <v>63</v>
      </c>
      <c r="O60" s="158">
        <v>-30000000</v>
      </c>
      <c r="P60" s="141">
        <v>1.0626</v>
      </c>
      <c r="Q60" s="141" t="s">
        <v>26</v>
      </c>
      <c r="R60" s="143">
        <v>1.1299999999999999</v>
      </c>
      <c r="S60" s="141">
        <v>1.032</v>
      </c>
      <c r="T60" s="141" t="s">
        <v>166</v>
      </c>
      <c r="U60" s="141" t="s">
        <v>165</v>
      </c>
      <c r="V60" s="157"/>
      <c r="W60" s="157">
        <v>0</v>
      </c>
      <c r="X60" s="141"/>
      <c r="Y60" s="143">
        <v>1.1576</v>
      </c>
      <c r="Z60" s="143">
        <v>1.1666844391113711</v>
      </c>
      <c r="AA60" s="158">
        <v>-11335.913054224564</v>
      </c>
      <c r="AB60" s="180"/>
      <c r="AC60" s="157"/>
      <c r="AD60" s="158">
        <v>-11335.913054224564</v>
      </c>
      <c r="AE60" s="131">
        <f>VLOOKUP(G60,$AM$17:$AR$23,6,TRUE)+1</f>
        <v>25</v>
      </c>
      <c r="AF60" s="128" t="s">
        <v>127</v>
      </c>
      <c r="AG60" s="80"/>
      <c r="AH60" s="81">
        <f>-IF($AA60&gt;0,$AA60*(1-VLOOKUP($D60,$AK$26:$AP$39,6,FALSE))*VLOOKUP($D60,$AK$26:$AP$39,IF(($G60-$B$2)/365&lt;1,4,5),FALSE),0)</f>
        <v>0</v>
      </c>
      <c r="AI60" s="81">
        <f>-IF($AA60&lt;0,$AA60*(1-VLOOKUP($AE60,$AK$18:$AP$23,6,FALSE))*VLOOKUP($AE60,$AK$18:$AP$23,5,FALSE),0)</f>
        <v>158.47606449805943</v>
      </c>
      <c r="AJ60" s="82"/>
      <c r="AK60" s="89"/>
      <c r="AL60" s="89"/>
      <c r="AM60" s="89"/>
      <c r="AN60" s="89"/>
      <c r="AO60" s="89"/>
      <c r="AP60" s="89"/>
      <c r="AQ60" s="89"/>
      <c r="AR60" s="86"/>
      <c r="AS60" s="86"/>
    </row>
    <row r="61" spans="1:45" s="87" customFormat="1" ht="15.75" customHeight="1" x14ac:dyDescent="0.25">
      <c r="A61" s="141">
        <v>2019</v>
      </c>
      <c r="B61" s="141" t="s">
        <v>73</v>
      </c>
      <c r="C61" s="141">
        <v>855</v>
      </c>
      <c r="D61" s="141" t="s">
        <v>52</v>
      </c>
      <c r="E61" s="142">
        <v>42688</v>
      </c>
      <c r="F61" s="142">
        <v>43494</v>
      </c>
      <c r="G61" s="142">
        <v>43496</v>
      </c>
      <c r="H61" s="141" t="s">
        <v>57</v>
      </c>
      <c r="I61" s="141" t="s">
        <v>59</v>
      </c>
      <c r="J61" s="141" t="s">
        <v>23</v>
      </c>
      <c r="K61" s="157">
        <v>26315789.473684199</v>
      </c>
      <c r="L61" s="141" t="s">
        <v>57</v>
      </c>
      <c r="M61" s="141" t="s">
        <v>58</v>
      </c>
      <c r="N61" s="141" t="s">
        <v>63</v>
      </c>
      <c r="O61" s="158">
        <v>-30000000</v>
      </c>
      <c r="P61" s="141">
        <v>1.0737000000000001</v>
      </c>
      <c r="Q61" s="141" t="s">
        <v>26</v>
      </c>
      <c r="R61" s="143">
        <v>1.1399999999999999</v>
      </c>
      <c r="S61" s="141"/>
      <c r="T61" s="141"/>
      <c r="U61" s="141"/>
      <c r="V61" s="157"/>
      <c r="W61" s="157">
        <v>0</v>
      </c>
      <c r="X61" s="141"/>
      <c r="Y61" s="143">
        <v>1.1576</v>
      </c>
      <c r="Z61" s="143">
        <v>1.1698601374685178</v>
      </c>
      <c r="AA61" s="157">
        <v>882944.55221408699</v>
      </c>
      <c r="AB61" s="180">
        <v>837801.15717598528</v>
      </c>
      <c r="AC61" s="157">
        <v>671698.32196965069</v>
      </c>
      <c r="AD61" s="157">
        <v>211246.2302444363</v>
      </c>
      <c r="AE61" s="131">
        <f>VLOOKUP(G61,$AM$17:$AR$23,6,TRUE)+1</f>
        <v>25</v>
      </c>
      <c r="AF61" s="128" t="s">
        <v>127</v>
      </c>
      <c r="AG61" s="80"/>
      <c r="AH61" s="81">
        <f>-IF($AA61&gt;0,$AA61*(1-VLOOKUP($D61,$AK$26:$AP$39,6,FALSE))*VLOOKUP($D61,$AK$26:$AP$39,IF(($G61-$B$2)/365&lt;1,4,5),FALSE),0)</f>
        <v>-6304.2241028085809</v>
      </c>
      <c r="AI61" s="81">
        <f>-IF($AA61&lt;0,$AA61*(1-VLOOKUP($AE61,$AK$18:$AP$23,6,FALSE))*VLOOKUP($AE61,$AK$18:$AP$23,5,FALSE),0)</f>
        <v>0</v>
      </c>
      <c r="AJ61" s="82"/>
      <c r="AK61" s="89"/>
      <c r="AL61" s="89"/>
      <c r="AM61" s="89"/>
      <c r="AN61" s="89"/>
      <c r="AO61" s="89"/>
      <c r="AP61" s="89"/>
      <c r="AQ61" s="89"/>
      <c r="AR61" s="86"/>
      <c r="AS61" s="86"/>
    </row>
    <row r="62" spans="1:45" s="87" customFormat="1" ht="15.75" customHeight="1" x14ac:dyDescent="0.25">
      <c r="A62" s="141">
        <v>2019</v>
      </c>
      <c r="B62" s="141" t="s">
        <v>73</v>
      </c>
      <c r="C62" s="141">
        <v>857</v>
      </c>
      <c r="D62" s="141" t="s">
        <v>52</v>
      </c>
      <c r="E62" s="142">
        <v>42688</v>
      </c>
      <c r="F62" s="142">
        <v>43494</v>
      </c>
      <c r="G62" s="142">
        <v>43496</v>
      </c>
      <c r="H62" s="141" t="s">
        <v>61</v>
      </c>
      <c r="I62" s="141" t="s">
        <v>58</v>
      </c>
      <c r="J62" s="141" t="s">
        <v>23</v>
      </c>
      <c r="K62" s="157">
        <v>26315789.473684199</v>
      </c>
      <c r="L62" s="141" t="s">
        <v>61</v>
      </c>
      <c r="M62" s="141" t="s">
        <v>59</v>
      </c>
      <c r="N62" s="141" t="s">
        <v>63</v>
      </c>
      <c r="O62" s="158">
        <v>-30000000</v>
      </c>
      <c r="P62" s="141">
        <v>1.0737000000000001</v>
      </c>
      <c r="Q62" s="141" t="s">
        <v>26</v>
      </c>
      <c r="R62" s="143">
        <v>1.1399999999999999</v>
      </c>
      <c r="S62" s="141">
        <v>1.0415000000000001</v>
      </c>
      <c r="T62" s="141" t="s">
        <v>166</v>
      </c>
      <c r="U62" s="141" t="s">
        <v>165</v>
      </c>
      <c r="V62" s="157"/>
      <c r="W62" s="157">
        <v>0</v>
      </c>
      <c r="X62" s="141"/>
      <c r="Y62" s="143">
        <v>1.1576</v>
      </c>
      <c r="Z62" s="143">
        <v>1.1698601374685178</v>
      </c>
      <c r="AA62" s="158">
        <v>-45143.395038101662</v>
      </c>
      <c r="AB62" s="180"/>
      <c r="AC62" s="157"/>
      <c r="AD62" s="158">
        <v>-45143.395038101662</v>
      </c>
      <c r="AE62" s="131">
        <f>VLOOKUP(G62,$AM$17:$AR$23,6,TRUE)+1</f>
        <v>25</v>
      </c>
      <c r="AF62" s="128" t="s">
        <v>127</v>
      </c>
      <c r="AG62" s="80"/>
      <c r="AH62" s="81">
        <f>-IF($AA62&gt;0,$AA62*(1-VLOOKUP($D62,$AK$26:$AP$39,6,FALSE))*VLOOKUP($D62,$AK$26:$AP$39,IF(($G62-$B$2)/365&lt;1,4,5),FALSE),0)</f>
        <v>0</v>
      </c>
      <c r="AI62" s="81">
        <f>-IF($AA62&lt;0,$AA62*(1-VLOOKUP($AE62,$AK$18:$AP$23,6,FALSE))*VLOOKUP($AE62,$AK$18:$AP$23,5,FALSE),0)</f>
        <v>631.1046626326613</v>
      </c>
      <c r="AJ62" s="82"/>
      <c r="AK62" s="89"/>
      <c r="AL62" s="89"/>
      <c r="AM62" s="89"/>
      <c r="AN62" s="89"/>
      <c r="AO62" s="89"/>
      <c r="AP62" s="89"/>
      <c r="AQ62" s="89"/>
      <c r="AR62" s="86"/>
      <c r="AS62" s="86"/>
    </row>
    <row r="63" spans="1:45" s="87" customFormat="1" ht="15.75" customHeight="1" x14ac:dyDescent="0.25">
      <c r="A63" s="141">
        <v>2019</v>
      </c>
      <c r="B63" s="141" t="s">
        <v>74</v>
      </c>
      <c r="C63" s="141">
        <v>864</v>
      </c>
      <c r="D63" s="141" t="s">
        <v>52</v>
      </c>
      <c r="E63" s="142">
        <v>42690</v>
      </c>
      <c r="F63" s="142">
        <v>43494</v>
      </c>
      <c r="G63" s="142">
        <v>43496</v>
      </c>
      <c r="H63" s="141" t="s">
        <v>57</v>
      </c>
      <c r="I63" s="141" t="s">
        <v>59</v>
      </c>
      <c r="J63" s="141" t="s">
        <v>23</v>
      </c>
      <c r="K63" s="157">
        <v>22026431.7180617</v>
      </c>
      <c r="L63" s="141" t="s">
        <v>57</v>
      </c>
      <c r="M63" s="141" t="s">
        <v>58</v>
      </c>
      <c r="N63" s="141" t="s">
        <v>63</v>
      </c>
      <c r="O63" s="158">
        <v>-25000000</v>
      </c>
      <c r="P63" s="141">
        <v>1.0690999999999999</v>
      </c>
      <c r="Q63" s="141" t="s">
        <v>26</v>
      </c>
      <c r="R63" s="143">
        <v>1.135</v>
      </c>
      <c r="S63" s="141"/>
      <c r="T63" s="141"/>
      <c r="U63" s="141"/>
      <c r="V63" s="157"/>
      <c r="W63" s="157">
        <v>0</v>
      </c>
      <c r="X63" s="141"/>
      <c r="Y63" s="143">
        <v>1.1576</v>
      </c>
      <c r="Z63" s="143">
        <v>1.1698601374685178</v>
      </c>
      <c r="AA63" s="157">
        <v>811398.18779973977</v>
      </c>
      <c r="AB63" s="180">
        <v>776692.7199535378</v>
      </c>
      <c r="AC63" s="157">
        <v>656355.758299537</v>
      </c>
      <c r="AD63" s="157">
        <v>155042.42950020276</v>
      </c>
      <c r="AE63" s="131">
        <f>VLOOKUP(G63,$AM$17:$AR$23,6,TRUE)+1</f>
        <v>25</v>
      </c>
      <c r="AF63" s="128" t="s">
        <v>127</v>
      </c>
      <c r="AG63" s="80"/>
      <c r="AH63" s="81">
        <f>-IF($AA63&gt;0,$AA63*(1-VLOOKUP($D63,$AK$26:$AP$39,6,FALSE))*VLOOKUP($D63,$AK$26:$AP$39,IF(($G63-$B$2)/365&lt;1,4,5),FALSE),0)</f>
        <v>-5793.3830608901417</v>
      </c>
      <c r="AI63" s="81">
        <f>-IF($AA63&lt;0,$AA63*(1-VLOOKUP($AE63,$AK$18:$AP$23,6,FALSE))*VLOOKUP($AE63,$AK$18:$AP$23,5,FALSE),0)</f>
        <v>0</v>
      </c>
      <c r="AJ63" s="82"/>
      <c r="AK63" s="89"/>
      <c r="AL63" s="89"/>
      <c r="AM63" s="89"/>
      <c r="AN63" s="89"/>
      <c r="AO63" s="89"/>
      <c r="AP63" s="89"/>
      <c r="AQ63" s="89"/>
      <c r="AR63" s="86"/>
      <c r="AS63" s="86"/>
    </row>
    <row r="64" spans="1:45" s="87" customFormat="1" ht="15.75" customHeight="1" x14ac:dyDescent="0.25">
      <c r="A64" s="141">
        <v>2019</v>
      </c>
      <c r="B64" s="141" t="s">
        <v>74</v>
      </c>
      <c r="C64" s="141">
        <v>866</v>
      </c>
      <c r="D64" s="141" t="s">
        <v>52</v>
      </c>
      <c r="E64" s="142">
        <v>42690</v>
      </c>
      <c r="F64" s="142">
        <v>43494</v>
      </c>
      <c r="G64" s="142">
        <v>43496</v>
      </c>
      <c r="H64" s="141" t="s">
        <v>61</v>
      </c>
      <c r="I64" s="141" t="s">
        <v>58</v>
      </c>
      <c r="J64" s="141" t="s">
        <v>23</v>
      </c>
      <c r="K64" s="157">
        <v>22026431.7180617</v>
      </c>
      <c r="L64" s="141" t="s">
        <v>61</v>
      </c>
      <c r="M64" s="141" t="s">
        <v>59</v>
      </c>
      <c r="N64" s="141" t="s">
        <v>63</v>
      </c>
      <c r="O64" s="158">
        <v>-25000000</v>
      </c>
      <c r="P64" s="141">
        <v>1.0690999999999999</v>
      </c>
      <c r="Q64" s="141" t="s">
        <v>26</v>
      </c>
      <c r="R64" s="143">
        <v>1.135</v>
      </c>
      <c r="S64" s="141">
        <v>1.04</v>
      </c>
      <c r="T64" s="141" t="s">
        <v>166</v>
      </c>
      <c r="U64" s="141" t="s">
        <v>165</v>
      </c>
      <c r="V64" s="157"/>
      <c r="W64" s="157">
        <v>0</v>
      </c>
      <c r="X64" s="141"/>
      <c r="Y64" s="143">
        <v>1.1576</v>
      </c>
      <c r="Z64" s="143">
        <v>1.1698601374685178</v>
      </c>
      <c r="AA64" s="158">
        <v>-34705.467846201951</v>
      </c>
      <c r="AB64" s="180"/>
      <c r="AC64" s="157"/>
      <c r="AD64" s="158">
        <v>-34705.467846201951</v>
      </c>
      <c r="AE64" s="131">
        <f>VLOOKUP(G64,$AM$17:$AR$23,6,TRUE)+1</f>
        <v>25</v>
      </c>
      <c r="AF64" s="128" t="s">
        <v>127</v>
      </c>
      <c r="AG64" s="80"/>
      <c r="AH64" s="81">
        <f>-IF($AA64&gt;0,$AA64*(1-VLOOKUP($D64,$AK$26:$AP$39,6,FALSE))*VLOOKUP($D64,$AK$26:$AP$39,IF(($G64-$B$2)/365&lt;1,4,5),FALSE),0)</f>
        <v>0</v>
      </c>
      <c r="AI64" s="81">
        <f>-IF($AA64&lt;0,$AA64*(1-VLOOKUP($AE64,$AK$18:$AP$23,6,FALSE))*VLOOKUP($AE64,$AK$18:$AP$23,5,FALSE),0)</f>
        <v>485.18244048990329</v>
      </c>
      <c r="AJ64" s="82"/>
      <c r="AK64" s="89"/>
      <c r="AL64" s="89"/>
      <c r="AM64" s="89"/>
      <c r="AN64" s="89"/>
      <c r="AO64" s="89"/>
      <c r="AP64" s="89"/>
      <c r="AQ64" s="89"/>
      <c r="AR64" s="86"/>
      <c r="AS64" s="86"/>
    </row>
    <row r="65" spans="1:45" s="87" customFormat="1" ht="15.75" customHeight="1" x14ac:dyDescent="0.25">
      <c r="A65" s="141">
        <v>2019</v>
      </c>
      <c r="B65" s="141" t="s">
        <v>75</v>
      </c>
      <c r="C65" s="141">
        <v>876</v>
      </c>
      <c r="D65" s="141" t="s">
        <v>52</v>
      </c>
      <c r="E65" s="142">
        <v>42692</v>
      </c>
      <c r="F65" s="142">
        <v>43494</v>
      </c>
      <c r="G65" s="142">
        <v>43496</v>
      </c>
      <c r="H65" s="141" t="s">
        <v>57</v>
      </c>
      <c r="I65" s="141" t="s">
        <v>59</v>
      </c>
      <c r="J65" s="141" t="s">
        <v>23</v>
      </c>
      <c r="K65" s="157">
        <v>22222222.222222202</v>
      </c>
      <c r="L65" s="141" t="s">
        <v>57</v>
      </c>
      <c r="M65" s="141" t="s">
        <v>58</v>
      </c>
      <c r="N65" s="141" t="s">
        <v>63</v>
      </c>
      <c r="O65" s="158">
        <v>-25000000</v>
      </c>
      <c r="P65" s="141">
        <v>1.0588</v>
      </c>
      <c r="Q65" s="141" t="s">
        <v>26</v>
      </c>
      <c r="R65" s="143">
        <v>1.125</v>
      </c>
      <c r="S65" s="141"/>
      <c r="T65" s="141"/>
      <c r="U65" s="141"/>
      <c r="V65" s="157"/>
      <c r="W65" s="157">
        <v>0</v>
      </c>
      <c r="X65" s="141"/>
      <c r="Y65" s="143">
        <v>1.1576</v>
      </c>
      <c r="Z65" s="143">
        <v>1.1698601374685178</v>
      </c>
      <c r="AA65" s="157">
        <v>972218.76546755678</v>
      </c>
      <c r="AB65" s="180">
        <v>940178.08726338064</v>
      </c>
      <c r="AC65" s="157">
        <v>852146.26246008649</v>
      </c>
      <c r="AD65" s="157">
        <v>120072.50300747028</v>
      </c>
      <c r="AE65" s="131">
        <f>VLOOKUP(G65,$AM$17:$AR$23,6,TRUE)+1</f>
        <v>25</v>
      </c>
      <c r="AF65" s="128" t="s">
        <v>127</v>
      </c>
      <c r="AG65" s="80"/>
      <c r="AH65" s="81">
        <f>-IF($AA65&gt;0,$AA65*(1-VLOOKUP($D65,$AK$26:$AP$39,6,FALSE))*VLOOKUP($D65,$AK$26:$AP$39,IF(($G65-$B$2)/365&lt;1,4,5),FALSE),0)</f>
        <v>-6941.6419854383548</v>
      </c>
      <c r="AI65" s="81">
        <f>-IF($AA65&lt;0,$AA65*(1-VLOOKUP($AE65,$AK$18:$AP$23,6,FALSE))*VLOOKUP($AE65,$AK$18:$AP$23,5,FALSE),0)</f>
        <v>0</v>
      </c>
      <c r="AJ65" s="82"/>
      <c r="AK65" s="89"/>
      <c r="AL65" s="89"/>
      <c r="AM65" s="89"/>
      <c r="AN65" s="89"/>
      <c r="AO65" s="89"/>
      <c r="AP65" s="89"/>
      <c r="AQ65" s="89"/>
      <c r="AR65" s="86"/>
      <c r="AS65" s="86"/>
    </row>
    <row r="66" spans="1:45" s="87" customFormat="1" ht="15.75" customHeight="1" x14ac:dyDescent="0.25">
      <c r="A66" s="141">
        <v>2019</v>
      </c>
      <c r="B66" s="141" t="s">
        <v>75</v>
      </c>
      <c r="C66" s="141">
        <v>878</v>
      </c>
      <c r="D66" s="141" t="s">
        <v>52</v>
      </c>
      <c r="E66" s="142">
        <v>42692</v>
      </c>
      <c r="F66" s="142">
        <v>43494</v>
      </c>
      <c r="G66" s="142">
        <v>43496</v>
      </c>
      <c r="H66" s="141" t="s">
        <v>61</v>
      </c>
      <c r="I66" s="141" t="s">
        <v>58</v>
      </c>
      <c r="J66" s="141" t="s">
        <v>23</v>
      </c>
      <c r="K66" s="157">
        <v>22222222.222222202</v>
      </c>
      <c r="L66" s="141" t="s">
        <v>61</v>
      </c>
      <c r="M66" s="141" t="s">
        <v>59</v>
      </c>
      <c r="N66" s="141" t="s">
        <v>63</v>
      </c>
      <c r="O66" s="158">
        <v>-25000000</v>
      </c>
      <c r="P66" s="141">
        <v>1.0588</v>
      </c>
      <c r="Q66" s="141" t="s">
        <v>26</v>
      </c>
      <c r="R66" s="143">
        <v>1.125</v>
      </c>
      <c r="S66" s="141">
        <v>1.04</v>
      </c>
      <c r="T66" s="141" t="s">
        <v>166</v>
      </c>
      <c r="U66" s="141" t="s">
        <v>165</v>
      </c>
      <c r="V66" s="157"/>
      <c r="W66" s="157">
        <v>0</v>
      </c>
      <c r="X66" s="141"/>
      <c r="Y66" s="143">
        <v>1.1576</v>
      </c>
      <c r="Z66" s="143">
        <v>1.1698601374685178</v>
      </c>
      <c r="AA66" s="158">
        <v>-32040.678204176096</v>
      </c>
      <c r="AB66" s="180"/>
      <c r="AC66" s="157"/>
      <c r="AD66" s="158">
        <v>-32040.678204176096</v>
      </c>
      <c r="AE66" s="131">
        <f>VLOOKUP(G66,$AM$17:$AR$23,6,TRUE)+1</f>
        <v>25</v>
      </c>
      <c r="AF66" s="128" t="s">
        <v>127</v>
      </c>
      <c r="AG66" s="80"/>
      <c r="AH66" s="81">
        <f>-IF($AA66&gt;0,$AA66*(1-VLOOKUP($D66,$AK$26:$AP$39,6,FALSE))*VLOOKUP($D66,$AK$26:$AP$39,IF(($G66-$B$2)/365&lt;1,4,5),FALSE),0)</f>
        <v>0</v>
      </c>
      <c r="AI66" s="81">
        <f>-IF($AA66&lt;0,$AA66*(1-VLOOKUP($AE66,$AK$18:$AP$23,6,FALSE))*VLOOKUP($AE66,$AK$18:$AP$23,5,FALSE),0)</f>
        <v>447.92868129438182</v>
      </c>
      <c r="AJ66" s="82"/>
      <c r="AK66" s="89"/>
      <c r="AL66" s="89"/>
      <c r="AM66" s="89"/>
      <c r="AN66" s="89"/>
      <c r="AO66" s="89"/>
      <c r="AP66" s="89"/>
      <c r="AQ66" s="89"/>
      <c r="AR66" s="86"/>
      <c r="AS66" s="86"/>
    </row>
    <row r="67" spans="1:45" s="87" customFormat="1" ht="15.75" customHeight="1" x14ac:dyDescent="0.25">
      <c r="A67" s="141">
        <v>2019</v>
      </c>
      <c r="B67" s="141" t="s">
        <v>76</v>
      </c>
      <c r="C67" s="141">
        <v>858</v>
      </c>
      <c r="D67" s="141" t="s">
        <v>27</v>
      </c>
      <c r="E67" s="142">
        <v>42688</v>
      </c>
      <c r="F67" s="142">
        <v>43511</v>
      </c>
      <c r="G67" s="142">
        <v>43515</v>
      </c>
      <c r="H67" s="141" t="s">
        <v>57</v>
      </c>
      <c r="I67" s="141" t="s">
        <v>59</v>
      </c>
      <c r="J67" s="141" t="s">
        <v>23</v>
      </c>
      <c r="K67" s="157">
        <v>26258205.689277899</v>
      </c>
      <c r="L67" s="141" t="s">
        <v>57</v>
      </c>
      <c r="M67" s="141" t="s">
        <v>58</v>
      </c>
      <c r="N67" s="141" t="s">
        <v>63</v>
      </c>
      <c r="O67" s="158">
        <v>-30000000</v>
      </c>
      <c r="P67" s="141">
        <v>1.0737000000000001</v>
      </c>
      <c r="Q67" s="141" t="s">
        <v>26</v>
      </c>
      <c r="R67" s="143">
        <v>1.1425000000000001</v>
      </c>
      <c r="S67" s="141"/>
      <c r="T67" s="141"/>
      <c r="U67" s="141"/>
      <c r="V67" s="157"/>
      <c r="W67" s="157">
        <v>0</v>
      </c>
      <c r="X67" s="141"/>
      <c r="Y67" s="143">
        <v>1.1576</v>
      </c>
      <c r="Z67" s="143">
        <v>1.1717604403753383</v>
      </c>
      <c r="AA67" s="157">
        <v>897691.57521386223</v>
      </c>
      <c r="AB67" s="180">
        <v>837735.91521111724</v>
      </c>
      <c r="AC67" s="157">
        <v>655702.85141933337</v>
      </c>
      <c r="AD67" s="157">
        <v>241988.72379452887</v>
      </c>
      <c r="AE67" s="131">
        <f>VLOOKUP(G67,$AM$17:$AR$23,6,TRUE)+1</f>
        <v>25</v>
      </c>
      <c r="AF67" s="128" t="s">
        <v>127</v>
      </c>
      <c r="AG67" s="80"/>
      <c r="AH67" s="81">
        <f>-IF($AA67&gt;0,$AA67*(1-VLOOKUP($D67,$AK$26:$AP$39,6,FALSE))*VLOOKUP($D67,$AK$26:$AP$39,IF(($G67-$B$2)/365&lt;1,4,5),FALSE),0)</f>
        <v>-1777.4293189234475</v>
      </c>
      <c r="AI67" s="81">
        <f>-IF($AA67&lt;0,$AA67*(1-VLOOKUP($AE67,$AK$18:$AP$23,6,FALSE))*VLOOKUP($AE67,$AK$18:$AP$23,5,FALSE),0)</f>
        <v>0</v>
      </c>
      <c r="AJ67" s="82"/>
      <c r="AK67" s="89"/>
      <c r="AL67" s="89"/>
      <c r="AM67" s="89"/>
      <c r="AN67" s="89"/>
      <c r="AO67" s="89"/>
      <c r="AP67" s="89"/>
      <c r="AQ67" s="89"/>
      <c r="AR67" s="86"/>
      <c r="AS67" s="86"/>
    </row>
    <row r="68" spans="1:45" s="87" customFormat="1" ht="15.75" customHeight="1" x14ac:dyDescent="0.25">
      <c r="A68" s="141">
        <v>2019</v>
      </c>
      <c r="B68" s="141" t="s">
        <v>76</v>
      </c>
      <c r="C68" s="141">
        <v>860</v>
      </c>
      <c r="D68" s="141" t="s">
        <v>27</v>
      </c>
      <c r="E68" s="142">
        <v>42688</v>
      </c>
      <c r="F68" s="142">
        <v>43511</v>
      </c>
      <c r="G68" s="142">
        <v>43515</v>
      </c>
      <c r="H68" s="141" t="s">
        <v>61</v>
      </c>
      <c r="I68" s="141" t="s">
        <v>58</v>
      </c>
      <c r="J68" s="141" t="s">
        <v>23</v>
      </c>
      <c r="K68" s="157">
        <v>26258205.689277899</v>
      </c>
      <c r="L68" s="141" t="s">
        <v>61</v>
      </c>
      <c r="M68" s="141" t="s">
        <v>59</v>
      </c>
      <c r="N68" s="141" t="s">
        <v>63</v>
      </c>
      <c r="O68" s="158">
        <v>-30000000</v>
      </c>
      <c r="P68" s="141">
        <v>1.0737000000000001</v>
      </c>
      <c r="Q68" s="141" t="s">
        <v>26</v>
      </c>
      <c r="R68" s="143">
        <v>1.1425000000000001</v>
      </c>
      <c r="S68" s="141">
        <v>1.04</v>
      </c>
      <c r="T68" s="141" t="s">
        <v>166</v>
      </c>
      <c r="U68" s="141" t="s">
        <v>165</v>
      </c>
      <c r="V68" s="157"/>
      <c r="W68" s="157">
        <v>0</v>
      </c>
      <c r="X68" s="141"/>
      <c r="Y68" s="143">
        <v>1.1576</v>
      </c>
      <c r="Z68" s="143">
        <v>1.1717604403753383</v>
      </c>
      <c r="AA68" s="158">
        <v>-59955.66000274496</v>
      </c>
      <c r="AB68" s="180"/>
      <c r="AC68" s="157"/>
      <c r="AD68" s="158">
        <v>-59955.66000274496</v>
      </c>
      <c r="AE68" s="131">
        <f>VLOOKUP(G68,$AM$17:$AR$23,6,TRUE)+1</f>
        <v>25</v>
      </c>
      <c r="AF68" s="128" t="s">
        <v>127</v>
      </c>
      <c r="AG68" s="80"/>
      <c r="AH68" s="81">
        <f>-IF($AA68&gt;0,$AA68*(1-VLOOKUP($D68,$AK$26:$AP$39,6,FALSE))*VLOOKUP($D68,$AK$26:$AP$39,IF(($G68-$B$2)/365&lt;1,4,5),FALSE),0)</f>
        <v>0</v>
      </c>
      <c r="AI68" s="81">
        <f>-IF($AA68&lt;0,$AA68*(1-VLOOKUP($AE68,$AK$18:$AP$23,6,FALSE))*VLOOKUP($AE68,$AK$18:$AP$23,5,FALSE),0)</f>
        <v>838.18012683837446</v>
      </c>
      <c r="AJ68" s="82"/>
      <c r="AK68" s="89"/>
      <c r="AL68" s="89"/>
      <c r="AM68" s="89"/>
      <c r="AN68" s="89"/>
      <c r="AO68" s="89"/>
      <c r="AP68" s="89"/>
      <c r="AQ68" s="89"/>
      <c r="AR68" s="86"/>
      <c r="AS68" s="86"/>
    </row>
    <row r="69" spans="1:45" s="87" customFormat="1" ht="15.75" customHeight="1" x14ac:dyDescent="0.25">
      <c r="A69" s="141">
        <v>2019</v>
      </c>
      <c r="B69" s="141" t="s">
        <v>77</v>
      </c>
      <c r="C69" s="141">
        <v>867</v>
      </c>
      <c r="D69" s="141" t="s">
        <v>27</v>
      </c>
      <c r="E69" s="142">
        <v>42690</v>
      </c>
      <c r="F69" s="142">
        <v>43511</v>
      </c>
      <c r="G69" s="142">
        <v>43515</v>
      </c>
      <c r="H69" s="141" t="s">
        <v>57</v>
      </c>
      <c r="I69" s="141" t="s">
        <v>59</v>
      </c>
      <c r="J69" s="141" t="s">
        <v>23</v>
      </c>
      <c r="K69" s="157">
        <v>22123893.805309702</v>
      </c>
      <c r="L69" s="141" t="s">
        <v>57</v>
      </c>
      <c r="M69" s="141" t="s">
        <v>58</v>
      </c>
      <c r="N69" s="141" t="s">
        <v>63</v>
      </c>
      <c r="O69" s="158">
        <v>-25000000</v>
      </c>
      <c r="P69" s="141">
        <v>1.0690999999999999</v>
      </c>
      <c r="Q69" s="141" t="s">
        <v>26</v>
      </c>
      <c r="R69" s="143">
        <v>1.1299999999999999</v>
      </c>
      <c r="S69" s="141"/>
      <c r="T69" s="141"/>
      <c r="U69" s="141"/>
      <c r="V69" s="157"/>
      <c r="W69" s="157">
        <v>0</v>
      </c>
      <c r="X69" s="141"/>
      <c r="Y69" s="143">
        <v>1.1576</v>
      </c>
      <c r="Z69" s="143">
        <v>1.1717604403753383</v>
      </c>
      <c r="AA69" s="157">
        <v>939104.10679733474</v>
      </c>
      <c r="AB69" s="180">
        <v>893485.47938669519</v>
      </c>
      <c r="AC69" s="157">
        <v>788474.77376093343</v>
      </c>
      <c r="AD69" s="157">
        <v>150629.33303640131</v>
      </c>
      <c r="AE69" s="131">
        <f>VLOOKUP(G69,$AM$17:$AR$23,6,TRUE)+1</f>
        <v>25</v>
      </c>
      <c r="AF69" s="128" t="s">
        <v>127</v>
      </c>
      <c r="AG69" s="80"/>
      <c r="AH69" s="81">
        <f>-IF($AA69&gt;0,$AA69*(1-VLOOKUP($D69,$AK$26:$AP$39,6,FALSE))*VLOOKUP($D69,$AK$26:$AP$39,IF(($G69-$B$2)/365&lt;1,4,5),FALSE),0)</f>
        <v>-1859.4261314587231</v>
      </c>
      <c r="AI69" s="81">
        <f>-IF($AA69&lt;0,$AA69*(1-VLOOKUP($AE69,$AK$18:$AP$23,6,FALSE))*VLOOKUP($AE69,$AK$18:$AP$23,5,FALSE),0)</f>
        <v>0</v>
      </c>
      <c r="AJ69" s="82"/>
      <c r="AK69" s="89"/>
      <c r="AL69" s="89"/>
      <c r="AM69" s="89"/>
      <c r="AN69" s="89"/>
      <c r="AO69" s="89"/>
      <c r="AP69" s="89"/>
      <c r="AQ69" s="89"/>
      <c r="AR69" s="86"/>
      <c r="AS69" s="86"/>
    </row>
    <row r="70" spans="1:45" s="87" customFormat="1" ht="15.75" customHeight="1" x14ac:dyDescent="0.25">
      <c r="A70" s="141">
        <v>2019</v>
      </c>
      <c r="B70" s="141" t="s">
        <v>77</v>
      </c>
      <c r="C70" s="141">
        <v>869</v>
      </c>
      <c r="D70" s="141" t="s">
        <v>27</v>
      </c>
      <c r="E70" s="142">
        <v>42690</v>
      </c>
      <c r="F70" s="142">
        <v>43511</v>
      </c>
      <c r="G70" s="142">
        <v>43515</v>
      </c>
      <c r="H70" s="141" t="s">
        <v>61</v>
      </c>
      <c r="I70" s="141" t="s">
        <v>58</v>
      </c>
      <c r="J70" s="141" t="s">
        <v>23</v>
      </c>
      <c r="K70" s="157">
        <v>22123893.805309702</v>
      </c>
      <c r="L70" s="141" t="s">
        <v>61</v>
      </c>
      <c r="M70" s="141" t="s">
        <v>59</v>
      </c>
      <c r="N70" s="141" t="s">
        <v>63</v>
      </c>
      <c r="O70" s="158">
        <v>-25000000</v>
      </c>
      <c r="P70" s="141">
        <v>1.0690999999999999</v>
      </c>
      <c r="Q70" s="141" t="s">
        <v>26</v>
      </c>
      <c r="R70" s="143">
        <v>1.1299999999999999</v>
      </c>
      <c r="S70" s="141">
        <v>1.04</v>
      </c>
      <c r="T70" s="141" t="s">
        <v>166</v>
      </c>
      <c r="U70" s="141" t="s">
        <v>165</v>
      </c>
      <c r="V70" s="157"/>
      <c r="W70" s="157">
        <v>0</v>
      </c>
      <c r="X70" s="141"/>
      <c r="Y70" s="143">
        <v>1.1576</v>
      </c>
      <c r="Z70" s="143">
        <v>1.1717604403753383</v>
      </c>
      <c r="AA70" s="158">
        <v>-45618.627410639601</v>
      </c>
      <c r="AB70" s="180"/>
      <c r="AC70" s="157"/>
      <c r="AD70" s="158">
        <v>-45618.627410639601</v>
      </c>
      <c r="AE70" s="131">
        <f>VLOOKUP(G70,$AM$17:$AR$23,6,TRUE)+1</f>
        <v>25</v>
      </c>
      <c r="AF70" s="128" t="s">
        <v>127</v>
      </c>
      <c r="AG70" s="80"/>
      <c r="AH70" s="81">
        <f>-IF($AA70&gt;0,$AA70*(1-VLOOKUP($D70,$AK$26:$AP$39,6,FALSE))*VLOOKUP($D70,$AK$26:$AP$39,IF(($G70-$B$2)/365&lt;1,4,5),FALSE),0)</f>
        <v>0</v>
      </c>
      <c r="AI70" s="81">
        <f>-IF($AA70&lt;0,$AA70*(1-VLOOKUP($AE70,$AK$18:$AP$23,6,FALSE))*VLOOKUP($AE70,$AK$18:$AP$23,5,FALSE),0)</f>
        <v>637.74841120074166</v>
      </c>
      <c r="AJ70" s="82"/>
      <c r="AK70" s="89"/>
      <c r="AL70" s="89"/>
      <c r="AM70" s="89"/>
      <c r="AN70" s="89"/>
      <c r="AO70" s="89"/>
      <c r="AP70" s="89"/>
      <c r="AQ70" s="89"/>
      <c r="AR70" s="86"/>
      <c r="AS70" s="86"/>
    </row>
    <row r="71" spans="1:45" s="87" customFormat="1" ht="15.75" customHeight="1" x14ac:dyDescent="0.25">
      <c r="A71" s="141">
        <v>2019</v>
      </c>
      <c r="B71" s="141" t="s">
        <v>79</v>
      </c>
      <c r="C71" s="141">
        <v>901</v>
      </c>
      <c r="D71" s="141" t="s">
        <v>22</v>
      </c>
      <c r="E71" s="142">
        <v>42789</v>
      </c>
      <c r="F71" s="142">
        <v>43517</v>
      </c>
      <c r="G71" s="142">
        <v>43521</v>
      </c>
      <c r="H71" s="141" t="s">
        <v>57</v>
      </c>
      <c r="I71" s="141" t="s">
        <v>59</v>
      </c>
      <c r="J71" s="141" t="s">
        <v>23</v>
      </c>
      <c r="K71" s="157">
        <v>26560424.966799501</v>
      </c>
      <c r="L71" s="141" t="s">
        <v>57</v>
      </c>
      <c r="M71" s="141" t="s">
        <v>58</v>
      </c>
      <c r="N71" s="141" t="s">
        <v>63</v>
      </c>
      <c r="O71" s="158">
        <v>-30000000</v>
      </c>
      <c r="P71" s="141">
        <v>1.05</v>
      </c>
      <c r="Q71" s="141" t="s">
        <v>26</v>
      </c>
      <c r="R71" s="143">
        <v>1.1294999999999999</v>
      </c>
      <c r="S71" s="141"/>
      <c r="T71" s="141"/>
      <c r="U71" s="141"/>
      <c r="V71" s="157"/>
      <c r="W71" s="157">
        <v>0</v>
      </c>
      <c r="X71" s="141"/>
      <c r="Y71" s="143">
        <v>1.1576</v>
      </c>
      <c r="Z71" s="143">
        <v>1.1723578746724381</v>
      </c>
      <c r="AA71" s="157">
        <v>1155619.8712841612</v>
      </c>
      <c r="AB71" s="180">
        <v>1129017.142932395</v>
      </c>
      <c r="AC71" s="157">
        <v>970969.1802017726</v>
      </c>
      <c r="AD71" s="157">
        <v>184650.69108238863</v>
      </c>
      <c r="AE71" s="131">
        <f>VLOOKUP(G71,$AM$17:$AR$23,6,TRUE)+1</f>
        <v>25</v>
      </c>
      <c r="AF71" s="128" t="s">
        <v>127</v>
      </c>
      <c r="AG71" s="80"/>
      <c r="AH71" s="81">
        <f>-IF($AA71&gt;0,$AA71*(1-VLOOKUP($D71,$AK$26:$AP$39,6,FALSE))*VLOOKUP($D71,$AK$26:$AP$39,IF(($G71-$B$2)/365&lt;1,4,5),FALSE),0)</f>
        <v>-2218.7901528655893</v>
      </c>
      <c r="AI71" s="81">
        <f>-IF($AA71&lt;0,$AA71*(1-VLOOKUP($AE71,$AK$18:$AP$23,6,FALSE))*VLOOKUP($AE71,$AK$18:$AP$23,5,FALSE),0)</f>
        <v>0</v>
      </c>
      <c r="AJ71" s="82"/>
      <c r="AK71" s="89"/>
      <c r="AL71" s="89"/>
      <c r="AM71" s="89"/>
      <c r="AN71" s="89"/>
      <c r="AO71" s="89"/>
      <c r="AP71" s="89"/>
      <c r="AQ71" s="89"/>
      <c r="AR71" s="86"/>
      <c r="AS71" s="86"/>
    </row>
    <row r="72" spans="1:45" s="87" customFormat="1" ht="15.75" customHeight="1" x14ac:dyDescent="0.25">
      <c r="A72" s="141">
        <v>2019</v>
      </c>
      <c r="B72" s="141" t="s">
        <v>79</v>
      </c>
      <c r="C72" s="141">
        <v>903</v>
      </c>
      <c r="D72" s="141" t="s">
        <v>22</v>
      </c>
      <c r="E72" s="142">
        <v>42789</v>
      </c>
      <c r="F72" s="142">
        <v>43517</v>
      </c>
      <c r="G72" s="142">
        <v>43521</v>
      </c>
      <c r="H72" s="141" t="s">
        <v>61</v>
      </c>
      <c r="I72" s="141" t="s">
        <v>58</v>
      </c>
      <c r="J72" s="141" t="s">
        <v>23</v>
      </c>
      <c r="K72" s="157">
        <v>27522935.779816501</v>
      </c>
      <c r="L72" s="141" t="s">
        <v>61</v>
      </c>
      <c r="M72" s="141" t="s">
        <v>59</v>
      </c>
      <c r="N72" s="141" t="s">
        <v>63</v>
      </c>
      <c r="O72" s="158">
        <v>-30000000</v>
      </c>
      <c r="P72" s="141">
        <v>1.05</v>
      </c>
      <c r="Q72" s="141" t="s">
        <v>26</v>
      </c>
      <c r="R72" s="143">
        <v>1.0900000000000001</v>
      </c>
      <c r="S72" s="141">
        <v>1.02</v>
      </c>
      <c r="T72" s="141" t="s">
        <v>166</v>
      </c>
      <c r="U72" s="141" t="s">
        <v>165</v>
      </c>
      <c r="V72" s="157"/>
      <c r="W72" s="157">
        <v>0</v>
      </c>
      <c r="X72" s="141"/>
      <c r="Y72" s="143">
        <v>1.1576</v>
      </c>
      <c r="Z72" s="143">
        <v>1.1723578746724381</v>
      </c>
      <c r="AA72" s="158">
        <v>-26602.728351766164</v>
      </c>
      <c r="AB72" s="180"/>
      <c r="AC72" s="157"/>
      <c r="AD72" s="158">
        <v>-26602.728351766164</v>
      </c>
      <c r="AE72" s="131">
        <f>VLOOKUP(G72,$AM$17:$AR$23,6,TRUE)+1</f>
        <v>25</v>
      </c>
      <c r="AF72" s="128" t="s">
        <v>127</v>
      </c>
      <c r="AG72" s="80"/>
      <c r="AH72" s="81">
        <f>-IF($AA72&gt;0,$AA72*(1-VLOOKUP($D72,$AK$26:$AP$39,6,FALSE))*VLOOKUP($D72,$AK$26:$AP$39,IF(($G72-$B$2)/365&lt;1,4,5),FALSE),0)</f>
        <v>0</v>
      </c>
      <c r="AI72" s="81">
        <f>-IF($AA72&lt;0,$AA72*(1-VLOOKUP($AE72,$AK$18:$AP$23,6,FALSE))*VLOOKUP($AE72,$AK$18:$AP$23,5,FALSE),0)</f>
        <v>371.90614235769101</v>
      </c>
      <c r="AJ72" s="82"/>
      <c r="AK72" s="94"/>
      <c r="AL72" s="89"/>
      <c r="AM72" s="89"/>
      <c r="AN72" s="89"/>
      <c r="AO72" s="89"/>
      <c r="AP72" s="89"/>
      <c r="AQ72" s="89"/>
      <c r="AR72" s="86"/>
      <c r="AS72" s="86"/>
    </row>
    <row r="73" spans="1:45" s="87" customFormat="1" ht="15.75" customHeight="1" x14ac:dyDescent="0.25">
      <c r="A73" s="141">
        <v>2019</v>
      </c>
      <c r="B73" s="141" t="s">
        <v>78</v>
      </c>
      <c r="C73" s="141">
        <v>890</v>
      </c>
      <c r="D73" s="141" t="s">
        <v>52</v>
      </c>
      <c r="E73" s="142">
        <v>42719</v>
      </c>
      <c r="F73" s="142">
        <v>43551</v>
      </c>
      <c r="G73" s="142">
        <v>43553</v>
      </c>
      <c r="H73" s="141" t="s">
        <v>57</v>
      </c>
      <c r="I73" s="141" t="s">
        <v>59</v>
      </c>
      <c r="J73" s="141" t="s">
        <v>23</v>
      </c>
      <c r="K73" s="157">
        <v>17897091.722595099</v>
      </c>
      <c r="L73" s="141" t="s">
        <v>57</v>
      </c>
      <c r="M73" s="141" t="s">
        <v>58</v>
      </c>
      <c r="N73" s="141" t="s">
        <v>63</v>
      </c>
      <c r="O73" s="158">
        <v>-20000000</v>
      </c>
      <c r="P73" s="141">
        <v>1.0449999999999999</v>
      </c>
      <c r="Q73" s="141" t="s">
        <v>26</v>
      </c>
      <c r="R73" s="143">
        <v>1.1174999999999999</v>
      </c>
      <c r="S73" s="141"/>
      <c r="T73" s="141"/>
      <c r="U73" s="141"/>
      <c r="V73" s="157"/>
      <c r="W73" s="157">
        <v>0</v>
      </c>
      <c r="X73" s="141"/>
      <c r="Y73" s="143">
        <v>1.1576</v>
      </c>
      <c r="Z73" s="143">
        <v>1.1756303795444831</v>
      </c>
      <c r="AA73" s="157">
        <v>998406.98723762145</v>
      </c>
      <c r="AB73" s="180">
        <v>963053.0668444226</v>
      </c>
      <c r="AC73" s="157">
        <v>884942.02997713163</v>
      </c>
      <c r="AD73" s="157">
        <v>113464.95726048981</v>
      </c>
      <c r="AE73" s="131">
        <f>VLOOKUP(G73,$AM$17:$AR$23,6,TRUE)+1</f>
        <v>25</v>
      </c>
      <c r="AF73" s="128" t="s">
        <v>127</v>
      </c>
      <c r="AG73" s="80"/>
      <c r="AH73" s="81">
        <f>-IF($AA73&gt;0,$AA73*(1-VLOOKUP($D73,$AK$26:$AP$39,6,FALSE))*VLOOKUP($D73,$AK$26:$AP$39,IF(($G73-$B$2)/365&lt;1,4,5),FALSE),0)</f>
        <v>-7128.625888876617</v>
      </c>
      <c r="AI73" s="81">
        <f>-IF($AA73&lt;0,$AA73*(1-VLOOKUP($AE73,$AK$18:$AP$23,6,FALSE))*VLOOKUP($AE73,$AK$18:$AP$23,5,FALSE),0)</f>
        <v>0</v>
      </c>
      <c r="AJ73" s="82"/>
      <c r="AK73" s="89"/>
      <c r="AL73" s="89"/>
      <c r="AM73" s="89"/>
      <c r="AN73" s="89"/>
      <c r="AO73" s="89"/>
      <c r="AP73" s="89"/>
      <c r="AQ73" s="89"/>
      <c r="AR73" s="86"/>
      <c r="AS73" s="86"/>
    </row>
    <row r="74" spans="1:45" s="87" customFormat="1" ht="15.75" customHeight="1" x14ac:dyDescent="0.25">
      <c r="A74" s="141">
        <v>2019</v>
      </c>
      <c r="B74" s="141" t="s">
        <v>78</v>
      </c>
      <c r="C74" s="141">
        <v>892</v>
      </c>
      <c r="D74" s="141" t="s">
        <v>52</v>
      </c>
      <c r="E74" s="142">
        <v>42719</v>
      </c>
      <c r="F74" s="142">
        <v>43551</v>
      </c>
      <c r="G74" s="142">
        <v>43553</v>
      </c>
      <c r="H74" s="141" t="s">
        <v>61</v>
      </c>
      <c r="I74" s="141" t="s">
        <v>58</v>
      </c>
      <c r="J74" s="141" t="s">
        <v>23</v>
      </c>
      <c r="K74" s="157">
        <v>17897091.722595099</v>
      </c>
      <c r="L74" s="141" t="s">
        <v>61</v>
      </c>
      <c r="M74" s="141" t="s">
        <v>59</v>
      </c>
      <c r="N74" s="141" t="s">
        <v>63</v>
      </c>
      <c r="O74" s="158">
        <v>-20000000</v>
      </c>
      <c r="P74" s="141">
        <v>1.0449999999999999</v>
      </c>
      <c r="Q74" s="141" t="s">
        <v>26</v>
      </c>
      <c r="R74" s="143">
        <v>1.1174999999999999</v>
      </c>
      <c r="S74" s="141">
        <v>1.0175000000000001</v>
      </c>
      <c r="T74" s="141" t="s">
        <v>166</v>
      </c>
      <c r="U74" s="141" t="s">
        <v>165</v>
      </c>
      <c r="V74" s="157"/>
      <c r="W74" s="157">
        <v>0</v>
      </c>
      <c r="X74" s="141"/>
      <c r="Y74" s="143">
        <v>1.1576</v>
      </c>
      <c r="Z74" s="143">
        <v>1.1756303795444831</v>
      </c>
      <c r="AA74" s="158">
        <v>-35353.920393198838</v>
      </c>
      <c r="AB74" s="180"/>
      <c r="AC74" s="157"/>
      <c r="AD74" s="158">
        <v>-35353.920393198838</v>
      </c>
      <c r="AE74" s="131">
        <f>VLOOKUP(G74,$AM$17:$AR$23,6,TRUE)+1</f>
        <v>25</v>
      </c>
      <c r="AF74" s="128" t="s">
        <v>127</v>
      </c>
      <c r="AG74" s="80"/>
      <c r="AH74" s="81">
        <f>-IF($AA74&gt;0,$AA74*(1-VLOOKUP($D74,$AK$26:$AP$39,6,FALSE))*VLOOKUP($D74,$AK$26:$AP$39,IF(($G74-$B$2)/365&lt;1,4,5),FALSE),0)</f>
        <v>0</v>
      </c>
      <c r="AI74" s="81">
        <f>-IF($AA74&lt;0,$AA74*(1-VLOOKUP($AE74,$AK$18:$AP$23,6,FALSE))*VLOOKUP($AE74,$AK$18:$AP$23,5,FALSE),0)</f>
        <v>494.24780709691976</v>
      </c>
      <c r="AJ74" s="82"/>
      <c r="AK74" s="89"/>
      <c r="AL74" s="89"/>
      <c r="AM74" s="89"/>
      <c r="AN74" s="89"/>
      <c r="AO74" s="89"/>
      <c r="AP74" s="89"/>
      <c r="AQ74" s="89"/>
      <c r="AR74" s="86"/>
      <c r="AS74" s="86"/>
    </row>
    <row r="75" spans="1:45" s="87" customFormat="1" ht="15.75" customHeight="1" x14ac:dyDescent="0.25">
      <c r="A75" s="141">
        <v>2019</v>
      </c>
      <c r="B75" s="141" t="s">
        <v>134</v>
      </c>
      <c r="C75" s="141">
        <v>1016</v>
      </c>
      <c r="D75" s="141" t="s">
        <v>105</v>
      </c>
      <c r="E75" s="142">
        <v>43222</v>
      </c>
      <c r="F75" s="142"/>
      <c r="G75" s="142">
        <v>43585</v>
      </c>
      <c r="H75" s="141" t="s">
        <v>57</v>
      </c>
      <c r="I75" s="141" t="s">
        <v>62</v>
      </c>
      <c r="J75" s="141" t="s">
        <v>23</v>
      </c>
      <c r="K75" s="157">
        <v>13585638.039786501</v>
      </c>
      <c r="L75" s="141" t="s">
        <v>61</v>
      </c>
      <c r="M75" s="141" t="s">
        <v>62</v>
      </c>
      <c r="N75" s="141" t="s">
        <v>63</v>
      </c>
      <c r="O75" s="158">
        <v>-16800000</v>
      </c>
      <c r="P75" s="141"/>
      <c r="Q75" s="141" t="s">
        <v>26</v>
      </c>
      <c r="R75" s="143">
        <v>1.2365999999999999</v>
      </c>
      <c r="S75" s="141"/>
      <c r="T75" s="141"/>
      <c r="U75" s="141"/>
      <c r="V75" s="157"/>
      <c r="W75" s="157">
        <v>0</v>
      </c>
      <c r="X75" s="141"/>
      <c r="Y75" s="143">
        <v>1.1576</v>
      </c>
      <c r="Z75" s="143">
        <v>1.1790765777787173</v>
      </c>
      <c r="AA75" s="158">
        <v>-664798.23503380036</v>
      </c>
      <c r="AB75" s="158">
        <v>-664798.23503380036</v>
      </c>
      <c r="AC75" s="158">
        <v>-664798.23503380036</v>
      </c>
      <c r="AD75" s="157">
        <v>0</v>
      </c>
      <c r="AE75" s="131">
        <f>VLOOKUP(G75,$AM$17:$AR$23,6,TRUE)+1</f>
        <v>25</v>
      </c>
      <c r="AF75" s="128" t="s">
        <v>127</v>
      </c>
      <c r="AG75" s="80"/>
      <c r="AH75" s="81">
        <f>-IF($AA75&gt;0,$AA75*(1-VLOOKUP($D75,$AK$26:$AP$39,6,FALSE))*VLOOKUP($D75,$AK$26:$AP$39,IF(($G75-$B$2)/365&lt;1,4,5),FALSE),0)</f>
        <v>0</v>
      </c>
      <c r="AI75" s="81">
        <f>-IF($AA75&lt;0,$AA75*(1-VLOOKUP($AE75,$AK$18:$AP$23,6,FALSE))*VLOOKUP($AE75,$AK$18:$AP$23,5,FALSE),0)</f>
        <v>9293.8793257725283</v>
      </c>
      <c r="AJ75" s="82"/>
      <c r="AK75" s="89"/>
      <c r="AL75" s="89"/>
      <c r="AM75" s="89"/>
      <c r="AN75" s="89"/>
      <c r="AO75" s="89"/>
      <c r="AP75" s="89"/>
      <c r="AQ75" s="89"/>
      <c r="AR75" s="86"/>
      <c r="AS75" s="86"/>
    </row>
    <row r="76" spans="1:45" s="87" customFormat="1" ht="15.75" customHeight="1" x14ac:dyDescent="0.25">
      <c r="A76" s="141">
        <v>2019</v>
      </c>
      <c r="B76" s="141" t="s">
        <v>135</v>
      </c>
      <c r="C76" s="141">
        <v>1017</v>
      </c>
      <c r="D76" s="141" t="s">
        <v>105</v>
      </c>
      <c r="E76" s="142">
        <v>43222</v>
      </c>
      <c r="F76" s="142"/>
      <c r="G76" s="142">
        <v>43585</v>
      </c>
      <c r="H76" s="141" t="s">
        <v>57</v>
      </c>
      <c r="I76" s="141" t="s">
        <v>62</v>
      </c>
      <c r="J76" s="141" t="s">
        <v>23</v>
      </c>
      <c r="K76" s="157">
        <v>2587740.5790069499</v>
      </c>
      <c r="L76" s="141" t="s">
        <v>61</v>
      </c>
      <c r="M76" s="141" t="s">
        <v>62</v>
      </c>
      <c r="N76" s="141" t="s">
        <v>63</v>
      </c>
      <c r="O76" s="158">
        <v>-3200000</v>
      </c>
      <c r="P76" s="141"/>
      <c r="Q76" s="141" t="s">
        <v>26</v>
      </c>
      <c r="R76" s="143">
        <v>1.2365999999999999</v>
      </c>
      <c r="S76" s="141"/>
      <c r="T76" s="141"/>
      <c r="U76" s="141"/>
      <c r="V76" s="157"/>
      <c r="W76" s="157">
        <v>0</v>
      </c>
      <c r="X76" s="141"/>
      <c r="Y76" s="143">
        <v>1.1576</v>
      </c>
      <c r="Z76" s="143">
        <v>1.1790765777787173</v>
      </c>
      <c r="AA76" s="158">
        <v>-126628.23524453322</v>
      </c>
      <c r="AB76" s="158">
        <v>-126628.23524453322</v>
      </c>
      <c r="AC76" s="158">
        <v>-126628.23524453322</v>
      </c>
      <c r="AD76" s="157">
        <v>0</v>
      </c>
      <c r="AE76" s="131">
        <f>VLOOKUP(G76,$AM$17:$AR$23,6,TRUE)+1</f>
        <v>25</v>
      </c>
      <c r="AF76" s="128" t="s">
        <v>127</v>
      </c>
      <c r="AG76" s="80"/>
      <c r="AH76" s="81">
        <f>-IF($AA76&gt;0,$AA76*(1-VLOOKUP($D76,$AK$26:$AP$39,6,FALSE))*VLOOKUP($D76,$AK$26:$AP$39,IF(($G76-$B$2)/365&lt;1,4,5),FALSE),0)</f>
        <v>0</v>
      </c>
      <c r="AI76" s="81">
        <f>-IF($AA76&lt;0,$AA76*(1-VLOOKUP($AE76,$AK$18:$AP$23,6,FALSE))*VLOOKUP($AE76,$AK$18:$AP$23,5,FALSE),0)</f>
        <v>1770.2627287185744</v>
      </c>
      <c r="AJ76" s="82"/>
      <c r="AK76" s="89"/>
      <c r="AL76" s="89"/>
      <c r="AM76" s="89"/>
      <c r="AN76" s="89"/>
      <c r="AO76" s="89"/>
      <c r="AP76" s="89"/>
      <c r="AQ76" s="89"/>
      <c r="AR76" s="86"/>
      <c r="AS76" s="86"/>
    </row>
    <row r="77" spans="1:45" s="87" customFormat="1" ht="15.75" customHeight="1" x14ac:dyDescent="0.25">
      <c r="A77" s="141">
        <v>2019</v>
      </c>
      <c r="B77" s="141" t="s">
        <v>136</v>
      </c>
      <c r="C77" s="141">
        <v>1018</v>
      </c>
      <c r="D77" s="141" t="s">
        <v>105</v>
      </c>
      <c r="E77" s="142">
        <v>43223</v>
      </c>
      <c r="F77" s="142"/>
      <c r="G77" s="142">
        <v>43616</v>
      </c>
      <c r="H77" s="141" t="s">
        <v>57</v>
      </c>
      <c r="I77" s="141" t="s">
        <v>62</v>
      </c>
      <c r="J77" s="141" t="s">
        <v>23</v>
      </c>
      <c r="K77" s="157">
        <v>3225806.4516129</v>
      </c>
      <c r="L77" s="141" t="s">
        <v>61</v>
      </c>
      <c r="M77" s="141" t="s">
        <v>62</v>
      </c>
      <c r="N77" s="141" t="s">
        <v>63</v>
      </c>
      <c r="O77" s="158">
        <v>-4000000</v>
      </c>
      <c r="P77" s="141"/>
      <c r="Q77" s="141" t="s">
        <v>26</v>
      </c>
      <c r="R77" s="143">
        <v>1.24</v>
      </c>
      <c r="S77" s="141"/>
      <c r="T77" s="141"/>
      <c r="U77" s="141"/>
      <c r="V77" s="157"/>
      <c r="W77" s="157">
        <v>0</v>
      </c>
      <c r="X77" s="141"/>
      <c r="Y77" s="143">
        <v>1.1576</v>
      </c>
      <c r="Z77" s="143">
        <v>1.1824283242446241</v>
      </c>
      <c r="AA77" s="158">
        <v>-157599.38803371816</v>
      </c>
      <c r="AB77" s="158">
        <v>-157599.38803371816</v>
      </c>
      <c r="AC77" s="158">
        <v>-157599.38803371816</v>
      </c>
      <c r="AD77" s="157">
        <v>0</v>
      </c>
      <c r="AE77" s="131">
        <f>VLOOKUP(G77,$AM$17:$AR$23,6,TRUE)+1</f>
        <v>25</v>
      </c>
      <c r="AF77" s="128" t="s">
        <v>127</v>
      </c>
      <c r="AG77" s="80"/>
      <c r="AH77" s="81">
        <f>-IF($AA77&gt;0,$AA77*(1-VLOOKUP($D77,$AK$26:$AP$39,6,FALSE))*VLOOKUP($D77,$AK$26:$AP$39,IF(($G77-$B$2)/365&lt;1,4,5),FALSE),0)</f>
        <v>0</v>
      </c>
      <c r="AI77" s="81">
        <f>-IF($AA77&lt;0,$AA77*(1-VLOOKUP($AE77,$AK$18:$AP$23,6,FALSE))*VLOOKUP($AE77,$AK$18:$AP$23,5,FALSE),0)</f>
        <v>2203.2394447113797</v>
      </c>
      <c r="AJ77" s="82"/>
      <c r="AK77" s="89"/>
      <c r="AL77" s="89"/>
      <c r="AM77" s="89"/>
      <c r="AN77" s="89"/>
      <c r="AO77" s="89"/>
      <c r="AP77" s="89"/>
      <c r="AQ77" s="89"/>
      <c r="AR77" s="86"/>
      <c r="AS77" s="86"/>
    </row>
    <row r="78" spans="1:45" s="87" customFormat="1" ht="15.75" customHeight="1" x14ac:dyDescent="0.25">
      <c r="A78" s="141">
        <v>2019</v>
      </c>
      <c r="B78" s="141" t="s">
        <v>137</v>
      </c>
      <c r="C78" s="141">
        <v>1019</v>
      </c>
      <c r="D78" s="141" t="s">
        <v>105</v>
      </c>
      <c r="E78" s="142">
        <v>43223</v>
      </c>
      <c r="F78" s="142"/>
      <c r="G78" s="142">
        <v>43616</v>
      </c>
      <c r="H78" s="141" t="s">
        <v>57</v>
      </c>
      <c r="I78" s="141" t="s">
        <v>62</v>
      </c>
      <c r="J78" s="141" t="s">
        <v>23</v>
      </c>
      <c r="K78" s="157">
        <v>16935483.870967701</v>
      </c>
      <c r="L78" s="141" t="s">
        <v>61</v>
      </c>
      <c r="M78" s="141" t="s">
        <v>62</v>
      </c>
      <c r="N78" s="141" t="s">
        <v>63</v>
      </c>
      <c r="O78" s="158">
        <v>-21000000</v>
      </c>
      <c r="P78" s="141"/>
      <c r="Q78" s="141" t="s">
        <v>26</v>
      </c>
      <c r="R78" s="143">
        <v>1.24</v>
      </c>
      <c r="S78" s="141"/>
      <c r="T78" s="141"/>
      <c r="U78" s="141"/>
      <c r="V78" s="157"/>
      <c r="W78" s="157">
        <v>0</v>
      </c>
      <c r="X78" s="141"/>
      <c r="Y78" s="143">
        <v>1.1576</v>
      </c>
      <c r="Z78" s="143">
        <v>1.1824283242446241</v>
      </c>
      <c r="AA78" s="158">
        <v>-827396.78717702022</v>
      </c>
      <c r="AB78" s="158">
        <v>-827396.78717702022</v>
      </c>
      <c r="AC78" s="158">
        <v>-827396.78717702022</v>
      </c>
      <c r="AD78" s="157">
        <v>0</v>
      </c>
      <c r="AE78" s="131">
        <f>VLOOKUP(G78,$AM$17:$AR$23,6,TRUE)+1</f>
        <v>25</v>
      </c>
      <c r="AF78" s="128" t="s">
        <v>127</v>
      </c>
      <c r="AG78" s="80"/>
      <c r="AH78" s="81">
        <f>-IF($AA78&gt;0,$AA78*(1-VLOOKUP($D78,$AK$26:$AP$39,6,FALSE))*VLOOKUP($D78,$AK$26:$AP$39,IF(($G78-$B$2)/365&lt;1,4,5),FALSE),0)</f>
        <v>0</v>
      </c>
      <c r="AI78" s="81">
        <f>-IF($AA78&lt;0,$AA78*(1-VLOOKUP($AE78,$AK$18:$AP$23,6,FALSE))*VLOOKUP($AE78,$AK$18:$AP$23,5,FALSE),0)</f>
        <v>11567.007084734743</v>
      </c>
      <c r="AJ78" s="82"/>
      <c r="AK78" s="89"/>
      <c r="AL78" s="89"/>
      <c r="AM78" s="89"/>
      <c r="AN78" s="89"/>
      <c r="AO78" s="89"/>
      <c r="AP78" s="89"/>
      <c r="AQ78" s="89"/>
      <c r="AR78" s="86"/>
      <c r="AS78" s="86"/>
    </row>
    <row r="79" spans="1:45" s="87" customFormat="1" ht="15.75" customHeight="1" x14ac:dyDescent="0.25">
      <c r="A79" s="141">
        <v>2019</v>
      </c>
      <c r="B79" s="141" t="s">
        <v>138</v>
      </c>
      <c r="C79" s="141">
        <v>1013</v>
      </c>
      <c r="D79" s="141" t="s">
        <v>52</v>
      </c>
      <c r="E79" s="142">
        <v>43222</v>
      </c>
      <c r="F79" s="142"/>
      <c r="G79" s="142">
        <v>43738</v>
      </c>
      <c r="H79" s="141" t="s">
        <v>57</v>
      </c>
      <c r="I79" s="141" t="s">
        <v>62</v>
      </c>
      <c r="J79" s="141" t="s">
        <v>23</v>
      </c>
      <c r="K79" s="157">
        <v>16313213.7030995</v>
      </c>
      <c r="L79" s="141" t="s">
        <v>61</v>
      </c>
      <c r="M79" s="141" t="s">
        <v>62</v>
      </c>
      <c r="N79" s="141" t="s">
        <v>63</v>
      </c>
      <c r="O79" s="158">
        <v>-20000000</v>
      </c>
      <c r="P79" s="141"/>
      <c r="Q79" s="141" t="s">
        <v>26</v>
      </c>
      <c r="R79" s="143">
        <v>1.226</v>
      </c>
      <c r="S79" s="141"/>
      <c r="T79" s="141"/>
      <c r="U79" s="141"/>
      <c r="V79" s="157"/>
      <c r="W79" s="157">
        <v>0</v>
      </c>
      <c r="X79" s="141"/>
      <c r="Y79" s="143">
        <v>1.1576</v>
      </c>
      <c r="Z79" s="143">
        <v>1.1960224583239807</v>
      </c>
      <c r="AA79" s="158">
        <v>-410851.49719253049</v>
      </c>
      <c r="AB79" s="198">
        <v>-1128359.2027793769</v>
      </c>
      <c r="AC79" s="158">
        <v>-410851.49719253049</v>
      </c>
      <c r="AD79" s="157">
        <v>0</v>
      </c>
      <c r="AE79" s="131">
        <f>VLOOKUP(G79,$AM$17:$AR$23,6,TRUE)+1</f>
        <v>26</v>
      </c>
      <c r="AF79" s="128" t="s">
        <v>127</v>
      </c>
      <c r="AG79" s="80"/>
      <c r="AH79" s="81">
        <f>-IF($AA79&gt;0,$AA79*(1-VLOOKUP($D79,$AK$26:$AP$39,6,FALSE))*VLOOKUP($D79,$AK$26:$AP$39,IF(($G79-$B$2)/365&lt;1,4,5),FALSE),0)</f>
        <v>0</v>
      </c>
      <c r="AI79" s="81">
        <f>-IF($AA79&lt;0,$AA79*(1-VLOOKUP($AE79,$AK$18:$AP$23,6,FALSE))*VLOOKUP($AE79,$AK$18:$AP$23,5,FALSE),0)</f>
        <v>8430.6727223907255</v>
      </c>
      <c r="AJ79" s="82"/>
      <c r="AK79" s="89"/>
      <c r="AL79" s="89"/>
      <c r="AM79" s="89"/>
      <c r="AN79" s="89"/>
      <c r="AO79" s="89"/>
      <c r="AP79" s="89"/>
      <c r="AQ79" s="89"/>
      <c r="AR79" s="86"/>
      <c r="AS79" s="86"/>
    </row>
    <row r="80" spans="1:45" s="87" customFormat="1" ht="15.75" customHeight="1" x14ac:dyDescent="0.25">
      <c r="A80" s="141">
        <v>2019</v>
      </c>
      <c r="B80" s="141" t="s">
        <v>138</v>
      </c>
      <c r="C80" s="141">
        <v>1014</v>
      </c>
      <c r="D80" s="141" t="s">
        <v>52</v>
      </c>
      <c r="E80" s="142">
        <v>43222</v>
      </c>
      <c r="F80" s="142">
        <v>43734</v>
      </c>
      <c r="G80" s="142">
        <v>43738</v>
      </c>
      <c r="H80" s="141" t="s">
        <v>61</v>
      </c>
      <c r="I80" s="141" t="s">
        <v>58</v>
      </c>
      <c r="J80" s="141" t="s">
        <v>23</v>
      </c>
      <c r="K80" s="157">
        <v>16313213.7030995</v>
      </c>
      <c r="L80" s="141" t="s">
        <v>61</v>
      </c>
      <c r="M80" s="141" t="s">
        <v>59</v>
      </c>
      <c r="N80" s="141" t="s">
        <v>63</v>
      </c>
      <c r="O80" s="158">
        <v>-20000000</v>
      </c>
      <c r="P80" s="141"/>
      <c r="Q80" s="141" t="s">
        <v>26</v>
      </c>
      <c r="R80" s="143">
        <v>1.226</v>
      </c>
      <c r="S80" s="141"/>
      <c r="T80" s="141"/>
      <c r="U80" s="141"/>
      <c r="V80" s="157"/>
      <c r="W80" s="157">
        <v>0</v>
      </c>
      <c r="X80" s="141"/>
      <c r="Y80" s="143">
        <v>1.1576</v>
      </c>
      <c r="Z80" s="143">
        <v>1.1960224583239807</v>
      </c>
      <c r="AA80" s="158">
        <v>-717507.70558684645</v>
      </c>
      <c r="AB80" s="180"/>
      <c r="AC80" s="158">
        <v>-408880.31846806966</v>
      </c>
      <c r="AD80" s="158">
        <v>-308627.38711877679</v>
      </c>
      <c r="AE80" s="131">
        <f>VLOOKUP(G80,$AM$17:$AR$23,6,TRUE)+1</f>
        <v>26</v>
      </c>
      <c r="AF80" s="128" t="s">
        <v>127</v>
      </c>
      <c r="AG80" s="80"/>
      <c r="AH80" s="81">
        <f>-IF($AA80&gt;0,$AA80*(1-VLOOKUP($D80,$AK$26:$AP$39,6,FALSE))*VLOOKUP($D80,$AK$26:$AP$39,IF(($G80-$B$2)/365&lt;1,4,5),FALSE),0)</f>
        <v>0</v>
      </c>
      <c r="AI80" s="81">
        <f>-IF($AA80&lt;0,$AA80*(1-VLOOKUP($AE80,$AK$18:$AP$23,6,FALSE))*VLOOKUP($AE80,$AK$18:$AP$23,5,FALSE),0)</f>
        <v>14723.25811864209</v>
      </c>
      <c r="AJ80" s="82"/>
      <c r="AK80" s="89"/>
      <c r="AL80" s="89"/>
      <c r="AM80" s="89"/>
      <c r="AN80" s="89"/>
      <c r="AO80" s="89"/>
      <c r="AP80" s="89"/>
      <c r="AQ80" s="89"/>
      <c r="AR80" s="86"/>
      <c r="AS80" s="86"/>
    </row>
    <row r="81" spans="1:45" s="87" customFormat="1" ht="15.75" customHeight="1" x14ac:dyDescent="0.25">
      <c r="A81" s="141">
        <v>2019</v>
      </c>
      <c r="B81" s="141" t="s">
        <v>80</v>
      </c>
      <c r="C81" s="141">
        <v>922</v>
      </c>
      <c r="D81" s="141" t="s">
        <v>25</v>
      </c>
      <c r="E81" s="142">
        <v>42943</v>
      </c>
      <c r="F81" s="142"/>
      <c r="G81" s="142">
        <v>43767</v>
      </c>
      <c r="H81" s="141" t="s">
        <v>57</v>
      </c>
      <c r="I81" s="141" t="s">
        <v>62</v>
      </c>
      <c r="J81" s="141" t="s">
        <v>23</v>
      </c>
      <c r="K81" s="157">
        <v>8099789.40547546</v>
      </c>
      <c r="L81" s="141" t="s">
        <v>61</v>
      </c>
      <c r="M81" s="141" t="s">
        <v>62</v>
      </c>
      <c r="N81" s="141" t="s">
        <v>63</v>
      </c>
      <c r="O81" s="158">
        <v>-10000000</v>
      </c>
      <c r="P81" s="141">
        <v>1.1677</v>
      </c>
      <c r="Q81" s="141" t="s">
        <v>26</v>
      </c>
      <c r="R81" s="143">
        <v>1.2345999999999999</v>
      </c>
      <c r="S81" s="141"/>
      <c r="T81" s="141"/>
      <c r="U81" s="141"/>
      <c r="V81" s="157"/>
      <c r="W81" s="157">
        <v>0</v>
      </c>
      <c r="X81" s="141"/>
      <c r="Y81" s="143">
        <v>1.1576</v>
      </c>
      <c r="Z81" s="143">
        <v>1.199360883272919</v>
      </c>
      <c r="AA81" s="158">
        <v>-239208.07827528278</v>
      </c>
      <c r="AB81" s="158">
        <v>-239208.07827528278</v>
      </c>
      <c r="AC81" s="158">
        <v>-239208.07827528278</v>
      </c>
      <c r="AD81" s="157">
        <v>0</v>
      </c>
      <c r="AE81" s="131">
        <f>VLOOKUP(G81,$AM$17:$AR$23,6,TRUE)+1</f>
        <v>26</v>
      </c>
      <c r="AF81" s="128" t="s">
        <v>127</v>
      </c>
      <c r="AG81" s="80"/>
      <c r="AH81" s="81">
        <f>-IF($AA81&gt;0,$AA81*(1-VLOOKUP($D81,$AK$26:$AP$39,6,FALSE))*VLOOKUP($D81,$AK$26:$AP$39,IF(($G81-$B$2)/365&lt;1,4,5),FALSE),0)</f>
        <v>0</v>
      </c>
      <c r="AI81" s="81">
        <f>-IF($AA81&lt;0,$AA81*(1-VLOOKUP($AE81,$AK$18:$AP$23,6,FALSE))*VLOOKUP($AE81,$AK$18:$AP$23,5,FALSE),0)</f>
        <v>4908.5497662088019</v>
      </c>
      <c r="AJ81" s="82"/>
      <c r="AK81" s="89"/>
      <c r="AL81" s="89"/>
      <c r="AM81" s="89"/>
      <c r="AN81" s="89"/>
      <c r="AO81" s="89"/>
      <c r="AP81" s="89"/>
      <c r="AQ81" s="89"/>
      <c r="AR81" s="86"/>
      <c r="AS81" s="86"/>
    </row>
    <row r="82" spans="1:45" s="87" customFormat="1" ht="15.75" customHeight="1" x14ac:dyDescent="0.25">
      <c r="A82" s="141">
        <v>2019</v>
      </c>
      <c r="B82" s="141" t="s">
        <v>81</v>
      </c>
      <c r="C82" s="141">
        <v>919</v>
      </c>
      <c r="D82" s="141" t="s">
        <v>51</v>
      </c>
      <c r="E82" s="142">
        <v>42944</v>
      </c>
      <c r="F82" s="142">
        <v>43767</v>
      </c>
      <c r="G82" s="142">
        <v>43769</v>
      </c>
      <c r="H82" s="141" t="s">
        <v>57</v>
      </c>
      <c r="I82" s="141" t="s">
        <v>59</v>
      </c>
      <c r="J82" s="141" t="s">
        <v>23</v>
      </c>
      <c r="K82" s="157">
        <v>7881462.7994955899</v>
      </c>
      <c r="L82" s="141" t="s">
        <v>57</v>
      </c>
      <c r="M82" s="141" t="s">
        <v>58</v>
      </c>
      <c r="N82" s="141" t="s">
        <v>63</v>
      </c>
      <c r="O82" s="158">
        <v>-10000000</v>
      </c>
      <c r="P82" s="141">
        <v>1.1751</v>
      </c>
      <c r="Q82" s="141" t="s">
        <v>26</v>
      </c>
      <c r="R82" s="143">
        <v>1.2687999999999999</v>
      </c>
      <c r="S82" s="141"/>
      <c r="T82" s="141"/>
      <c r="U82" s="141"/>
      <c r="V82" s="157"/>
      <c r="W82" s="157">
        <v>0</v>
      </c>
      <c r="X82" s="141"/>
      <c r="Y82" s="143">
        <v>1.1576</v>
      </c>
      <c r="Z82" s="143">
        <v>1.1995918294848424</v>
      </c>
      <c r="AA82" s="157">
        <v>86339.431281772617</v>
      </c>
      <c r="AB82" s="198">
        <v>-175057.14063629744</v>
      </c>
      <c r="AC82" s="157">
        <v>0</v>
      </c>
      <c r="AD82" s="157">
        <v>86339.431281772617</v>
      </c>
      <c r="AE82" s="131">
        <f>VLOOKUP(G82,$AM$17:$AR$23,6,TRUE)+1</f>
        <v>26</v>
      </c>
      <c r="AF82" s="128" t="s">
        <v>127</v>
      </c>
      <c r="AG82" s="80"/>
      <c r="AH82" s="81">
        <f>-IF($AA82&gt;0,$AA82*(1-VLOOKUP($D82,$AK$26:$AP$39,6,FALSE))*VLOOKUP($D82,$AK$26:$AP$39,IF(($G82-$B$2)/365&lt;1,4,5),FALSE),0)</f>
        <v>-549.11878295207384</v>
      </c>
      <c r="AI82" s="81">
        <f>-IF($AA82&lt;0,$AA82*(1-VLOOKUP($AE82,$AK$18:$AP$23,6,FALSE))*VLOOKUP($AE82,$AK$18:$AP$23,5,FALSE),0)</f>
        <v>0</v>
      </c>
      <c r="AJ82" s="82"/>
      <c r="AK82" s="89"/>
      <c r="AL82" s="89"/>
      <c r="AM82" s="89"/>
      <c r="AN82" s="89"/>
      <c r="AO82" s="89"/>
      <c r="AP82" s="89"/>
      <c r="AQ82" s="89"/>
      <c r="AR82" s="86"/>
      <c r="AS82" s="86"/>
    </row>
    <row r="83" spans="1:45" s="87" customFormat="1" ht="15.75" customHeight="1" x14ac:dyDescent="0.25">
      <c r="A83" s="141">
        <v>2019</v>
      </c>
      <c r="B83" s="141" t="s">
        <v>81</v>
      </c>
      <c r="C83" s="141">
        <v>921</v>
      </c>
      <c r="D83" s="141" t="s">
        <v>51</v>
      </c>
      <c r="E83" s="142">
        <v>42944</v>
      </c>
      <c r="F83" s="142">
        <v>43767</v>
      </c>
      <c r="G83" s="142">
        <v>43769</v>
      </c>
      <c r="H83" s="141" t="s">
        <v>61</v>
      </c>
      <c r="I83" s="141" t="s">
        <v>58</v>
      </c>
      <c r="J83" s="141" t="s">
        <v>23</v>
      </c>
      <c r="K83" s="157">
        <v>7881462.7994955899</v>
      </c>
      <c r="L83" s="141" t="s">
        <v>61</v>
      </c>
      <c r="M83" s="141" t="s">
        <v>59</v>
      </c>
      <c r="N83" s="141" t="s">
        <v>63</v>
      </c>
      <c r="O83" s="158">
        <v>-10000000</v>
      </c>
      <c r="P83" s="141">
        <v>1.1751</v>
      </c>
      <c r="Q83" s="141" t="s">
        <v>26</v>
      </c>
      <c r="R83" s="143">
        <v>1.2687999999999999</v>
      </c>
      <c r="S83" s="141">
        <v>1.1200000000000001</v>
      </c>
      <c r="T83" s="141" t="s">
        <v>166</v>
      </c>
      <c r="U83" s="141" t="s">
        <v>165</v>
      </c>
      <c r="V83" s="157"/>
      <c r="W83" s="157">
        <v>0</v>
      </c>
      <c r="X83" s="141"/>
      <c r="Y83" s="143">
        <v>1.1576</v>
      </c>
      <c r="Z83" s="143">
        <v>1.1995918294848424</v>
      </c>
      <c r="AA83" s="158">
        <v>-261396.57191807005</v>
      </c>
      <c r="AB83" s="180"/>
      <c r="AC83" s="157"/>
      <c r="AD83" s="158">
        <v>-261396.57191807005</v>
      </c>
      <c r="AE83" s="131">
        <f>VLOOKUP(G83,$AM$17:$AR$23,6,TRUE)+1</f>
        <v>26</v>
      </c>
      <c r="AF83" s="128" t="s">
        <v>127</v>
      </c>
      <c r="AG83" s="80"/>
      <c r="AH83" s="81">
        <f>-IF($AA83&gt;0,$AA83*(1-VLOOKUP($D83,$AK$26:$AP$39,6,FALSE))*VLOOKUP($D83,$AK$26:$AP$39,IF(($G83-$B$2)/365&lt;1,4,5),FALSE),0)</f>
        <v>0</v>
      </c>
      <c r="AI83" s="81">
        <f>-IF($AA83&lt;0,$AA83*(1-VLOOKUP($AE83,$AK$18:$AP$23,6,FALSE))*VLOOKUP($AE83,$AK$18:$AP$23,5,FALSE),0)</f>
        <v>5363.8576557587976</v>
      </c>
      <c r="AJ83" s="82"/>
      <c r="AK83" s="89"/>
      <c r="AL83" s="89"/>
      <c r="AM83" s="89"/>
      <c r="AN83" s="89"/>
      <c r="AO83" s="89"/>
      <c r="AP83" s="89"/>
      <c r="AQ83" s="89"/>
      <c r="AR83" s="86"/>
      <c r="AS83" s="86"/>
    </row>
    <row r="84" spans="1:45" s="87" customFormat="1" ht="15.75" customHeight="1" x14ac:dyDescent="0.25">
      <c r="A84" s="141">
        <v>2019</v>
      </c>
      <c r="B84" s="141" t="s">
        <v>139</v>
      </c>
      <c r="C84" s="141">
        <v>1020</v>
      </c>
      <c r="D84" s="141" t="s">
        <v>52</v>
      </c>
      <c r="E84" s="142">
        <v>43223</v>
      </c>
      <c r="F84" s="142"/>
      <c r="G84" s="142">
        <v>43769</v>
      </c>
      <c r="H84" s="141" t="s">
        <v>57</v>
      </c>
      <c r="I84" s="141" t="s">
        <v>62</v>
      </c>
      <c r="J84" s="141" t="s">
        <v>23</v>
      </c>
      <c r="K84" s="157">
        <v>8146639.5112016303</v>
      </c>
      <c r="L84" s="141" t="s">
        <v>61</v>
      </c>
      <c r="M84" s="141" t="s">
        <v>62</v>
      </c>
      <c r="N84" s="141" t="s">
        <v>63</v>
      </c>
      <c r="O84" s="158">
        <v>-10000000</v>
      </c>
      <c r="P84" s="141"/>
      <c r="Q84" s="141" t="s">
        <v>26</v>
      </c>
      <c r="R84" s="143">
        <v>1.2275</v>
      </c>
      <c r="S84" s="141"/>
      <c r="T84" s="141"/>
      <c r="U84" s="141"/>
      <c r="V84" s="157"/>
      <c r="W84" s="157">
        <v>0</v>
      </c>
      <c r="X84" s="141"/>
      <c r="Y84" s="143">
        <v>1.1576</v>
      </c>
      <c r="Z84" s="143">
        <v>1.1995918294848424</v>
      </c>
      <c r="AA84" s="158">
        <v>-190507.91345141525</v>
      </c>
      <c r="AB84" s="198">
        <v>-552208.29049781454</v>
      </c>
      <c r="AC84" s="158">
        <v>-190507.91345141525</v>
      </c>
      <c r="AD84" s="157">
        <v>0</v>
      </c>
      <c r="AE84" s="131">
        <f>VLOOKUP(G84,$AM$17:$AR$23,6,TRUE)+1</f>
        <v>26</v>
      </c>
      <c r="AF84" s="128" t="s">
        <v>127</v>
      </c>
      <c r="AG84" s="80"/>
      <c r="AH84" s="81">
        <f>-IF($AA84&gt;0,$AA84*(1-VLOOKUP($D84,$AK$26:$AP$39,6,FALSE))*VLOOKUP($D84,$AK$26:$AP$39,IF(($G84-$B$2)/365&lt;1,4,5),FALSE),0)</f>
        <v>0</v>
      </c>
      <c r="AI84" s="81">
        <f>-IF($AA84&lt;0,$AA84*(1-VLOOKUP($AE84,$AK$18:$AP$23,6,FALSE))*VLOOKUP($AE84,$AK$18:$AP$23,5,FALSE),0)</f>
        <v>3909.2223840230408</v>
      </c>
      <c r="AJ84" s="82"/>
      <c r="AK84" s="89"/>
      <c r="AL84" s="89"/>
      <c r="AM84" s="89"/>
      <c r="AN84" s="89"/>
      <c r="AO84" s="89"/>
      <c r="AP84" s="89"/>
      <c r="AQ84" s="89"/>
      <c r="AR84" s="86"/>
      <c r="AS84" s="86"/>
    </row>
    <row r="85" spans="1:45" s="87" customFormat="1" ht="15.75" customHeight="1" x14ac:dyDescent="0.25">
      <c r="A85" s="141">
        <v>2019</v>
      </c>
      <c r="B85" s="141" t="s">
        <v>139</v>
      </c>
      <c r="C85" s="141">
        <v>1021</v>
      </c>
      <c r="D85" s="141" t="s">
        <v>52</v>
      </c>
      <c r="E85" s="142">
        <v>43223</v>
      </c>
      <c r="F85" s="142">
        <v>43767</v>
      </c>
      <c r="G85" s="142">
        <v>43769</v>
      </c>
      <c r="H85" s="141" t="s">
        <v>61</v>
      </c>
      <c r="I85" s="141" t="s">
        <v>58</v>
      </c>
      <c r="J85" s="141" t="s">
        <v>23</v>
      </c>
      <c r="K85" s="157">
        <v>8146639.5112016303</v>
      </c>
      <c r="L85" s="141" t="s">
        <v>61</v>
      </c>
      <c r="M85" s="141" t="s">
        <v>59</v>
      </c>
      <c r="N85" s="141" t="s">
        <v>63</v>
      </c>
      <c r="O85" s="158">
        <v>-10000000</v>
      </c>
      <c r="P85" s="141"/>
      <c r="Q85" s="141" t="s">
        <v>26</v>
      </c>
      <c r="R85" s="143">
        <v>1.2275</v>
      </c>
      <c r="S85" s="141"/>
      <c r="T85" s="141"/>
      <c r="U85" s="141"/>
      <c r="V85" s="157"/>
      <c r="W85" s="157">
        <v>0</v>
      </c>
      <c r="X85" s="141"/>
      <c r="Y85" s="143">
        <v>1.1576</v>
      </c>
      <c r="Z85" s="143">
        <v>1.1995918294848424</v>
      </c>
      <c r="AA85" s="158">
        <v>-361700.37704639928</v>
      </c>
      <c r="AB85" s="180"/>
      <c r="AC85" s="158">
        <v>-189529.3040648438</v>
      </c>
      <c r="AD85" s="158">
        <v>-172171.07298155548</v>
      </c>
      <c r="AE85" s="131">
        <f>VLOOKUP(G85,$AM$17:$AR$23,6,TRUE)+1</f>
        <v>26</v>
      </c>
      <c r="AF85" s="128" t="s">
        <v>127</v>
      </c>
      <c r="AG85" s="80"/>
      <c r="AH85" s="81">
        <f>-IF($AA85&gt;0,$AA85*(1-VLOOKUP($D85,$AK$26:$AP$39,6,FALSE))*VLOOKUP($D85,$AK$26:$AP$39,IF(($G85-$B$2)/365&lt;1,4,5),FALSE),0)</f>
        <v>0</v>
      </c>
      <c r="AI85" s="81">
        <f>-IF($AA85&lt;0,$AA85*(1-VLOOKUP($AE85,$AK$18:$AP$23,6,FALSE))*VLOOKUP($AE85,$AK$18:$AP$23,5,FALSE),0)</f>
        <v>7422.0917369921135</v>
      </c>
      <c r="AJ85" s="82"/>
      <c r="AK85" s="89"/>
      <c r="AL85" s="89"/>
      <c r="AM85" s="89"/>
      <c r="AN85" s="89"/>
      <c r="AO85" s="89"/>
      <c r="AP85" s="89"/>
      <c r="AQ85" s="89"/>
      <c r="AR85" s="86"/>
      <c r="AS85" s="86"/>
    </row>
    <row r="86" spans="1:45" s="87" customFormat="1" ht="15.75" customHeight="1" x14ac:dyDescent="0.25">
      <c r="A86" s="141">
        <v>2019</v>
      </c>
      <c r="B86" s="141" t="s">
        <v>82</v>
      </c>
      <c r="C86" s="141">
        <v>923</v>
      </c>
      <c r="D86" s="141" t="s">
        <v>25</v>
      </c>
      <c r="E86" s="142">
        <v>42943</v>
      </c>
      <c r="F86" s="142"/>
      <c r="G86" s="142">
        <v>43795</v>
      </c>
      <c r="H86" s="141" t="s">
        <v>57</v>
      </c>
      <c r="I86" s="141" t="s">
        <v>62</v>
      </c>
      <c r="J86" s="141" t="s">
        <v>23</v>
      </c>
      <c r="K86" s="157">
        <v>8099789.40547546</v>
      </c>
      <c r="L86" s="141" t="s">
        <v>61</v>
      </c>
      <c r="M86" s="141" t="s">
        <v>62</v>
      </c>
      <c r="N86" s="141" t="s">
        <v>63</v>
      </c>
      <c r="O86" s="158">
        <v>-10000000</v>
      </c>
      <c r="P86" s="141">
        <v>1.1677</v>
      </c>
      <c r="Q86" s="141" t="s">
        <v>26</v>
      </c>
      <c r="R86" s="143">
        <v>1.2345999999999999</v>
      </c>
      <c r="S86" s="141"/>
      <c r="T86" s="141"/>
      <c r="U86" s="141"/>
      <c r="V86" s="157"/>
      <c r="W86" s="157">
        <v>0</v>
      </c>
      <c r="X86" s="141"/>
      <c r="Y86" s="143">
        <v>1.1576</v>
      </c>
      <c r="Z86" s="143">
        <v>1.2026205846241371</v>
      </c>
      <c r="AA86" s="158">
        <v>-216563.91248560068</v>
      </c>
      <c r="AB86" s="158">
        <v>-216563.91248560068</v>
      </c>
      <c r="AC86" s="158">
        <v>-216563.91248560068</v>
      </c>
      <c r="AD86" s="157">
        <v>0</v>
      </c>
      <c r="AE86" s="131">
        <f>VLOOKUP(G86,$AM$17:$AR$23,6,TRUE)+1</f>
        <v>26</v>
      </c>
      <c r="AF86" s="128" t="s">
        <v>127</v>
      </c>
      <c r="AG86" s="80"/>
      <c r="AH86" s="81">
        <f>-IF($AA86&gt;0,$AA86*(1-VLOOKUP($D86,$AK$26:$AP$39,6,FALSE))*VLOOKUP($D86,$AK$26:$AP$39,IF(($G86-$B$2)/365&lt;1,4,5),FALSE),0)</f>
        <v>0</v>
      </c>
      <c r="AI86" s="81">
        <f>-IF($AA86&lt;0,$AA86*(1-VLOOKUP($AE86,$AK$18:$AP$23,6,FALSE))*VLOOKUP($AE86,$AK$18:$AP$23,5,FALSE),0)</f>
        <v>4443.891484204526</v>
      </c>
      <c r="AJ86" s="82"/>
      <c r="AK86" s="89"/>
      <c r="AL86" s="89"/>
      <c r="AM86" s="89"/>
      <c r="AN86" s="89"/>
      <c r="AO86" s="89"/>
      <c r="AP86" s="89"/>
      <c r="AQ86" s="89"/>
      <c r="AR86" s="86"/>
      <c r="AS86" s="86"/>
    </row>
    <row r="87" spans="1:45" s="87" customFormat="1" ht="15.75" customHeight="1" x14ac:dyDescent="0.25">
      <c r="A87" s="141">
        <v>2019</v>
      </c>
      <c r="B87" s="141" t="s">
        <v>83</v>
      </c>
      <c r="C87" s="141">
        <v>925</v>
      </c>
      <c r="D87" s="141" t="s">
        <v>51</v>
      </c>
      <c r="E87" s="142">
        <v>42944</v>
      </c>
      <c r="F87" s="142">
        <v>43795</v>
      </c>
      <c r="G87" s="142">
        <v>43798</v>
      </c>
      <c r="H87" s="141" t="s">
        <v>57</v>
      </c>
      <c r="I87" s="141" t="s">
        <v>59</v>
      </c>
      <c r="J87" s="141" t="s">
        <v>23</v>
      </c>
      <c r="K87" s="157">
        <v>7881462.7994955899</v>
      </c>
      <c r="L87" s="141" t="s">
        <v>57</v>
      </c>
      <c r="M87" s="141" t="s">
        <v>58</v>
      </c>
      <c r="N87" s="141" t="s">
        <v>63</v>
      </c>
      <c r="O87" s="158">
        <v>-10000000</v>
      </c>
      <c r="P87" s="141">
        <v>1.1751</v>
      </c>
      <c r="Q87" s="141" t="s">
        <v>26</v>
      </c>
      <c r="R87" s="143">
        <v>1.2687999999999999</v>
      </c>
      <c r="S87" s="141"/>
      <c r="T87" s="141"/>
      <c r="U87" s="141"/>
      <c r="V87" s="157"/>
      <c r="W87" s="157">
        <v>0</v>
      </c>
      <c r="X87" s="141"/>
      <c r="Y87" s="143">
        <v>1.1576</v>
      </c>
      <c r="Z87" s="143">
        <v>1.2029712524557676</v>
      </c>
      <c r="AA87" s="157">
        <v>99746.703812026011</v>
      </c>
      <c r="AB87" s="198">
        <v>-165054.29938266147</v>
      </c>
      <c r="AC87" s="157">
        <v>0</v>
      </c>
      <c r="AD87" s="157">
        <v>99746.703812026011</v>
      </c>
      <c r="AE87" s="131">
        <f>VLOOKUP(G87,$AM$17:$AR$23,6,TRUE)+1</f>
        <v>26</v>
      </c>
      <c r="AF87" s="128" t="s">
        <v>127</v>
      </c>
      <c r="AG87" s="80"/>
      <c r="AH87" s="81">
        <f>-IF($AA87&gt;0,$AA87*(1-VLOOKUP($D87,$AK$26:$AP$39,6,FALSE))*VLOOKUP($D87,$AK$26:$AP$39,IF(($G87-$B$2)/365&lt;1,4,5),FALSE),0)</f>
        <v>-634.3890362444854</v>
      </c>
      <c r="AI87" s="81">
        <f>-IF($AA87&lt;0,$AA87*(1-VLOOKUP($AE87,$AK$18:$AP$23,6,FALSE))*VLOOKUP($AE87,$AK$18:$AP$23,5,FALSE),0)</f>
        <v>0</v>
      </c>
      <c r="AJ87" s="82"/>
      <c r="AK87" s="89"/>
      <c r="AL87" s="89"/>
      <c r="AM87" s="89"/>
      <c r="AN87" s="89"/>
      <c r="AO87" s="89"/>
      <c r="AP87" s="89"/>
      <c r="AQ87" s="89"/>
      <c r="AR87" s="86"/>
      <c r="AS87" s="86"/>
    </row>
    <row r="88" spans="1:45" s="87" customFormat="1" ht="15.75" customHeight="1" x14ac:dyDescent="0.25">
      <c r="A88" s="141">
        <v>2019</v>
      </c>
      <c r="B88" s="141" t="s">
        <v>83</v>
      </c>
      <c r="C88" s="141">
        <v>927</v>
      </c>
      <c r="D88" s="141" t="s">
        <v>51</v>
      </c>
      <c r="E88" s="142">
        <v>42944</v>
      </c>
      <c r="F88" s="142">
        <v>43795</v>
      </c>
      <c r="G88" s="142">
        <v>43798</v>
      </c>
      <c r="H88" s="141" t="s">
        <v>61</v>
      </c>
      <c r="I88" s="141" t="s">
        <v>58</v>
      </c>
      <c r="J88" s="141" t="s">
        <v>23</v>
      </c>
      <c r="K88" s="157">
        <v>7881462.7994955899</v>
      </c>
      <c r="L88" s="141" t="s">
        <v>61</v>
      </c>
      <c r="M88" s="141" t="s">
        <v>59</v>
      </c>
      <c r="N88" s="141" t="s">
        <v>63</v>
      </c>
      <c r="O88" s="158">
        <v>-10000000</v>
      </c>
      <c r="P88" s="141">
        <v>1.1751</v>
      </c>
      <c r="Q88" s="141" t="s">
        <v>26</v>
      </c>
      <c r="R88" s="143">
        <v>1.2687999999999999</v>
      </c>
      <c r="S88" s="141">
        <v>1.1200000000000001</v>
      </c>
      <c r="T88" s="141" t="s">
        <v>166</v>
      </c>
      <c r="U88" s="141" t="s">
        <v>165</v>
      </c>
      <c r="V88" s="157"/>
      <c r="W88" s="157">
        <v>0</v>
      </c>
      <c r="X88" s="141"/>
      <c r="Y88" s="143">
        <v>1.1576</v>
      </c>
      <c r="Z88" s="143">
        <v>1.2029712524557676</v>
      </c>
      <c r="AA88" s="158">
        <v>-264801.00319468748</v>
      </c>
      <c r="AB88" s="180"/>
      <c r="AC88" s="157"/>
      <c r="AD88" s="158">
        <v>-264801.00319468748</v>
      </c>
      <c r="AE88" s="131">
        <f>VLOOKUP(G88,$AM$17:$AR$23,6,TRUE)+1</f>
        <v>26</v>
      </c>
      <c r="AF88" s="128" t="s">
        <v>127</v>
      </c>
      <c r="AG88" s="80"/>
      <c r="AH88" s="81">
        <f>-IF($AA88&gt;0,$AA88*(1-VLOOKUP($D88,$AK$26:$AP$39,6,FALSE))*VLOOKUP($D88,$AK$26:$AP$39,IF(($G88-$B$2)/365&lt;1,4,5),FALSE),0)</f>
        <v>0</v>
      </c>
      <c r="AI88" s="81">
        <f>-IF($AA88&lt;0,$AA88*(1-VLOOKUP($AE88,$AK$18:$AP$23,6,FALSE))*VLOOKUP($AE88,$AK$18:$AP$23,5,FALSE),0)</f>
        <v>5433.7165855549865</v>
      </c>
      <c r="AJ88" s="82"/>
      <c r="AK88" s="89"/>
      <c r="AL88" s="89"/>
      <c r="AM88" s="89"/>
      <c r="AN88" s="89"/>
      <c r="AO88" s="89"/>
      <c r="AP88" s="89"/>
      <c r="AQ88" s="89"/>
      <c r="AR88" s="86"/>
      <c r="AS88" s="86"/>
    </row>
    <row r="89" spans="1:45" s="87" customFormat="1" ht="15.75" customHeight="1" x14ac:dyDescent="0.25">
      <c r="A89" s="141">
        <v>2019</v>
      </c>
      <c r="B89" s="141" t="s">
        <v>140</v>
      </c>
      <c r="C89" s="141">
        <v>1023</v>
      </c>
      <c r="D89" s="141" t="s">
        <v>52</v>
      </c>
      <c r="E89" s="142">
        <v>43223</v>
      </c>
      <c r="F89" s="142"/>
      <c r="G89" s="142">
        <v>43798</v>
      </c>
      <c r="H89" s="141" t="s">
        <v>57</v>
      </c>
      <c r="I89" s="141" t="s">
        <v>62</v>
      </c>
      <c r="J89" s="141" t="s">
        <v>23</v>
      </c>
      <c r="K89" s="157">
        <v>12190166.5989435</v>
      </c>
      <c r="L89" s="141" t="s">
        <v>61</v>
      </c>
      <c r="M89" s="141" t="s">
        <v>62</v>
      </c>
      <c r="N89" s="141" t="s">
        <v>63</v>
      </c>
      <c r="O89" s="158">
        <v>-15000000</v>
      </c>
      <c r="P89" s="141"/>
      <c r="Q89" s="141" t="s">
        <v>26</v>
      </c>
      <c r="R89" s="143">
        <v>1.2304999999999999</v>
      </c>
      <c r="S89" s="141"/>
      <c r="T89" s="141"/>
      <c r="U89" s="141"/>
      <c r="V89" s="157"/>
      <c r="W89" s="157">
        <v>0</v>
      </c>
      <c r="X89" s="141"/>
      <c r="Y89" s="143">
        <v>1.1576</v>
      </c>
      <c r="Z89" s="143">
        <v>1.2029712524557676</v>
      </c>
      <c r="AA89" s="158">
        <v>-280496.22124004673</v>
      </c>
      <c r="AB89" s="198">
        <v>-835014.47297909413</v>
      </c>
      <c r="AC89" s="158">
        <v>-280496.22124004673</v>
      </c>
      <c r="AD89" s="157">
        <v>0</v>
      </c>
      <c r="AE89" s="131">
        <f>VLOOKUP(G89,$AM$17:$AR$23,6,TRUE)+1</f>
        <v>26</v>
      </c>
      <c r="AF89" s="128" t="s">
        <v>127</v>
      </c>
      <c r="AG89" s="80"/>
      <c r="AH89" s="81">
        <f>-IF($AA89&gt;0,$AA89*(1-VLOOKUP($D89,$AK$26:$AP$39,6,FALSE))*VLOOKUP($D89,$AK$26:$AP$39,IF(($G89-$B$2)/365&lt;1,4,5),FALSE),0)</f>
        <v>0</v>
      </c>
      <c r="AI89" s="81">
        <f>-IF($AA89&lt;0,$AA89*(1-VLOOKUP($AE89,$AK$18:$AP$23,6,FALSE))*VLOOKUP($AE89,$AK$18:$AP$23,5,FALSE),0)</f>
        <v>5755.7824598457591</v>
      </c>
      <c r="AJ89" s="82"/>
      <c r="AK89" s="89"/>
      <c r="AL89" s="89"/>
      <c r="AM89" s="89"/>
      <c r="AN89" s="89"/>
      <c r="AO89" s="89"/>
      <c r="AP89" s="89"/>
      <c r="AQ89" s="89"/>
      <c r="AR89" s="86"/>
      <c r="AS89" s="86"/>
    </row>
    <row r="90" spans="1:45" s="87" customFormat="1" ht="15.75" customHeight="1" x14ac:dyDescent="0.25">
      <c r="A90" s="141">
        <v>2019</v>
      </c>
      <c r="B90" s="141" t="s">
        <v>140</v>
      </c>
      <c r="C90" s="141">
        <v>1024</v>
      </c>
      <c r="D90" s="141" t="s">
        <v>52</v>
      </c>
      <c r="E90" s="142">
        <v>43223</v>
      </c>
      <c r="F90" s="142">
        <v>43796</v>
      </c>
      <c r="G90" s="142">
        <v>43798</v>
      </c>
      <c r="H90" s="141" t="s">
        <v>61</v>
      </c>
      <c r="I90" s="141" t="s">
        <v>58</v>
      </c>
      <c r="J90" s="141" t="s">
        <v>23</v>
      </c>
      <c r="K90" s="157">
        <v>12190166.5989435</v>
      </c>
      <c r="L90" s="141" t="s">
        <v>61</v>
      </c>
      <c r="M90" s="141" t="s">
        <v>59</v>
      </c>
      <c r="N90" s="141" t="s">
        <v>63</v>
      </c>
      <c r="O90" s="158">
        <v>-15000000</v>
      </c>
      <c r="P90" s="141"/>
      <c r="Q90" s="141" t="s">
        <v>26</v>
      </c>
      <c r="R90" s="143">
        <v>1.2304999999999999</v>
      </c>
      <c r="S90" s="141"/>
      <c r="T90" s="141"/>
      <c r="U90" s="141"/>
      <c r="V90" s="157"/>
      <c r="W90" s="157">
        <v>0</v>
      </c>
      <c r="X90" s="141"/>
      <c r="Y90" s="143">
        <v>1.1576</v>
      </c>
      <c r="Z90" s="143">
        <v>1.2029712524557676</v>
      </c>
      <c r="AA90" s="158">
        <v>-554518.25173904735</v>
      </c>
      <c r="AB90" s="180"/>
      <c r="AC90" s="158">
        <v>-278959.30026539601</v>
      </c>
      <c r="AD90" s="158">
        <v>-275558.95147365134</v>
      </c>
      <c r="AE90" s="131">
        <f>VLOOKUP(G90,$AM$17:$AR$23,6,TRUE)+1</f>
        <v>26</v>
      </c>
      <c r="AF90" s="128" t="s">
        <v>127</v>
      </c>
      <c r="AG90" s="80"/>
      <c r="AH90" s="81">
        <f>-IF($AA90&gt;0,$AA90*(1-VLOOKUP($D90,$AK$26:$AP$39,6,FALSE))*VLOOKUP($D90,$AK$26:$AP$39,IF(($G90-$B$2)/365&lt;1,4,5),FALSE),0)</f>
        <v>0</v>
      </c>
      <c r="AI90" s="81">
        <f>-IF($AA90&lt;0,$AA90*(1-VLOOKUP($AE90,$AK$18:$AP$23,6,FALSE))*VLOOKUP($AE90,$AK$18:$AP$23,5,FALSE),0)</f>
        <v>11378.714525685251</v>
      </c>
      <c r="AJ90" s="82"/>
      <c r="AK90" s="89"/>
      <c r="AL90" s="89"/>
      <c r="AM90" s="89"/>
      <c r="AN90" s="89"/>
      <c r="AO90" s="89"/>
      <c r="AP90" s="89"/>
      <c r="AQ90" s="89"/>
      <c r="AR90" s="86"/>
      <c r="AS90" s="86"/>
    </row>
    <row r="91" spans="1:45" s="87" customFormat="1" ht="15.75" customHeight="1" x14ac:dyDescent="0.25">
      <c r="A91" s="141">
        <v>2019</v>
      </c>
      <c r="B91" s="141" t="s">
        <v>84</v>
      </c>
      <c r="C91" s="141">
        <v>924</v>
      </c>
      <c r="D91" s="141" t="s">
        <v>25</v>
      </c>
      <c r="E91" s="142">
        <v>42943</v>
      </c>
      <c r="F91" s="142"/>
      <c r="G91" s="142">
        <v>43826</v>
      </c>
      <c r="H91" s="141" t="s">
        <v>57</v>
      </c>
      <c r="I91" s="141" t="s">
        <v>62</v>
      </c>
      <c r="J91" s="141" t="s">
        <v>23</v>
      </c>
      <c r="K91" s="157">
        <v>8099789.40547546</v>
      </c>
      <c r="L91" s="141" t="s">
        <v>61</v>
      </c>
      <c r="M91" s="141" t="s">
        <v>62</v>
      </c>
      <c r="N91" s="141" t="s">
        <v>63</v>
      </c>
      <c r="O91" s="158">
        <v>-10000000</v>
      </c>
      <c r="P91" s="141">
        <v>1.1677</v>
      </c>
      <c r="Q91" s="141" t="s">
        <v>26</v>
      </c>
      <c r="R91" s="143">
        <v>1.2345999999999999</v>
      </c>
      <c r="S91" s="141"/>
      <c r="T91" s="141"/>
      <c r="U91" s="141"/>
      <c r="V91" s="157"/>
      <c r="W91" s="157">
        <v>0</v>
      </c>
      <c r="X91" s="141"/>
      <c r="Y91" s="143">
        <v>1.1576</v>
      </c>
      <c r="Z91" s="143">
        <v>1.2062406017556775</v>
      </c>
      <c r="AA91" s="158">
        <v>-191540.3388637107</v>
      </c>
      <c r="AB91" s="158">
        <v>-191540.3388637107</v>
      </c>
      <c r="AC91" s="158">
        <v>-191540.3388637107</v>
      </c>
      <c r="AD91" s="157">
        <v>0</v>
      </c>
      <c r="AE91" s="131">
        <f>VLOOKUP(G91,$AM$17:$AR$23,6,TRUE)+1</f>
        <v>27</v>
      </c>
      <c r="AF91" s="128" t="s">
        <v>127</v>
      </c>
      <c r="AG91" s="80"/>
      <c r="AH91" s="81">
        <f>-IF($AA91&gt;0,$AA91*(1-VLOOKUP($D91,$AK$26:$AP$39,6,FALSE))*VLOOKUP($D91,$AK$26:$AP$39,IF(($G91-$B$2)/365&lt;1,4,5),FALSE),0)</f>
        <v>0</v>
      </c>
      <c r="AI91" s="81">
        <f>-IF($AA91&lt;0,$AA91*(1-VLOOKUP($AE91,$AK$18:$AP$23,6,FALSE))*VLOOKUP($AE91,$AK$18:$AP$23,5,FALSE),0)</f>
        <v>5665.7632235885621</v>
      </c>
      <c r="AJ91" s="82"/>
      <c r="AK91" s="89"/>
      <c r="AL91" s="89"/>
      <c r="AM91" s="89"/>
      <c r="AN91" s="89"/>
      <c r="AO91" s="89"/>
      <c r="AP91" s="89"/>
      <c r="AQ91" s="89"/>
      <c r="AR91" s="86"/>
      <c r="AS91" s="86"/>
    </row>
    <row r="92" spans="1:45" s="87" customFormat="1" ht="15.75" customHeight="1" x14ac:dyDescent="0.25">
      <c r="A92" s="141">
        <v>2019</v>
      </c>
      <c r="B92" s="141" t="s">
        <v>85</v>
      </c>
      <c r="C92" s="141">
        <v>928</v>
      </c>
      <c r="D92" s="141" t="s">
        <v>51</v>
      </c>
      <c r="E92" s="142">
        <v>42944</v>
      </c>
      <c r="F92" s="142">
        <v>43826</v>
      </c>
      <c r="G92" s="142">
        <v>43830</v>
      </c>
      <c r="H92" s="141" t="s">
        <v>57</v>
      </c>
      <c r="I92" s="141" t="s">
        <v>59</v>
      </c>
      <c r="J92" s="141" t="s">
        <v>23</v>
      </c>
      <c r="K92" s="157">
        <v>7881462.7994955899</v>
      </c>
      <c r="L92" s="141" t="s">
        <v>57</v>
      </c>
      <c r="M92" s="141" t="s">
        <v>58</v>
      </c>
      <c r="N92" s="141" t="s">
        <v>63</v>
      </c>
      <c r="O92" s="158">
        <v>-10000000</v>
      </c>
      <c r="P92" s="141">
        <v>1.1751</v>
      </c>
      <c r="Q92" s="141" t="s">
        <v>26</v>
      </c>
      <c r="R92" s="143">
        <v>1.2687999999999999</v>
      </c>
      <c r="S92" s="141"/>
      <c r="T92" s="141"/>
      <c r="U92" s="141"/>
      <c r="V92" s="157"/>
      <c r="W92" s="157">
        <v>0</v>
      </c>
      <c r="X92" s="141"/>
      <c r="Y92" s="143">
        <v>1.1576</v>
      </c>
      <c r="Z92" s="143">
        <v>1.2067134613720205</v>
      </c>
      <c r="AA92" s="157">
        <v>115064.26777486241</v>
      </c>
      <c r="AB92" s="198">
        <v>-152852.66750018398</v>
      </c>
      <c r="AC92" s="157">
        <v>0</v>
      </c>
      <c r="AD92" s="157">
        <v>115064.26777486241</v>
      </c>
      <c r="AE92" s="131">
        <f>VLOOKUP(G92,$AM$17:$AR$23,6,TRUE)+1</f>
        <v>27</v>
      </c>
      <c r="AF92" s="128" t="s">
        <v>127</v>
      </c>
      <c r="AG92" s="80"/>
      <c r="AH92" s="81">
        <f>-IF($AA92&gt;0,$AA92*(1-VLOOKUP($D92,$AK$26:$AP$39,6,FALSE))*VLOOKUP($D92,$AK$26:$AP$39,IF(($G92-$B$2)/365&lt;1,4,5),FALSE),0)</f>
        <v>-731.80874304812494</v>
      </c>
      <c r="AI92" s="81">
        <f>-IF($AA92&lt;0,$AA92*(1-VLOOKUP($AE92,$AK$18:$AP$23,6,FALSE))*VLOOKUP($AE92,$AK$18:$AP$23,5,FALSE),0)</f>
        <v>0</v>
      </c>
      <c r="AJ92" s="82"/>
      <c r="AK92" s="89"/>
      <c r="AL92" s="89"/>
      <c r="AM92" s="89"/>
      <c r="AN92" s="89"/>
      <c r="AO92" s="89"/>
      <c r="AP92" s="89"/>
      <c r="AQ92" s="89"/>
      <c r="AR92" s="86"/>
      <c r="AS92" s="86"/>
    </row>
    <row r="93" spans="1:45" s="87" customFormat="1" ht="15.75" customHeight="1" x14ac:dyDescent="0.25">
      <c r="A93" s="141">
        <v>2019</v>
      </c>
      <c r="B93" s="141" t="s">
        <v>85</v>
      </c>
      <c r="C93" s="141">
        <v>930</v>
      </c>
      <c r="D93" s="141" t="s">
        <v>51</v>
      </c>
      <c r="E93" s="142">
        <v>42944</v>
      </c>
      <c r="F93" s="142">
        <v>43826</v>
      </c>
      <c r="G93" s="142">
        <v>43830</v>
      </c>
      <c r="H93" s="141" t="s">
        <v>61</v>
      </c>
      <c r="I93" s="141" t="s">
        <v>58</v>
      </c>
      <c r="J93" s="141" t="s">
        <v>23</v>
      </c>
      <c r="K93" s="157">
        <v>7881462.7994955899</v>
      </c>
      <c r="L93" s="141" t="s">
        <v>61</v>
      </c>
      <c r="M93" s="141" t="s">
        <v>59</v>
      </c>
      <c r="N93" s="141" t="s">
        <v>63</v>
      </c>
      <c r="O93" s="158">
        <v>-10000000</v>
      </c>
      <c r="P93" s="141">
        <v>1.1751</v>
      </c>
      <c r="Q93" s="141" t="s">
        <v>26</v>
      </c>
      <c r="R93" s="143">
        <v>1.2687999999999999</v>
      </c>
      <c r="S93" s="141">
        <v>1.1200000000000001</v>
      </c>
      <c r="T93" s="141" t="s">
        <v>166</v>
      </c>
      <c r="U93" s="141" t="s">
        <v>165</v>
      </c>
      <c r="V93" s="157"/>
      <c r="W93" s="157">
        <v>0</v>
      </c>
      <c r="X93" s="141"/>
      <c r="Y93" s="143">
        <v>1.1576</v>
      </c>
      <c r="Z93" s="143">
        <v>1.2067134613720205</v>
      </c>
      <c r="AA93" s="158">
        <v>-267916.93527504639</v>
      </c>
      <c r="AB93" s="180"/>
      <c r="AC93" s="157"/>
      <c r="AD93" s="158">
        <v>-267916.93527504639</v>
      </c>
      <c r="AE93" s="131">
        <f>VLOOKUP(G93,$AM$17:$AR$23,6,TRUE)+1</f>
        <v>27</v>
      </c>
      <c r="AF93" s="128" t="s">
        <v>127</v>
      </c>
      <c r="AG93" s="80"/>
      <c r="AH93" s="81">
        <f>-IF($AA93&gt;0,$AA93*(1-VLOOKUP($D93,$AK$26:$AP$39,6,FALSE))*VLOOKUP($D93,$AK$26:$AP$39,IF(($G93-$B$2)/365&lt;1,4,5),FALSE),0)</f>
        <v>0</v>
      </c>
      <c r="AI93" s="81">
        <f>-IF($AA93&lt;0,$AA93*(1-VLOOKUP($AE93,$AK$18:$AP$23,6,FALSE))*VLOOKUP($AE93,$AK$18:$AP$23,5,FALSE),0)</f>
        <v>7924.9829454358714</v>
      </c>
      <c r="AJ93" s="82"/>
      <c r="AK93" s="89"/>
      <c r="AL93" s="89"/>
      <c r="AM93" s="89"/>
      <c r="AN93" s="89"/>
      <c r="AO93" s="89"/>
      <c r="AP93" s="89"/>
      <c r="AQ93" s="89"/>
      <c r="AR93" s="86"/>
      <c r="AS93" s="86"/>
    </row>
    <row r="94" spans="1:45" s="87" customFormat="1" ht="15.75" customHeight="1" x14ac:dyDescent="0.25">
      <c r="A94" s="144">
        <v>2019</v>
      </c>
      <c r="B94" s="144" t="s">
        <v>141</v>
      </c>
      <c r="C94" s="144">
        <v>1012</v>
      </c>
      <c r="D94" s="144" t="s">
        <v>22</v>
      </c>
      <c r="E94" s="145">
        <v>43222</v>
      </c>
      <c r="F94" s="145"/>
      <c r="G94" s="145">
        <v>43830</v>
      </c>
      <c r="H94" s="144" t="s">
        <v>57</v>
      </c>
      <c r="I94" s="144" t="s">
        <v>62</v>
      </c>
      <c r="J94" s="144" t="s">
        <v>23</v>
      </c>
      <c r="K94" s="159">
        <v>11881188.1188119</v>
      </c>
      <c r="L94" s="144" t="s">
        <v>61</v>
      </c>
      <c r="M94" s="144" t="s">
        <v>62</v>
      </c>
      <c r="N94" s="144" t="s">
        <v>63</v>
      </c>
      <c r="O94" s="146">
        <v>-15000000</v>
      </c>
      <c r="P94" s="144"/>
      <c r="Q94" s="144" t="s">
        <v>26</v>
      </c>
      <c r="R94" s="147">
        <v>1.2625</v>
      </c>
      <c r="S94" s="144"/>
      <c r="T94" s="144"/>
      <c r="U94" s="144"/>
      <c r="V94" s="159"/>
      <c r="W94" s="159">
        <v>0</v>
      </c>
      <c r="X94" s="144"/>
      <c r="Y94" s="147">
        <v>1.1576</v>
      </c>
      <c r="Z94" s="147">
        <v>1.2067134613720205</v>
      </c>
      <c r="AA94" s="146">
        <v>-552494.77288837312</v>
      </c>
      <c r="AB94" s="146">
        <v>-552494.77288837312</v>
      </c>
      <c r="AC94" s="146">
        <v>-552494.77288837312</v>
      </c>
      <c r="AD94" s="159">
        <v>0</v>
      </c>
      <c r="AE94" s="131">
        <f>VLOOKUP(G94,$AM$17:$AR$23,6,TRUE)+1</f>
        <v>27</v>
      </c>
      <c r="AF94" s="129" t="s">
        <v>127</v>
      </c>
      <c r="AG94" s="80"/>
      <c r="AH94" s="81">
        <f>-IF($AA94&gt;0,$AA94*(1-VLOOKUP($D94,$AK$26:$AP$39,6,FALSE))*VLOOKUP($D94,$AK$26:$AP$39,IF(($G94-$B$2)/365&lt;1,4,5),FALSE),0)</f>
        <v>0</v>
      </c>
      <c r="AI94" s="81">
        <f>-IF($AA94&lt;0,$AA94*(1-VLOOKUP($AE94,$AK$18:$AP$23,6,FALSE))*VLOOKUP($AE94,$AK$18:$AP$23,5,FALSE),0)</f>
        <v>16342.795382038075</v>
      </c>
      <c r="AJ94" s="82"/>
      <c r="AK94" s="89"/>
      <c r="AL94" s="89"/>
      <c r="AM94" s="89"/>
      <c r="AN94" s="89"/>
      <c r="AO94" s="89"/>
      <c r="AP94" s="89"/>
      <c r="AQ94" s="89"/>
      <c r="AR94" s="86"/>
      <c r="AS94" s="86"/>
    </row>
    <row r="95" spans="1:45" s="87" customFormat="1" ht="15.75" customHeight="1" x14ac:dyDescent="0.25">
      <c r="A95" s="148"/>
      <c r="B95" s="148"/>
      <c r="C95" s="148"/>
      <c r="D95" s="148"/>
      <c r="E95" s="149"/>
      <c r="F95" s="149"/>
      <c r="G95" s="149"/>
      <c r="H95" s="148"/>
      <c r="I95" s="148"/>
      <c r="J95" s="148"/>
      <c r="K95" s="151">
        <v>403011511.91612071</v>
      </c>
      <c r="L95" s="148"/>
      <c r="M95" s="148"/>
      <c r="N95" s="148"/>
      <c r="O95" s="150">
        <v>-474000000</v>
      </c>
      <c r="P95" s="148"/>
      <c r="Q95" s="148"/>
      <c r="R95" s="152">
        <v>1.1761450628205732</v>
      </c>
      <c r="S95" s="148"/>
      <c r="T95" s="148"/>
      <c r="U95" s="148"/>
      <c r="V95" s="151"/>
      <c r="W95" s="151"/>
      <c r="X95" s="148"/>
      <c r="Y95" s="152"/>
      <c r="Z95" s="152"/>
      <c r="AA95" s="151">
        <v>3062038.0782062407</v>
      </c>
      <c r="AB95" s="151">
        <v>3062038.0782062407</v>
      </c>
      <c r="AC95" s="151">
        <v>3151120.3181321342</v>
      </c>
      <c r="AD95" s="150">
        <v>-89082.239925893489</v>
      </c>
      <c r="AE95" s="131"/>
      <c r="AF95" s="128"/>
      <c r="AG95" s="80"/>
      <c r="AH95" s="81"/>
      <c r="AI95" s="81"/>
      <c r="AJ95" s="82"/>
      <c r="AK95" s="89"/>
      <c r="AL95" s="89"/>
      <c r="AM95" s="89"/>
      <c r="AN95" s="89"/>
      <c r="AO95" s="89"/>
      <c r="AP95" s="89"/>
      <c r="AQ95" s="89"/>
      <c r="AR95" s="86"/>
      <c r="AS95" s="86"/>
    </row>
    <row r="96" spans="1:45" s="87" customFormat="1" ht="15.75" customHeight="1" x14ac:dyDescent="0.25">
      <c r="A96" s="148"/>
      <c r="B96" s="148"/>
      <c r="C96" s="148"/>
      <c r="D96" s="148"/>
      <c r="E96" s="149"/>
      <c r="F96" s="149"/>
      <c r="G96" s="149"/>
      <c r="H96" s="148"/>
      <c r="I96" s="148"/>
      <c r="J96" s="148"/>
      <c r="K96" s="151"/>
      <c r="L96" s="148"/>
      <c r="M96" s="148"/>
      <c r="N96" s="148"/>
      <c r="O96" s="151"/>
      <c r="P96" s="148"/>
      <c r="Q96" s="148"/>
      <c r="R96" s="152"/>
      <c r="S96" s="148"/>
      <c r="T96" s="148"/>
      <c r="U96" s="148"/>
      <c r="V96" s="151"/>
      <c r="W96" s="151"/>
      <c r="X96" s="148"/>
      <c r="Y96" s="152"/>
      <c r="Z96" s="152"/>
      <c r="AA96" s="151"/>
      <c r="AB96" s="151"/>
      <c r="AC96" s="151"/>
      <c r="AD96" s="151"/>
      <c r="AE96" s="131"/>
      <c r="AF96" s="128"/>
      <c r="AG96" s="80"/>
      <c r="AH96" s="81"/>
      <c r="AI96" s="81"/>
      <c r="AJ96" s="82"/>
      <c r="AK96" s="89"/>
      <c r="AL96" s="89"/>
      <c r="AM96" s="89"/>
      <c r="AN96" s="89"/>
      <c r="AO96" s="89"/>
      <c r="AP96" s="89"/>
      <c r="AQ96" s="89"/>
      <c r="AR96" s="86"/>
      <c r="AS96" s="86"/>
    </row>
    <row r="97" spans="1:45" s="87" customFormat="1" ht="15.75" customHeight="1" x14ac:dyDescent="0.25">
      <c r="A97" s="141">
        <v>2020</v>
      </c>
      <c r="B97" s="141" t="s">
        <v>142</v>
      </c>
      <c r="C97" s="141">
        <v>1044</v>
      </c>
      <c r="D97" s="141" t="s">
        <v>105</v>
      </c>
      <c r="E97" s="142">
        <v>43236</v>
      </c>
      <c r="F97" s="142"/>
      <c r="G97" s="142">
        <v>43839</v>
      </c>
      <c r="H97" s="141" t="s">
        <v>57</v>
      </c>
      <c r="I97" s="141" t="s">
        <v>62</v>
      </c>
      <c r="J97" s="141" t="s">
        <v>23</v>
      </c>
      <c r="K97" s="157">
        <v>3843074.4595676502</v>
      </c>
      <c r="L97" s="141" t="s">
        <v>61</v>
      </c>
      <c r="M97" s="141" t="s">
        <v>62</v>
      </c>
      <c r="N97" s="141" t="s">
        <v>63</v>
      </c>
      <c r="O97" s="158">
        <v>-4800000</v>
      </c>
      <c r="P97" s="141"/>
      <c r="Q97" s="141" t="s">
        <v>26</v>
      </c>
      <c r="R97" s="143">
        <v>1.2490000000000001</v>
      </c>
      <c r="S97" s="141"/>
      <c r="T97" s="141"/>
      <c r="U97" s="141"/>
      <c r="V97" s="157"/>
      <c r="W97" s="157">
        <v>0</v>
      </c>
      <c r="X97" s="141"/>
      <c r="Y97" s="143">
        <v>1.1576</v>
      </c>
      <c r="Z97" s="143">
        <v>1.2077387992787223</v>
      </c>
      <c r="AA97" s="158">
        <v>-132075.00493859098</v>
      </c>
      <c r="AB97" s="158">
        <v>-132075.00493859098</v>
      </c>
      <c r="AC97" s="158">
        <v>-132075.00493859098</v>
      </c>
      <c r="AD97" s="157">
        <v>0</v>
      </c>
      <c r="AE97" s="131">
        <f>VLOOKUP(G97,$AM$17:$AR$23,6,TRUE)+1</f>
        <v>27</v>
      </c>
      <c r="AF97" s="128" t="s">
        <v>127</v>
      </c>
      <c r="AG97" s="80"/>
      <c r="AH97" s="81">
        <f>-IF($AA97&gt;0,$AA97*(1-VLOOKUP($D97,$AK$26:$AP$39,6,FALSE))*VLOOKUP($D97,$AK$26:$AP$39,IF(($G97-$B$2)/365&lt;1,4,5),FALSE),0)</f>
        <v>0</v>
      </c>
      <c r="AI97" s="81">
        <f>-IF($AA97&lt;0,$AA97*(1-VLOOKUP($AE97,$AK$18:$AP$23,6,FALSE))*VLOOKUP($AE97,$AK$18:$AP$23,5,FALSE),0)</f>
        <v>3906.7786460835209</v>
      </c>
      <c r="AJ97" s="82"/>
      <c r="AK97" s="89"/>
      <c r="AL97" s="89"/>
      <c r="AM97" s="89"/>
      <c r="AN97" s="89"/>
      <c r="AO97" s="89"/>
      <c r="AP97" s="89"/>
      <c r="AQ97" s="89"/>
      <c r="AR97" s="86"/>
      <c r="AS97" s="86"/>
    </row>
    <row r="98" spans="1:45" s="87" customFormat="1" ht="15.75" customHeight="1" x14ac:dyDescent="0.25">
      <c r="A98" s="141">
        <v>2020</v>
      </c>
      <c r="B98" s="141" t="s">
        <v>143</v>
      </c>
      <c r="C98" s="141">
        <v>1045</v>
      </c>
      <c r="D98" s="141" t="s">
        <v>105</v>
      </c>
      <c r="E98" s="142">
        <v>43236</v>
      </c>
      <c r="F98" s="142"/>
      <c r="G98" s="142">
        <v>43839</v>
      </c>
      <c r="H98" s="141" t="s">
        <v>57</v>
      </c>
      <c r="I98" s="141" t="s">
        <v>62</v>
      </c>
      <c r="J98" s="141" t="s">
        <v>23</v>
      </c>
      <c r="K98" s="157">
        <v>20176140.912730198</v>
      </c>
      <c r="L98" s="141" t="s">
        <v>61</v>
      </c>
      <c r="M98" s="141" t="s">
        <v>62</v>
      </c>
      <c r="N98" s="141" t="s">
        <v>63</v>
      </c>
      <c r="O98" s="158">
        <v>-25200000</v>
      </c>
      <c r="P98" s="141"/>
      <c r="Q98" s="141" t="s">
        <v>26</v>
      </c>
      <c r="R98" s="143">
        <v>1.2490000000000001</v>
      </c>
      <c r="S98" s="141"/>
      <c r="T98" s="141"/>
      <c r="U98" s="141"/>
      <c r="V98" s="157"/>
      <c r="W98" s="157">
        <v>0</v>
      </c>
      <c r="X98" s="141"/>
      <c r="Y98" s="143">
        <v>1.1576</v>
      </c>
      <c r="Z98" s="143">
        <v>1.2077387992787223</v>
      </c>
      <c r="AA98" s="158">
        <v>-693393.77592760255</v>
      </c>
      <c r="AB98" s="158">
        <v>-693393.77592760255</v>
      </c>
      <c r="AC98" s="158">
        <v>-693393.77592760255</v>
      </c>
      <c r="AD98" s="157">
        <v>0</v>
      </c>
      <c r="AE98" s="131">
        <f>VLOOKUP(G98,$AM$17:$AR$23,6,TRUE)+1</f>
        <v>27</v>
      </c>
      <c r="AF98" s="128" t="s">
        <v>127</v>
      </c>
      <c r="AG98" s="80"/>
      <c r="AH98" s="81">
        <f>-IF($AA98&gt;0,$AA98*(1-VLOOKUP($D98,$AK$26:$AP$39,6,FALSE))*VLOOKUP($D98,$AK$26:$AP$39,IF(($G98-$B$2)/365&lt;1,4,5),FALSE),0)</f>
        <v>0</v>
      </c>
      <c r="AI98" s="81">
        <f>-IF($AA98&lt;0,$AA98*(1-VLOOKUP($AE98,$AK$18:$AP$23,6,FALSE))*VLOOKUP($AE98,$AK$18:$AP$23,5,FALSE),0)</f>
        <v>20510.587891938481</v>
      </c>
      <c r="AJ98" s="82"/>
      <c r="AK98" s="89"/>
      <c r="AL98" s="89"/>
      <c r="AM98" s="89"/>
      <c r="AN98" s="89"/>
      <c r="AO98" s="89"/>
      <c r="AP98" s="89"/>
      <c r="AQ98" s="89"/>
      <c r="AR98" s="86"/>
      <c r="AS98" s="86"/>
    </row>
    <row r="99" spans="1:45" s="87" customFormat="1" ht="15.75" customHeight="1" x14ac:dyDescent="0.25">
      <c r="A99" s="141">
        <v>2020</v>
      </c>
      <c r="B99" s="141" t="s">
        <v>103</v>
      </c>
      <c r="C99" s="141">
        <v>939</v>
      </c>
      <c r="D99" s="141" t="s">
        <v>52</v>
      </c>
      <c r="E99" s="142">
        <v>43014</v>
      </c>
      <c r="F99" s="142"/>
      <c r="G99" s="142">
        <v>43861</v>
      </c>
      <c r="H99" s="141" t="s">
        <v>57</v>
      </c>
      <c r="I99" s="141" t="s">
        <v>62</v>
      </c>
      <c r="J99" s="141" t="s">
        <v>23</v>
      </c>
      <c r="K99" s="157">
        <v>12401818.9334436</v>
      </c>
      <c r="L99" s="141" t="s">
        <v>61</v>
      </c>
      <c r="M99" s="141" t="s">
        <v>62</v>
      </c>
      <c r="N99" s="141" t="s">
        <v>63</v>
      </c>
      <c r="O99" s="158">
        <v>-15000000</v>
      </c>
      <c r="P99" s="141"/>
      <c r="Q99" s="141" t="s">
        <v>26</v>
      </c>
      <c r="R99" s="143">
        <v>1.2095</v>
      </c>
      <c r="S99" s="141"/>
      <c r="T99" s="141"/>
      <c r="U99" s="141"/>
      <c r="V99" s="157"/>
      <c r="W99" s="157">
        <v>0</v>
      </c>
      <c r="X99" s="141"/>
      <c r="Y99" s="143">
        <v>1.1576</v>
      </c>
      <c r="Z99" s="143">
        <v>1.2102186429296051</v>
      </c>
      <c r="AA99" s="157">
        <v>7409.1786901165979</v>
      </c>
      <c r="AB99" s="198">
        <v>-431927.6003296242</v>
      </c>
      <c r="AC99" s="157">
        <v>7409.1786901165979</v>
      </c>
      <c r="AD99" s="157">
        <v>0</v>
      </c>
      <c r="AE99" s="131">
        <f>VLOOKUP(G99,$AM$17:$AR$23,6,TRUE)+1</f>
        <v>27</v>
      </c>
      <c r="AF99" s="128" t="s">
        <v>127</v>
      </c>
      <c r="AG99" s="80"/>
      <c r="AH99" s="81">
        <f>-IF($AA99&gt;0,$AA99*(1-VLOOKUP($D99,$AK$26:$AP$39,6,FALSE))*VLOOKUP($D99,$AK$26:$AP$39,IF(($G99-$B$2)/365&lt;1,4,5),FALSE),0)</f>
        <v>-128.91970920802879</v>
      </c>
      <c r="AI99" s="81">
        <f>-IF($AA99&lt;0,$AA99*(1-VLOOKUP($AE99,$AK$18:$AP$23,6,FALSE))*VLOOKUP($AE99,$AK$18:$AP$23,5,FALSE),0)</f>
        <v>0</v>
      </c>
      <c r="AJ99" s="82"/>
      <c r="AK99" s="89"/>
      <c r="AL99" s="89"/>
      <c r="AM99" s="89"/>
      <c r="AN99" s="89"/>
      <c r="AO99" s="89"/>
      <c r="AP99" s="89"/>
      <c r="AQ99" s="89"/>
      <c r="AR99" s="86"/>
      <c r="AS99" s="86"/>
    </row>
    <row r="100" spans="1:45" s="87" customFormat="1" ht="15.75" customHeight="1" x14ac:dyDescent="0.25">
      <c r="A100" s="141">
        <v>2020</v>
      </c>
      <c r="B100" s="141" t="s">
        <v>103</v>
      </c>
      <c r="C100" s="141">
        <v>940</v>
      </c>
      <c r="D100" s="141" t="s">
        <v>52</v>
      </c>
      <c r="E100" s="142">
        <v>43014</v>
      </c>
      <c r="F100" s="142">
        <v>43859</v>
      </c>
      <c r="G100" s="142">
        <v>43861</v>
      </c>
      <c r="H100" s="141" t="s">
        <v>61</v>
      </c>
      <c r="I100" s="141" t="s">
        <v>58</v>
      </c>
      <c r="J100" s="141" t="s">
        <v>23</v>
      </c>
      <c r="K100" s="157">
        <v>12401818.9334436</v>
      </c>
      <c r="L100" s="141" t="s">
        <v>61</v>
      </c>
      <c r="M100" s="141" t="s">
        <v>59</v>
      </c>
      <c r="N100" s="141" t="s">
        <v>63</v>
      </c>
      <c r="O100" s="158">
        <v>-15000000</v>
      </c>
      <c r="P100" s="141"/>
      <c r="Q100" s="141" t="s">
        <v>26</v>
      </c>
      <c r="R100" s="143">
        <v>1.2095</v>
      </c>
      <c r="S100" s="141"/>
      <c r="T100" s="141"/>
      <c r="U100" s="141"/>
      <c r="V100" s="157"/>
      <c r="W100" s="157">
        <v>0</v>
      </c>
      <c r="X100" s="141"/>
      <c r="Y100" s="143">
        <v>1.1576</v>
      </c>
      <c r="Z100" s="143">
        <v>1.2102186429296051</v>
      </c>
      <c r="AA100" s="158">
        <v>-439336.77901974082</v>
      </c>
      <c r="AB100" s="180"/>
      <c r="AC100" s="157">
        <v>0</v>
      </c>
      <c r="AD100" s="158">
        <v>-439336.77901974082</v>
      </c>
      <c r="AE100" s="131">
        <f>VLOOKUP(G100,$AM$17:$AR$23,6,TRUE)+1</f>
        <v>27</v>
      </c>
      <c r="AF100" s="128" t="s">
        <v>127</v>
      </c>
      <c r="AG100" s="80"/>
      <c r="AH100" s="81">
        <f>-IF($AA100&gt;0,$AA100*(1-VLOOKUP($D100,$AK$26:$AP$39,6,FALSE))*VLOOKUP($D100,$AK$26:$AP$39,IF(($G100-$B$2)/365&lt;1,4,5),FALSE),0)</f>
        <v>0</v>
      </c>
      <c r="AI100" s="81">
        <f>-IF($AA100&lt;0,$AA100*(1-VLOOKUP($AE100,$AK$18:$AP$23,6,FALSE))*VLOOKUP($AE100,$AK$18:$AP$23,5,FALSE),0)</f>
        <v>12995.581923403934</v>
      </c>
      <c r="AJ100" s="82"/>
      <c r="AK100" s="89"/>
      <c r="AL100" s="89"/>
      <c r="AM100" s="89"/>
      <c r="AN100" s="89"/>
      <c r="AO100" s="89"/>
      <c r="AP100" s="89"/>
      <c r="AQ100" s="89"/>
      <c r="AR100" s="86"/>
      <c r="AS100" s="86"/>
    </row>
    <row r="101" spans="1:45" s="87" customFormat="1" ht="15.75" customHeight="1" x14ac:dyDescent="0.25">
      <c r="A101" s="141">
        <v>2020</v>
      </c>
      <c r="B101" s="141" t="s">
        <v>104</v>
      </c>
      <c r="C101" s="141">
        <v>945</v>
      </c>
      <c r="D101" s="141" t="s">
        <v>105</v>
      </c>
      <c r="E101" s="142">
        <v>43025</v>
      </c>
      <c r="F101" s="142"/>
      <c r="G101" s="142">
        <v>43861</v>
      </c>
      <c r="H101" s="141" t="s">
        <v>57</v>
      </c>
      <c r="I101" s="141" t="s">
        <v>62</v>
      </c>
      <c r="J101" s="141" t="s">
        <v>23</v>
      </c>
      <c r="K101" s="157">
        <v>10034518.744480999</v>
      </c>
      <c r="L101" s="141" t="s">
        <v>61</v>
      </c>
      <c r="M101" s="141" t="s">
        <v>62</v>
      </c>
      <c r="N101" s="141" t="s">
        <v>63</v>
      </c>
      <c r="O101" s="158">
        <v>-12500000</v>
      </c>
      <c r="P101" s="141"/>
      <c r="Q101" s="141" t="s">
        <v>26</v>
      </c>
      <c r="R101" s="143">
        <v>1.2457</v>
      </c>
      <c r="S101" s="141"/>
      <c r="T101" s="141"/>
      <c r="U101" s="141"/>
      <c r="V101" s="157"/>
      <c r="W101" s="157">
        <v>0</v>
      </c>
      <c r="X101" s="141"/>
      <c r="Y101" s="143">
        <v>1.1576</v>
      </c>
      <c r="Z101" s="143">
        <v>1.2102186429296051</v>
      </c>
      <c r="AA101" s="158">
        <v>-295984.04165864043</v>
      </c>
      <c r="AB101" s="158">
        <v>-295984.04165864043</v>
      </c>
      <c r="AC101" s="158">
        <v>-295984.04165864043</v>
      </c>
      <c r="AD101" s="157">
        <v>0</v>
      </c>
      <c r="AE101" s="131">
        <f>VLOOKUP(G101,$AM$17:$AR$23,6,TRUE)+1</f>
        <v>27</v>
      </c>
      <c r="AF101" s="128" t="s">
        <v>127</v>
      </c>
      <c r="AG101" s="80"/>
      <c r="AH101" s="81">
        <f>-IF($AA101&gt;0,$AA101*(1-VLOOKUP($D101,$AK$26:$AP$39,6,FALSE))*VLOOKUP($D101,$AK$26:$AP$39,IF(($G101-$B$2)/365&lt;1,4,5),FALSE),0)</f>
        <v>0</v>
      </c>
      <c r="AI101" s="81">
        <f>-IF($AA101&lt;0,$AA101*(1-VLOOKUP($AE101,$AK$18:$AP$23,6,FALSE))*VLOOKUP($AE101,$AK$18:$AP$23,5,FALSE),0)</f>
        <v>8755.2079522625845</v>
      </c>
      <c r="AJ101" s="82"/>
      <c r="AK101" s="89"/>
      <c r="AL101" s="89"/>
      <c r="AM101" s="89"/>
      <c r="AN101" s="89"/>
      <c r="AO101" s="89"/>
      <c r="AP101" s="89"/>
      <c r="AQ101" s="89"/>
      <c r="AR101" s="86"/>
      <c r="AS101" s="86"/>
    </row>
    <row r="102" spans="1:45" s="87" customFormat="1" ht="15.75" customHeight="1" x14ac:dyDescent="0.25">
      <c r="A102" s="141">
        <v>2020</v>
      </c>
      <c r="B102" s="141" t="s">
        <v>106</v>
      </c>
      <c r="C102" s="141">
        <v>946</v>
      </c>
      <c r="D102" s="141" t="s">
        <v>105</v>
      </c>
      <c r="E102" s="142">
        <v>43025</v>
      </c>
      <c r="F102" s="142"/>
      <c r="G102" s="142">
        <v>43861</v>
      </c>
      <c r="H102" s="141" t="s">
        <v>57</v>
      </c>
      <c r="I102" s="141" t="s">
        <v>62</v>
      </c>
      <c r="J102" s="141" t="s">
        <v>23</v>
      </c>
      <c r="K102" s="157">
        <v>2006903.7488962</v>
      </c>
      <c r="L102" s="141" t="s">
        <v>61</v>
      </c>
      <c r="M102" s="141" t="s">
        <v>62</v>
      </c>
      <c r="N102" s="141" t="s">
        <v>63</v>
      </c>
      <c r="O102" s="158">
        <v>-2500000</v>
      </c>
      <c r="P102" s="141"/>
      <c r="Q102" s="141" t="s">
        <v>26</v>
      </c>
      <c r="R102" s="143">
        <v>1.2457</v>
      </c>
      <c r="S102" s="141"/>
      <c r="T102" s="141"/>
      <c r="U102" s="141"/>
      <c r="V102" s="157"/>
      <c r="W102" s="157">
        <v>0</v>
      </c>
      <c r="X102" s="141"/>
      <c r="Y102" s="143">
        <v>1.1576</v>
      </c>
      <c r="Z102" s="143">
        <v>1.2102186429296051</v>
      </c>
      <c r="AA102" s="158">
        <v>-59196.808331727843</v>
      </c>
      <c r="AB102" s="158">
        <v>-59196.808331727843</v>
      </c>
      <c r="AC102" s="158">
        <v>-59196.808331727843</v>
      </c>
      <c r="AD102" s="157">
        <v>0</v>
      </c>
      <c r="AE102" s="131">
        <f>VLOOKUP(G102,$AM$17:$AR$23,6,TRUE)+1</f>
        <v>27</v>
      </c>
      <c r="AF102" s="128" t="s">
        <v>127</v>
      </c>
      <c r="AG102" s="80"/>
      <c r="AH102" s="81">
        <f>-IF($AA102&gt;0,$AA102*(1-VLOOKUP($D102,$AK$26:$AP$39,6,FALSE))*VLOOKUP($D102,$AK$26:$AP$39,IF(($G102-$B$2)/365&lt;1,4,5),FALSE),0)</f>
        <v>0</v>
      </c>
      <c r="AI102" s="81">
        <f>-IF($AA102&lt;0,$AA102*(1-VLOOKUP($AE102,$AK$18:$AP$23,6,FALSE))*VLOOKUP($AE102,$AK$18:$AP$23,5,FALSE),0)</f>
        <v>1751.0415904525096</v>
      </c>
      <c r="AJ102" s="82"/>
      <c r="AK102" s="89"/>
      <c r="AL102" s="89"/>
      <c r="AM102" s="89"/>
      <c r="AN102" s="89"/>
      <c r="AO102" s="89"/>
      <c r="AP102" s="89"/>
      <c r="AQ102" s="89"/>
      <c r="AR102" s="86"/>
      <c r="AS102" s="86"/>
    </row>
    <row r="103" spans="1:45" s="87" customFormat="1" ht="15.75" customHeight="1" x14ac:dyDescent="0.25">
      <c r="A103" s="141">
        <v>2020</v>
      </c>
      <c r="B103" s="141" t="s">
        <v>144</v>
      </c>
      <c r="C103" s="141">
        <v>1038</v>
      </c>
      <c r="D103" s="141" t="s">
        <v>52</v>
      </c>
      <c r="E103" s="142">
        <v>43227</v>
      </c>
      <c r="F103" s="142"/>
      <c r="G103" s="142">
        <v>43861</v>
      </c>
      <c r="H103" s="141" t="s">
        <v>57</v>
      </c>
      <c r="I103" s="141" t="s">
        <v>62</v>
      </c>
      <c r="J103" s="141" t="s">
        <v>23</v>
      </c>
      <c r="K103" s="157">
        <v>4058441.5584415598</v>
      </c>
      <c r="L103" s="141" t="s">
        <v>61</v>
      </c>
      <c r="M103" s="141" t="s">
        <v>62</v>
      </c>
      <c r="N103" s="141" t="s">
        <v>63</v>
      </c>
      <c r="O103" s="158">
        <v>-5000000</v>
      </c>
      <c r="P103" s="141"/>
      <c r="Q103" s="141" t="s">
        <v>26</v>
      </c>
      <c r="R103" s="143">
        <v>1.232</v>
      </c>
      <c r="S103" s="141"/>
      <c r="T103" s="141"/>
      <c r="U103" s="141"/>
      <c r="V103" s="157"/>
      <c r="W103" s="157">
        <v>0</v>
      </c>
      <c r="X103" s="141"/>
      <c r="Y103" s="143">
        <v>1.1576</v>
      </c>
      <c r="Z103" s="143">
        <v>1.2102186429296051</v>
      </c>
      <c r="AA103" s="158">
        <v>-73487.886385090285</v>
      </c>
      <c r="AB103" s="198">
        <v>-257402.34173999057</v>
      </c>
      <c r="AC103" s="158">
        <v>-73487.886385090285</v>
      </c>
      <c r="AD103" s="157">
        <v>0</v>
      </c>
      <c r="AE103" s="131">
        <f>VLOOKUP(G103,$AM$17:$AR$23,6,TRUE)+1</f>
        <v>27</v>
      </c>
      <c r="AF103" s="128" t="s">
        <v>127</v>
      </c>
      <c r="AG103" s="80"/>
      <c r="AH103" s="81">
        <f>-IF($AA103&gt;0,$AA103*(1-VLOOKUP($D103,$AK$26:$AP$39,6,FALSE))*VLOOKUP($D103,$AK$26:$AP$39,IF(($G103-$B$2)/365&lt;1,4,5),FALSE),0)</f>
        <v>0</v>
      </c>
      <c r="AI103" s="81">
        <f>-IF($AA103&lt;0,$AA103*(1-VLOOKUP($AE103,$AK$18:$AP$23,6,FALSE))*VLOOKUP($AE103,$AK$18:$AP$23,5,FALSE),0)</f>
        <v>2173.7716792709703</v>
      </c>
      <c r="AJ103" s="82"/>
      <c r="AK103" s="89"/>
      <c r="AL103" s="89"/>
      <c r="AM103" s="89"/>
      <c r="AN103" s="89"/>
      <c r="AO103" s="89"/>
      <c r="AP103" s="89"/>
      <c r="AQ103" s="89"/>
      <c r="AR103" s="86"/>
      <c r="AS103" s="86"/>
    </row>
    <row r="104" spans="1:45" s="87" customFormat="1" ht="15.75" customHeight="1" x14ac:dyDescent="0.25">
      <c r="A104" s="141">
        <v>2020</v>
      </c>
      <c r="B104" s="141" t="s">
        <v>144</v>
      </c>
      <c r="C104" s="141">
        <v>1039</v>
      </c>
      <c r="D104" s="141" t="s">
        <v>52</v>
      </c>
      <c r="E104" s="142">
        <v>43227</v>
      </c>
      <c r="F104" s="142">
        <v>43859</v>
      </c>
      <c r="G104" s="142">
        <v>43861</v>
      </c>
      <c r="H104" s="141" t="s">
        <v>61</v>
      </c>
      <c r="I104" s="141" t="s">
        <v>58</v>
      </c>
      <c r="J104" s="141" t="s">
        <v>23</v>
      </c>
      <c r="K104" s="157">
        <v>4058441.5584415598</v>
      </c>
      <c r="L104" s="141" t="s">
        <v>61</v>
      </c>
      <c r="M104" s="141" t="s">
        <v>59</v>
      </c>
      <c r="N104" s="141" t="s">
        <v>63</v>
      </c>
      <c r="O104" s="158">
        <v>-5000000</v>
      </c>
      <c r="P104" s="141"/>
      <c r="Q104" s="141" t="s">
        <v>26</v>
      </c>
      <c r="R104" s="143">
        <v>1.232</v>
      </c>
      <c r="S104" s="141"/>
      <c r="T104" s="141"/>
      <c r="U104" s="141"/>
      <c r="V104" s="157"/>
      <c r="W104" s="157">
        <v>0</v>
      </c>
      <c r="X104" s="141"/>
      <c r="Y104" s="143">
        <v>1.1576</v>
      </c>
      <c r="Z104" s="143">
        <v>1.2102186429296051</v>
      </c>
      <c r="AA104" s="158">
        <v>-183914.4553549003</v>
      </c>
      <c r="AB104" s="180"/>
      <c r="AC104" s="158">
        <v>-73043.301101160701</v>
      </c>
      <c r="AD104" s="158">
        <v>-110871.1542537396</v>
      </c>
      <c r="AE104" s="131">
        <f>VLOOKUP(G104,$AM$17:$AR$23,6,TRUE)+1</f>
        <v>27</v>
      </c>
      <c r="AF104" s="128" t="s">
        <v>127</v>
      </c>
      <c r="AG104" s="80"/>
      <c r="AH104" s="81">
        <f>-IF($AA104&gt;0,$AA104*(1-VLOOKUP($D104,$AK$26:$AP$39,6,FALSE))*VLOOKUP($D104,$AK$26:$AP$39,IF(($G104-$B$2)/365&lt;1,4,5),FALSE),0)</f>
        <v>0</v>
      </c>
      <c r="AI104" s="81">
        <f>-IF($AA104&lt;0,$AA104*(1-VLOOKUP($AE104,$AK$18:$AP$23,6,FALSE))*VLOOKUP($AE104,$AK$18:$AP$23,5,FALSE),0)</f>
        <v>5440.1895893979508</v>
      </c>
      <c r="AJ104" s="82"/>
      <c r="AK104" s="89"/>
      <c r="AL104" s="89"/>
      <c r="AM104" s="89"/>
      <c r="AN104" s="89"/>
      <c r="AO104" s="89"/>
      <c r="AP104" s="89"/>
      <c r="AQ104" s="89"/>
      <c r="AR104" s="86"/>
      <c r="AS104" s="86"/>
    </row>
    <row r="105" spans="1:45" s="87" customFormat="1" ht="15.75" customHeight="1" x14ac:dyDescent="0.25">
      <c r="A105" s="141">
        <v>2020</v>
      </c>
      <c r="B105" s="141" t="s">
        <v>107</v>
      </c>
      <c r="C105" s="141">
        <v>941</v>
      </c>
      <c r="D105" s="141" t="s">
        <v>52</v>
      </c>
      <c r="E105" s="142">
        <v>43014</v>
      </c>
      <c r="F105" s="142"/>
      <c r="G105" s="142">
        <v>43889</v>
      </c>
      <c r="H105" s="141" t="s">
        <v>57</v>
      </c>
      <c r="I105" s="141" t="s">
        <v>62</v>
      </c>
      <c r="J105" s="141" t="s">
        <v>23</v>
      </c>
      <c r="K105" s="157">
        <v>12401818.9334436</v>
      </c>
      <c r="L105" s="141" t="s">
        <v>61</v>
      </c>
      <c r="M105" s="141" t="s">
        <v>62</v>
      </c>
      <c r="N105" s="141" t="s">
        <v>63</v>
      </c>
      <c r="O105" s="158">
        <v>-15000000</v>
      </c>
      <c r="P105" s="141"/>
      <c r="Q105" s="141" t="s">
        <v>26</v>
      </c>
      <c r="R105" s="143">
        <v>1.2095</v>
      </c>
      <c r="S105" s="141"/>
      <c r="T105" s="141"/>
      <c r="U105" s="141"/>
      <c r="V105" s="157"/>
      <c r="W105" s="157">
        <v>0</v>
      </c>
      <c r="X105" s="141"/>
      <c r="Y105" s="143">
        <v>1.1576</v>
      </c>
      <c r="Z105" s="143">
        <v>1.2133990147038409</v>
      </c>
      <c r="AA105" s="157">
        <v>40101.202428836499</v>
      </c>
      <c r="AB105" s="198">
        <v>-397807.59638918127</v>
      </c>
      <c r="AC105" s="157">
        <v>40101.202428836499</v>
      </c>
      <c r="AD105" s="157">
        <v>0</v>
      </c>
      <c r="AE105" s="131">
        <f>VLOOKUP(G105,$AM$17:$AR$23,6,TRUE)+1</f>
        <v>27</v>
      </c>
      <c r="AF105" s="128" t="s">
        <v>127</v>
      </c>
      <c r="AG105" s="80"/>
      <c r="AH105" s="81">
        <f>-IF($AA105&gt;0,$AA105*(1-VLOOKUP($D105,$AK$26:$AP$39,6,FALSE))*VLOOKUP($D105,$AK$26:$AP$39,IF(($G105-$B$2)/365&lt;1,4,5),FALSE),0)</f>
        <v>-697.76092226175501</v>
      </c>
      <c r="AI105" s="81">
        <f>-IF($AA105&lt;0,$AA105*(1-VLOOKUP($AE105,$AK$18:$AP$23,6,FALSE))*VLOOKUP($AE105,$AK$18:$AP$23,5,FALSE),0)</f>
        <v>0</v>
      </c>
      <c r="AJ105" s="82"/>
      <c r="AK105" s="89"/>
      <c r="AL105" s="89"/>
      <c r="AM105" s="89"/>
      <c r="AN105" s="89"/>
      <c r="AO105" s="89"/>
      <c r="AP105" s="89"/>
      <c r="AQ105" s="89"/>
      <c r="AR105" s="86"/>
      <c r="AS105" s="86"/>
    </row>
    <row r="106" spans="1:45" s="87" customFormat="1" ht="15.75" customHeight="1" x14ac:dyDescent="0.25">
      <c r="A106" s="141">
        <v>2020</v>
      </c>
      <c r="B106" s="141" t="s">
        <v>107</v>
      </c>
      <c r="C106" s="141">
        <v>942</v>
      </c>
      <c r="D106" s="141" t="s">
        <v>52</v>
      </c>
      <c r="E106" s="142">
        <v>43014</v>
      </c>
      <c r="F106" s="142">
        <v>43887</v>
      </c>
      <c r="G106" s="142">
        <v>43889</v>
      </c>
      <c r="H106" s="141" t="s">
        <v>61</v>
      </c>
      <c r="I106" s="141" t="s">
        <v>58</v>
      </c>
      <c r="J106" s="141" t="s">
        <v>23</v>
      </c>
      <c r="K106" s="157">
        <v>12401818.9334436</v>
      </c>
      <c r="L106" s="141" t="s">
        <v>61</v>
      </c>
      <c r="M106" s="141" t="s">
        <v>59</v>
      </c>
      <c r="N106" s="141" t="s">
        <v>63</v>
      </c>
      <c r="O106" s="158">
        <v>-15000000</v>
      </c>
      <c r="P106" s="141"/>
      <c r="Q106" s="141" t="s">
        <v>26</v>
      </c>
      <c r="R106" s="143">
        <v>1.2095</v>
      </c>
      <c r="S106" s="141"/>
      <c r="T106" s="141"/>
      <c r="U106" s="141"/>
      <c r="V106" s="157"/>
      <c r="W106" s="157">
        <v>0</v>
      </c>
      <c r="X106" s="141"/>
      <c r="Y106" s="143">
        <v>1.1576</v>
      </c>
      <c r="Z106" s="143">
        <v>1.2133990147038409</v>
      </c>
      <c r="AA106" s="158">
        <v>-437908.79881801776</v>
      </c>
      <c r="AB106" s="180"/>
      <c r="AC106" s="157">
        <v>0</v>
      </c>
      <c r="AD106" s="158">
        <v>-437908.79881801776</v>
      </c>
      <c r="AE106" s="131">
        <f>VLOOKUP(G106,$AM$17:$AR$23,6,TRUE)+1</f>
        <v>27</v>
      </c>
      <c r="AF106" s="128" t="s">
        <v>127</v>
      </c>
      <c r="AG106" s="80"/>
      <c r="AH106" s="81">
        <f>-IF($AA106&gt;0,$AA106*(1-VLOOKUP($D106,$AK$26:$AP$39,6,FALSE))*VLOOKUP($D106,$AK$26:$AP$39,IF(($G106-$B$2)/365&lt;1,4,5),FALSE),0)</f>
        <v>0</v>
      </c>
      <c r="AI106" s="81">
        <f>-IF($AA106&lt;0,$AA106*(1-VLOOKUP($AE106,$AK$18:$AP$23,6,FALSE))*VLOOKUP($AE106,$AK$18:$AP$23,5,FALSE),0)</f>
        <v>12953.342269036963</v>
      </c>
      <c r="AJ106" s="82"/>
      <c r="AK106" s="89"/>
      <c r="AL106" s="89"/>
      <c r="AM106" s="89"/>
      <c r="AN106" s="89"/>
      <c r="AO106" s="89"/>
      <c r="AP106" s="89"/>
      <c r="AQ106" s="89"/>
      <c r="AR106" s="86"/>
      <c r="AS106" s="86"/>
    </row>
    <row r="107" spans="1:45" s="87" customFormat="1" ht="15.75" customHeight="1" x14ac:dyDescent="0.25">
      <c r="A107" s="141">
        <v>2020</v>
      </c>
      <c r="B107" s="141" t="s">
        <v>108</v>
      </c>
      <c r="C107" s="141">
        <v>947</v>
      </c>
      <c r="D107" s="141" t="s">
        <v>105</v>
      </c>
      <c r="E107" s="142">
        <v>43025</v>
      </c>
      <c r="F107" s="142"/>
      <c r="G107" s="142">
        <v>43889</v>
      </c>
      <c r="H107" s="141" t="s">
        <v>57</v>
      </c>
      <c r="I107" s="141" t="s">
        <v>62</v>
      </c>
      <c r="J107" s="141" t="s">
        <v>23</v>
      </c>
      <c r="K107" s="157">
        <v>6728612.6241589198</v>
      </c>
      <c r="L107" s="141" t="s">
        <v>61</v>
      </c>
      <c r="M107" s="141" t="s">
        <v>62</v>
      </c>
      <c r="N107" s="141" t="s">
        <v>63</v>
      </c>
      <c r="O107" s="158">
        <v>-8400000</v>
      </c>
      <c r="P107" s="141"/>
      <c r="Q107" s="141" t="s">
        <v>26</v>
      </c>
      <c r="R107" s="143">
        <v>1.2484</v>
      </c>
      <c r="S107" s="141"/>
      <c r="T107" s="141"/>
      <c r="U107" s="141"/>
      <c r="V107" s="157"/>
      <c r="W107" s="157">
        <v>0</v>
      </c>
      <c r="X107" s="141"/>
      <c r="Y107" s="143">
        <v>1.1576</v>
      </c>
      <c r="Z107" s="143">
        <v>1.2133990147038409</v>
      </c>
      <c r="AA107" s="158">
        <v>-195309.30380062998</v>
      </c>
      <c r="AB107" s="158">
        <v>-195309.30380062998</v>
      </c>
      <c r="AC107" s="158">
        <v>-195309.30380062998</v>
      </c>
      <c r="AD107" s="157">
        <v>0</v>
      </c>
      <c r="AE107" s="131">
        <f>VLOOKUP(G107,$AM$17:$AR$23,6,TRUE)+1</f>
        <v>27</v>
      </c>
      <c r="AF107" s="128" t="s">
        <v>127</v>
      </c>
      <c r="AG107" s="80"/>
      <c r="AH107" s="81">
        <f>-IF($AA107&gt;0,$AA107*(1-VLOOKUP($D107,$AK$26:$AP$39,6,FALSE))*VLOOKUP($D107,$AK$26:$AP$39,IF(($G107-$B$2)/365&lt;1,4,5),FALSE),0)</f>
        <v>0</v>
      </c>
      <c r="AI107" s="81">
        <f>-IF($AA107&lt;0,$AA107*(1-VLOOKUP($AE107,$AK$18:$AP$23,6,FALSE))*VLOOKUP($AE107,$AK$18:$AP$23,5,FALSE),0)</f>
        <v>5777.2492064226344</v>
      </c>
      <c r="AJ107" s="82"/>
      <c r="AK107" s="89"/>
      <c r="AL107" s="89"/>
      <c r="AM107" s="89"/>
      <c r="AN107" s="89"/>
      <c r="AO107" s="89"/>
      <c r="AP107" s="89"/>
      <c r="AQ107" s="89"/>
      <c r="AR107" s="86"/>
      <c r="AS107" s="86"/>
    </row>
    <row r="108" spans="1:45" s="87" customFormat="1" ht="15.75" customHeight="1" x14ac:dyDescent="0.25">
      <c r="A108" s="141">
        <v>2020</v>
      </c>
      <c r="B108" s="141" t="s">
        <v>109</v>
      </c>
      <c r="C108" s="141">
        <v>948</v>
      </c>
      <c r="D108" s="141" t="s">
        <v>105</v>
      </c>
      <c r="E108" s="142">
        <v>43025</v>
      </c>
      <c r="F108" s="142"/>
      <c r="G108" s="142">
        <v>43889</v>
      </c>
      <c r="H108" s="141" t="s">
        <v>57</v>
      </c>
      <c r="I108" s="141" t="s">
        <v>62</v>
      </c>
      <c r="J108" s="141" t="s">
        <v>23</v>
      </c>
      <c r="K108" s="157">
        <v>1281640.4998397999</v>
      </c>
      <c r="L108" s="141" t="s">
        <v>61</v>
      </c>
      <c r="M108" s="141" t="s">
        <v>62</v>
      </c>
      <c r="N108" s="141" t="s">
        <v>63</v>
      </c>
      <c r="O108" s="158">
        <v>-1600000</v>
      </c>
      <c r="P108" s="141"/>
      <c r="Q108" s="141" t="s">
        <v>26</v>
      </c>
      <c r="R108" s="143">
        <v>1.2484</v>
      </c>
      <c r="S108" s="141"/>
      <c r="T108" s="141"/>
      <c r="U108" s="141"/>
      <c r="V108" s="157"/>
      <c r="W108" s="157">
        <v>0</v>
      </c>
      <c r="X108" s="141"/>
      <c r="Y108" s="143">
        <v>1.1576</v>
      </c>
      <c r="Z108" s="143">
        <v>1.2133990147038409</v>
      </c>
      <c r="AA108" s="158">
        <v>-37201.772152501362</v>
      </c>
      <c r="AB108" s="158">
        <v>-37201.772152501362</v>
      </c>
      <c r="AC108" s="158">
        <v>-37201.772152501362</v>
      </c>
      <c r="AD108" s="157">
        <v>0</v>
      </c>
      <c r="AE108" s="131">
        <f>VLOOKUP(G108,$AM$17:$AR$23,6,TRUE)+1</f>
        <v>27</v>
      </c>
      <c r="AF108" s="128" t="s">
        <v>127</v>
      </c>
      <c r="AG108" s="80"/>
      <c r="AH108" s="81">
        <f>-IF($AA108&gt;0,$AA108*(1-VLOOKUP($D108,$AK$26:$AP$39,6,FALSE))*VLOOKUP($D108,$AK$26:$AP$39,IF(($G108-$B$2)/365&lt;1,4,5),FALSE),0)</f>
        <v>0</v>
      </c>
      <c r="AI108" s="81">
        <f>-IF($AA108&lt;0,$AA108*(1-VLOOKUP($AE108,$AK$18:$AP$23,6,FALSE))*VLOOKUP($AE108,$AK$18:$AP$23,5,FALSE),0)</f>
        <v>1100.4284202709903</v>
      </c>
      <c r="AJ108" s="82"/>
      <c r="AK108" s="89"/>
      <c r="AL108" s="89"/>
      <c r="AM108" s="89"/>
      <c r="AN108" s="89"/>
      <c r="AO108" s="89"/>
      <c r="AP108" s="89"/>
      <c r="AQ108" s="89"/>
      <c r="AR108" s="86"/>
      <c r="AS108" s="86"/>
    </row>
    <row r="109" spans="1:45" s="87" customFormat="1" ht="15.75" customHeight="1" x14ac:dyDescent="0.25">
      <c r="A109" s="141">
        <v>2020</v>
      </c>
      <c r="B109" s="141" t="s">
        <v>110</v>
      </c>
      <c r="C109" s="141">
        <v>949</v>
      </c>
      <c r="D109" s="141" t="s">
        <v>22</v>
      </c>
      <c r="E109" s="142">
        <v>43025</v>
      </c>
      <c r="F109" s="142"/>
      <c r="G109" s="142">
        <v>43889</v>
      </c>
      <c r="H109" s="141" t="s">
        <v>57</v>
      </c>
      <c r="I109" s="141" t="s">
        <v>62</v>
      </c>
      <c r="J109" s="141" t="s">
        <v>23</v>
      </c>
      <c r="K109" s="157">
        <v>4142502.0712510399</v>
      </c>
      <c r="L109" s="141" t="s">
        <v>61</v>
      </c>
      <c r="M109" s="141" t="s">
        <v>62</v>
      </c>
      <c r="N109" s="141" t="s">
        <v>63</v>
      </c>
      <c r="O109" s="158">
        <v>-5000000</v>
      </c>
      <c r="P109" s="141"/>
      <c r="Q109" s="141" t="s">
        <v>26</v>
      </c>
      <c r="R109" s="143">
        <v>1.2070000000000001</v>
      </c>
      <c r="S109" s="141"/>
      <c r="T109" s="141"/>
      <c r="U109" s="141"/>
      <c r="V109" s="157"/>
      <c r="W109" s="157">
        <v>0</v>
      </c>
      <c r="X109" s="141"/>
      <c r="Y109" s="143">
        <v>1.1576</v>
      </c>
      <c r="Z109" s="143">
        <v>1.2133990147038409</v>
      </c>
      <c r="AA109" s="157">
        <v>21983.304627989684</v>
      </c>
      <c r="AB109" s="198">
        <v>-120377.99447342058</v>
      </c>
      <c r="AC109" s="157">
        <v>21983.304627989684</v>
      </c>
      <c r="AD109" s="157">
        <v>0</v>
      </c>
      <c r="AE109" s="131">
        <f>VLOOKUP(G109,$AM$17:$AR$23,6,TRUE)+1</f>
        <v>27</v>
      </c>
      <c r="AF109" s="128" t="s">
        <v>127</v>
      </c>
      <c r="AG109" s="80"/>
      <c r="AH109" s="81">
        <f>-IF($AA109&gt;0,$AA109*(1-VLOOKUP($D109,$AK$26:$AP$39,6,FALSE))*VLOOKUP($D109,$AK$26:$AP$39,IF(($G109-$B$2)/365&lt;1,4,5),FALSE),0)</f>
        <v>-112.11485360274739</v>
      </c>
      <c r="AI109" s="81">
        <f>-IF($AA109&lt;0,$AA109*(1-VLOOKUP($AE109,$AK$18:$AP$23,6,FALSE))*VLOOKUP($AE109,$AK$18:$AP$23,5,FALSE),0)</f>
        <v>0</v>
      </c>
      <c r="AJ109" s="82"/>
      <c r="AK109" s="89"/>
      <c r="AL109" s="89"/>
      <c r="AM109" s="89"/>
      <c r="AN109" s="89"/>
      <c r="AO109" s="89"/>
      <c r="AP109" s="89"/>
      <c r="AQ109" s="89"/>
      <c r="AR109" s="86"/>
      <c r="AS109" s="86"/>
    </row>
    <row r="110" spans="1:45" s="87" customFormat="1" ht="15.75" customHeight="1" x14ac:dyDescent="0.25">
      <c r="A110" s="141">
        <v>2020</v>
      </c>
      <c r="B110" s="141" t="s">
        <v>110</v>
      </c>
      <c r="C110" s="141">
        <v>950</v>
      </c>
      <c r="D110" s="141" t="s">
        <v>22</v>
      </c>
      <c r="E110" s="142">
        <v>43025</v>
      </c>
      <c r="F110" s="142">
        <v>43887</v>
      </c>
      <c r="G110" s="142">
        <v>43889</v>
      </c>
      <c r="H110" s="141" t="s">
        <v>61</v>
      </c>
      <c r="I110" s="141" t="s">
        <v>58</v>
      </c>
      <c r="J110" s="141" t="s">
        <v>23</v>
      </c>
      <c r="K110" s="157">
        <v>4142502.0712510399</v>
      </c>
      <c r="L110" s="141" t="s">
        <v>61</v>
      </c>
      <c r="M110" s="141" t="s">
        <v>59</v>
      </c>
      <c r="N110" s="141" t="s">
        <v>63</v>
      </c>
      <c r="O110" s="158">
        <v>-5000000</v>
      </c>
      <c r="P110" s="141"/>
      <c r="Q110" s="141" t="s">
        <v>26</v>
      </c>
      <c r="R110" s="143">
        <v>1.2070000000000001</v>
      </c>
      <c r="S110" s="141"/>
      <c r="T110" s="141"/>
      <c r="U110" s="141"/>
      <c r="V110" s="157"/>
      <c r="W110" s="157">
        <v>0</v>
      </c>
      <c r="X110" s="141"/>
      <c r="Y110" s="143">
        <v>1.1576</v>
      </c>
      <c r="Z110" s="143">
        <v>1.2133990147038409</v>
      </c>
      <c r="AA110" s="158">
        <v>-142361.29910141026</v>
      </c>
      <c r="AB110" s="180"/>
      <c r="AC110" s="157">
        <v>0</v>
      </c>
      <c r="AD110" s="158">
        <v>-142361.29910141026</v>
      </c>
      <c r="AE110" s="131">
        <f>VLOOKUP(G110,$AM$17:$AR$23,6,TRUE)+1</f>
        <v>27</v>
      </c>
      <c r="AF110" s="128" t="s">
        <v>127</v>
      </c>
      <c r="AG110" s="80"/>
      <c r="AH110" s="81">
        <f>-IF($AA110&gt;0,$AA110*(1-VLOOKUP($D110,$AK$26:$AP$39,6,FALSE))*VLOOKUP($D110,$AK$26:$AP$39,IF(($G110-$B$2)/365&lt;1,4,5),FALSE),0)</f>
        <v>0</v>
      </c>
      <c r="AI110" s="81">
        <f>-IF($AA110&lt;0,$AA110*(1-VLOOKUP($AE110,$AK$18:$AP$23,6,FALSE))*VLOOKUP($AE110,$AK$18:$AP$23,5,FALSE),0)</f>
        <v>4211.0472274197155</v>
      </c>
      <c r="AJ110" s="82"/>
      <c r="AK110" s="89"/>
      <c r="AL110" s="89"/>
      <c r="AM110" s="89"/>
      <c r="AN110" s="89"/>
      <c r="AO110" s="89"/>
      <c r="AP110" s="89"/>
      <c r="AQ110" s="89"/>
      <c r="AR110" s="86"/>
      <c r="AS110" s="86"/>
    </row>
    <row r="111" spans="1:45" s="87" customFormat="1" ht="15.75" customHeight="1" x14ac:dyDescent="0.25">
      <c r="A111" s="141">
        <v>2020</v>
      </c>
      <c r="B111" s="141" t="s">
        <v>145</v>
      </c>
      <c r="C111" s="141">
        <v>1026</v>
      </c>
      <c r="D111" s="141" t="s">
        <v>28</v>
      </c>
      <c r="E111" s="142">
        <v>43227</v>
      </c>
      <c r="F111" s="142"/>
      <c r="G111" s="142">
        <v>43889</v>
      </c>
      <c r="H111" s="141" t="s">
        <v>57</v>
      </c>
      <c r="I111" s="141" t="s">
        <v>62</v>
      </c>
      <c r="J111" s="141" t="s">
        <v>23</v>
      </c>
      <c r="K111" s="157">
        <v>4046944.5568595701</v>
      </c>
      <c r="L111" s="141" t="s">
        <v>61</v>
      </c>
      <c r="M111" s="141" t="s">
        <v>62</v>
      </c>
      <c r="N111" s="141" t="s">
        <v>63</v>
      </c>
      <c r="O111" s="158">
        <v>-5000000</v>
      </c>
      <c r="P111" s="141"/>
      <c r="Q111" s="141" t="s">
        <v>26</v>
      </c>
      <c r="R111" s="143">
        <v>1.2355</v>
      </c>
      <c r="S111" s="141"/>
      <c r="T111" s="141"/>
      <c r="U111" s="141"/>
      <c r="V111" s="157"/>
      <c r="W111" s="157">
        <v>0</v>
      </c>
      <c r="X111" s="141"/>
      <c r="Y111" s="143">
        <v>1.1576</v>
      </c>
      <c r="Z111" s="143">
        <v>1.2133990147038409</v>
      </c>
      <c r="AA111" s="158">
        <v>-74174.738851532442</v>
      </c>
      <c r="AB111" s="198">
        <v>-262761.94992455107</v>
      </c>
      <c r="AC111" s="158">
        <v>-74174.738851532442</v>
      </c>
      <c r="AD111" s="157">
        <v>0</v>
      </c>
      <c r="AE111" s="131">
        <f>VLOOKUP(G111,$AM$17:$AR$23,6,TRUE)+1</f>
        <v>27</v>
      </c>
      <c r="AF111" s="128" t="s">
        <v>127</v>
      </c>
      <c r="AG111" s="80"/>
      <c r="AH111" s="81">
        <f>-IF($AA111&gt;0,$AA111*(1-VLOOKUP($D111,$AK$26:$AP$39,6,FALSE))*VLOOKUP($D111,$AK$26:$AP$39,IF(($G111-$B$2)/365&lt;1,4,5),FALSE),0)</f>
        <v>0</v>
      </c>
      <c r="AI111" s="81">
        <f>-IF($AA111&lt;0,$AA111*(1-VLOOKUP($AE111,$AK$18:$AP$23,6,FALSE))*VLOOKUP($AE111,$AK$18:$AP$23,5,FALSE),0)</f>
        <v>2194.0887752283297</v>
      </c>
      <c r="AJ111" s="82"/>
      <c r="AK111" s="89"/>
      <c r="AL111" s="89"/>
      <c r="AM111" s="89"/>
      <c r="AN111" s="89"/>
      <c r="AO111" s="89"/>
      <c r="AP111" s="89"/>
      <c r="AQ111" s="89"/>
      <c r="AR111" s="86"/>
      <c r="AS111" s="86"/>
    </row>
    <row r="112" spans="1:45" s="87" customFormat="1" ht="15.75" customHeight="1" x14ac:dyDescent="0.25">
      <c r="A112" s="141">
        <v>2020</v>
      </c>
      <c r="B112" s="141" t="s">
        <v>145</v>
      </c>
      <c r="C112" s="141">
        <v>1027</v>
      </c>
      <c r="D112" s="141" t="s">
        <v>28</v>
      </c>
      <c r="E112" s="142">
        <v>43227</v>
      </c>
      <c r="F112" s="142">
        <v>43887</v>
      </c>
      <c r="G112" s="142">
        <v>43889</v>
      </c>
      <c r="H112" s="141" t="s">
        <v>61</v>
      </c>
      <c r="I112" s="141" t="s">
        <v>58</v>
      </c>
      <c r="J112" s="141" t="s">
        <v>23</v>
      </c>
      <c r="K112" s="157">
        <v>4046944.5568595701</v>
      </c>
      <c r="L112" s="141" t="s">
        <v>61</v>
      </c>
      <c r="M112" s="141" t="s">
        <v>59</v>
      </c>
      <c r="N112" s="141" t="s">
        <v>63</v>
      </c>
      <c r="O112" s="158">
        <v>-5000000</v>
      </c>
      <c r="P112" s="141"/>
      <c r="Q112" s="141" t="s">
        <v>26</v>
      </c>
      <c r="R112" s="143">
        <v>1.2355</v>
      </c>
      <c r="S112" s="141"/>
      <c r="T112" s="141"/>
      <c r="U112" s="141"/>
      <c r="V112" s="157"/>
      <c r="W112" s="157">
        <v>0</v>
      </c>
      <c r="X112" s="141"/>
      <c r="Y112" s="143">
        <v>1.1576</v>
      </c>
      <c r="Z112" s="143">
        <v>1.2133990147038409</v>
      </c>
      <c r="AA112" s="158">
        <v>-188587.21107301861</v>
      </c>
      <c r="AB112" s="180"/>
      <c r="AC112" s="158">
        <v>-73711.500554790255</v>
      </c>
      <c r="AD112" s="158">
        <v>-114875.71051822836</v>
      </c>
      <c r="AE112" s="131">
        <f>VLOOKUP(G112,$AM$17:$AR$23,6,TRUE)+1</f>
        <v>27</v>
      </c>
      <c r="AF112" s="128" t="s">
        <v>127</v>
      </c>
      <c r="AG112" s="80"/>
      <c r="AH112" s="81">
        <f>-IF($AA112&gt;0,$AA112*(1-VLOOKUP($D112,$AK$26:$AP$39,6,FALSE))*VLOOKUP($D112,$AK$26:$AP$39,IF(($G112-$B$2)/365&lt;1,4,5),FALSE),0)</f>
        <v>0</v>
      </c>
      <c r="AI112" s="81">
        <f>-IF($AA112&lt;0,$AA112*(1-VLOOKUP($AE112,$AK$18:$AP$23,6,FALSE))*VLOOKUP($AE112,$AK$18:$AP$23,5,FALSE),0)</f>
        <v>5578.40970353989</v>
      </c>
      <c r="AJ112" s="82"/>
      <c r="AK112" s="89"/>
      <c r="AL112" s="89"/>
      <c r="AM112" s="89"/>
      <c r="AN112" s="89"/>
      <c r="AO112" s="89"/>
      <c r="AP112" s="89"/>
      <c r="AQ112" s="89"/>
      <c r="AR112" s="86"/>
      <c r="AS112" s="86"/>
    </row>
    <row r="113" spans="1:45" s="88" customFormat="1" ht="15.75" customHeight="1" x14ac:dyDescent="0.25">
      <c r="A113" s="141">
        <v>2020</v>
      </c>
      <c r="B113" s="141" t="s">
        <v>111</v>
      </c>
      <c r="C113" s="141">
        <v>943</v>
      </c>
      <c r="D113" s="141" t="s">
        <v>52</v>
      </c>
      <c r="E113" s="142">
        <v>43014</v>
      </c>
      <c r="F113" s="142"/>
      <c r="G113" s="142">
        <v>43921</v>
      </c>
      <c r="H113" s="141" t="s">
        <v>57</v>
      </c>
      <c r="I113" s="141" t="s">
        <v>62</v>
      </c>
      <c r="J113" s="141" t="s">
        <v>23</v>
      </c>
      <c r="K113" s="157">
        <v>12401818.9334436</v>
      </c>
      <c r="L113" s="141" t="s">
        <v>61</v>
      </c>
      <c r="M113" s="141" t="s">
        <v>62</v>
      </c>
      <c r="N113" s="141" t="s">
        <v>63</v>
      </c>
      <c r="O113" s="158">
        <v>-15000000</v>
      </c>
      <c r="P113" s="141"/>
      <c r="Q113" s="141" t="s">
        <v>26</v>
      </c>
      <c r="R113" s="143">
        <v>1.2095</v>
      </c>
      <c r="S113" s="141"/>
      <c r="T113" s="141"/>
      <c r="U113" s="141"/>
      <c r="V113" s="157"/>
      <c r="W113" s="157">
        <v>0</v>
      </c>
      <c r="X113" s="141"/>
      <c r="Y113" s="143">
        <v>1.1576</v>
      </c>
      <c r="Z113" s="143">
        <v>1.2170227097005368</v>
      </c>
      <c r="AA113" s="157">
        <v>77155.749815885938</v>
      </c>
      <c r="AB113" s="198">
        <v>-358022.37862221198</v>
      </c>
      <c r="AC113" s="157">
        <v>77155.749815885938</v>
      </c>
      <c r="AD113" s="157">
        <v>0</v>
      </c>
      <c r="AE113" s="131">
        <f>VLOOKUP(G113,$AM$17:$AR$23,6,TRUE)+1</f>
        <v>27</v>
      </c>
      <c r="AF113" s="128" t="s">
        <v>127</v>
      </c>
      <c r="AG113" s="80"/>
      <c r="AH113" s="81">
        <f>-IF($AA113&gt;0,$AA113*(1-VLOOKUP($D113,$AK$26:$AP$39,6,FALSE))*VLOOKUP($D113,$AK$26:$AP$39,IF(($G113-$B$2)/365&lt;1,4,5),FALSE),0)</f>
        <v>-1342.5100467964153</v>
      </c>
      <c r="AI113" s="81">
        <f>-IF($AA113&lt;0,$AA113*(1-VLOOKUP($AE113,$AK$18:$AP$23,6,FALSE))*VLOOKUP($AE113,$AK$18:$AP$23,5,FALSE),0)</f>
        <v>0</v>
      </c>
      <c r="AJ113" s="82"/>
      <c r="AK113" s="89"/>
      <c r="AL113" s="89"/>
      <c r="AM113" s="89"/>
      <c r="AN113" s="89"/>
      <c r="AO113" s="89"/>
      <c r="AP113" s="89"/>
      <c r="AQ113" s="89"/>
      <c r="AR113" s="86"/>
      <c r="AS113" s="86"/>
    </row>
    <row r="114" spans="1:45" s="88" customFormat="1" ht="15.75" customHeight="1" x14ac:dyDescent="0.25">
      <c r="A114" s="141">
        <v>2020</v>
      </c>
      <c r="B114" s="141" t="s">
        <v>111</v>
      </c>
      <c r="C114" s="141">
        <v>944</v>
      </c>
      <c r="D114" s="141" t="s">
        <v>52</v>
      </c>
      <c r="E114" s="142">
        <v>43014</v>
      </c>
      <c r="F114" s="142">
        <v>43917</v>
      </c>
      <c r="G114" s="142">
        <v>43921</v>
      </c>
      <c r="H114" s="141" t="s">
        <v>61</v>
      </c>
      <c r="I114" s="141" t="s">
        <v>58</v>
      </c>
      <c r="J114" s="141" t="s">
        <v>23</v>
      </c>
      <c r="K114" s="157">
        <v>12401818.9334436</v>
      </c>
      <c r="L114" s="141" t="s">
        <v>61</v>
      </c>
      <c r="M114" s="141" t="s">
        <v>59</v>
      </c>
      <c r="N114" s="141" t="s">
        <v>63</v>
      </c>
      <c r="O114" s="158">
        <v>-15000000</v>
      </c>
      <c r="P114" s="141"/>
      <c r="Q114" s="141" t="s">
        <v>26</v>
      </c>
      <c r="R114" s="143">
        <v>1.2095</v>
      </c>
      <c r="S114" s="141"/>
      <c r="T114" s="141"/>
      <c r="U114" s="141"/>
      <c r="V114" s="157"/>
      <c r="W114" s="157">
        <v>0</v>
      </c>
      <c r="X114" s="141"/>
      <c r="Y114" s="143">
        <v>1.1576</v>
      </c>
      <c r="Z114" s="143">
        <v>1.2170227097005368</v>
      </c>
      <c r="AA114" s="158">
        <v>-435178.12843809795</v>
      </c>
      <c r="AB114" s="180"/>
      <c r="AC114" s="157">
        <v>0</v>
      </c>
      <c r="AD114" s="158">
        <v>-435178.12843809795</v>
      </c>
      <c r="AE114" s="131">
        <f>VLOOKUP(G114,$AM$17:$AR$23,6,TRUE)+1</f>
        <v>27</v>
      </c>
      <c r="AF114" s="128" t="s">
        <v>127</v>
      </c>
      <c r="AG114" s="80"/>
      <c r="AH114" s="81">
        <f>-IF($AA114&gt;0,$AA114*(1-VLOOKUP($D114,$AK$26:$AP$39,6,FALSE))*VLOOKUP($D114,$AK$26:$AP$39,IF(($G114-$B$2)/365&lt;1,4,5),FALSE),0)</f>
        <v>0</v>
      </c>
      <c r="AI114" s="81">
        <f>-IF($AA114&lt;0,$AA114*(1-VLOOKUP($AE114,$AK$18:$AP$23,6,FALSE))*VLOOKUP($AE114,$AK$18:$AP$23,5,FALSE),0)</f>
        <v>12872.569039198936</v>
      </c>
      <c r="AJ114" s="82"/>
      <c r="AK114" s="89"/>
      <c r="AL114" s="89"/>
      <c r="AM114" s="89"/>
      <c r="AN114" s="89"/>
      <c r="AO114" s="89"/>
      <c r="AP114" s="89"/>
      <c r="AQ114" s="89"/>
      <c r="AR114" s="86"/>
      <c r="AS114" s="86"/>
    </row>
    <row r="115" spans="1:45" s="87" customFormat="1" ht="15.75" customHeight="1" x14ac:dyDescent="0.25">
      <c r="A115" s="141">
        <v>2020</v>
      </c>
      <c r="B115" s="141" t="s">
        <v>112</v>
      </c>
      <c r="C115" s="141">
        <v>951</v>
      </c>
      <c r="D115" s="141" t="s">
        <v>22</v>
      </c>
      <c r="E115" s="142">
        <v>43025</v>
      </c>
      <c r="F115" s="142"/>
      <c r="G115" s="142">
        <v>43921</v>
      </c>
      <c r="H115" s="141" t="s">
        <v>57</v>
      </c>
      <c r="I115" s="141" t="s">
        <v>62</v>
      </c>
      <c r="J115" s="141" t="s">
        <v>23</v>
      </c>
      <c r="K115" s="157">
        <v>8271298.5938792396</v>
      </c>
      <c r="L115" s="141" t="s">
        <v>61</v>
      </c>
      <c r="M115" s="141" t="s">
        <v>62</v>
      </c>
      <c r="N115" s="141" t="s">
        <v>63</v>
      </c>
      <c r="O115" s="158">
        <v>-10000000</v>
      </c>
      <c r="P115" s="141"/>
      <c r="Q115" s="141" t="s">
        <v>26</v>
      </c>
      <c r="R115" s="143">
        <v>1.2090000000000001</v>
      </c>
      <c r="S115" s="141"/>
      <c r="T115" s="141"/>
      <c r="U115" s="141"/>
      <c r="V115" s="157"/>
      <c r="W115" s="157">
        <v>0</v>
      </c>
      <c r="X115" s="141"/>
      <c r="Y115" s="143">
        <v>1.1576</v>
      </c>
      <c r="Z115" s="143">
        <v>1.2170227097005368</v>
      </c>
      <c r="AA115" s="157">
        <v>54878.645513928219</v>
      </c>
      <c r="AB115" s="198">
        <v>-233841.55110146978</v>
      </c>
      <c r="AC115" s="157">
        <v>54878.645513928219</v>
      </c>
      <c r="AD115" s="157">
        <v>0</v>
      </c>
      <c r="AE115" s="131">
        <f>VLOOKUP(G115,$AM$17:$AR$23,6,TRUE)+1</f>
        <v>27</v>
      </c>
      <c r="AF115" s="128" t="s">
        <v>127</v>
      </c>
      <c r="AG115" s="80"/>
      <c r="AH115" s="81">
        <f>-IF($AA115&gt;0,$AA115*(1-VLOOKUP($D115,$AK$26:$AP$39,6,FALSE))*VLOOKUP($D115,$AK$26:$AP$39,IF(($G115-$B$2)/365&lt;1,4,5),FALSE),0)</f>
        <v>-279.88109212103393</v>
      </c>
      <c r="AI115" s="81">
        <f>-IF($AA115&lt;0,$AA115*(1-VLOOKUP($AE115,$AK$18:$AP$23,6,FALSE))*VLOOKUP($AE115,$AK$18:$AP$23,5,FALSE),0)</f>
        <v>0</v>
      </c>
      <c r="AJ115" s="82"/>
      <c r="AK115" s="89"/>
      <c r="AL115" s="89"/>
      <c r="AM115" s="89"/>
      <c r="AN115" s="89"/>
      <c r="AO115" s="89"/>
      <c r="AP115" s="89"/>
      <c r="AQ115" s="89"/>
      <c r="AR115" s="86"/>
      <c r="AS115" s="86"/>
    </row>
    <row r="116" spans="1:45" s="87" customFormat="1" ht="15.75" customHeight="1" x14ac:dyDescent="0.25">
      <c r="A116" s="141">
        <v>2020</v>
      </c>
      <c r="B116" s="141" t="s">
        <v>112</v>
      </c>
      <c r="C116" s="141">
        <v>952</v>
      </c>
      <c r="D116" s="141" t="s">
        <v>22</v>
      </c>
      <c r="E116" s="142">
        <v>43025</v>
      </c>
      <c r="F116" s="142">
        <v>43917</v>
      </c>
      <c r="G116" s="142">
        <v>43921</v>
      </c>
      <c r="H116" s="141" t="s">
        <v>61</v>
      </c>
      <c r="I116" s="141" t="s">
        <v>58</v>
      </c>
      <c r="J116" s="141" t="s">
        <v>23</v>
      </c>
      <c r="K116" s="157">
        <v>8271298.5938792396</v>
      </c>
      <c r="L116" s="141" t="s">
        <v>61</v>
      </c>
      <c r="M116" s="141" t="s">
        <v>59</v>
      </c>
      <c r="N116" s="141" t="s">
        <v>63</v>
      </c>
      <c r="O116" s="158">
        <v>-10000000</v>
      </c>
      <c r="P116" s="141"/>
      <c r="Q116" s="141" t="s">
        <v>26</v>
      </c>
      <c r="R116" s="143">
        <v>1.2090000000000001</v>
      </c>
      <c r="S116" s="141"/>
      <c r="T116" s="141"/>
      <c r="U116" s="141"/>
      <c r="V116" s="157"/>
      <c r="W116" s="157">
        <v>0</v>
      </c>
      <c r="X116" s="141"/>
      <c r="Y116" s="143">
        <v>1.1576</v>
      </c>
      <c r="Z116" s="143">
        <v>1.2170227097005368</v>
      </c>
      <c r="AA116" s="158">
        <v>-288720.19661539799</v>
      </c>
      <c r="AB116" s="180"/>
      <c r="AC116" s="157">
        <v>0</v>
      </c>
      <c r="AD116" s="158">
        <v>-288720.19661539799</v>
      </c>
      <c r="AE116" s="131">
        <f>VLOOKUP(G116,$AM$17:$AR$23,6,TRUE)+1</f>
        <v>27</v>
      </c>
      <c r="AF116" s="128" t="s">
        <v>127</v>
      </c>
      <c r="AG116" s="80"/>
      <c r="AH116" s="81">
        <f>-IF($AA116&gt;0,$AA116*(1-VLOOKUP($D116,$AK$26:$AP$39,6,FALSE))*VLOOKUP($D116,$AK$26:$AP$39,IF(($G116-$B$2)/365&lt;1,4,5),FALSE),0)</f>
        <v>0</v>
      </c>
      <c r="AI116" s="81">
        <f>-IF($AA116&lt;0,$AA116*(1-VLOOKUP($AE116,$AK$18:$AP$23,6,FALSE))*VLOOKUP($AE116,$AK$18:$AP$23,5,FALSE),0)</f>
        <v>8540.3434158834716</v>
      </c>
      <c r="AJ116" s="82"/>
      <c r="AK116" s="89"/>
      <c r="AL116" s="89"/>
      <c r="AM116" s="89"/>
      <c r="AN116" s="89"/>
      <c r="AO116" s="89"/>
      <c r="AP116" s="89"/>
      <c r="AQ116" s="89"/>
      <c r="AR116" s="86"/>
      <c r="AS116" s="86"/>
    </row>
    <row r="117" spans="1:45" s="87" customFormat="1" ht="15.75" customHeight="1" x14ac:dyDescent="0.25">
      <c r="A117" s="141">
        <v>2020</v>
      </c>
      <c r="B117" s="141" t="s">
        <v>113</v>
      </c>
      <c r="C117" s="141">
        <v>953</v>
      </c>
      <c r="D117" s="141" t="s">
        <v>22</v>
      </c>
      <c r="E117" s="142">
        <v>43025</v>
      </c>
      <c r="F117" s="142"/>
      <c r="G117" s="142">
        <v>43921</v>
      </c>
      <c r="H117" s="141" t="s">
        <v>57</v>
      </c>
      <c r="I117" s="141" t="s">
        <v>62</v>
      </c>
      <c r="J117" s="141" t="s">
        <v>23</v>
      </c>
      <c r="K117" s="157">
        <v>8274720.7281754203</v>
      </c>
      <c r="L117" s="141" t="s">
        <v>61</v>
      </c>
      <c r="M117" s="141" t="s">
        <v>62</v>
      </c>
      <c r="N117" s="141" t="s">
        <v>63</v>
      </c>
      <c r="O117" s="158">
        <v>-10000000</v>
      </c>
      <c r="P117" s="141"/>
      <c r="Q117" s="141" t="s">
        <v>26</v>
      </c>
      <c r="R117" s="143">
        <v>1.2084999999999999</v>
      </c>
      <c r="S117" s="141"/>
      <c r="T117" s="141"/>
      <c r="U117" s="141"/>
      <c r="V117" s="157"/>
      <c r="W117" s="157">
        <v>0</v>
      </c>
      <c r="X117" s="141"/>
      <c r="Y117" s="143">
        <v>1.1576</v>
      </c>
      <c r="Z117" s="143">
        <v>1.2170227097005368</v>
      </c>
      <c r="AA117" s="157">
        <v>58322.972211671084</v>
      </c>
      <c r="AB117" s="198">
        <v>-229003.17914344059</v>
      </c>
      <c r="AC117" s="157">
        <v>58322.972211671084</v>
      </c>
      <c r="AD117" s="157">
        <v>0</v>
      </c>
      <c r="AE117" s="131">
        <f>VLOOKUP(G117,$AM$17:$AR$23,6,TRUE)+1</f>
        <v>27</v>
      </c>
      <c r="AF117" s="128" t="s">
        <v>127</v>
      </c>
      <c r="AG117" s="80"/>
      <c r="AH117" s="81">
        <f>-IF($AA117&gt;0,$AA117*(1-VLOOKUP($D117,$AK$26:$AP$39,6,FALSE))*VLOOKUP($D117,$AK$26:$AP$39,IF(($G117-$B$2)/365&lt;1,4,5),FALSE),0)</f>
        <v>-297.44715827952251</v>
      </c>
      <c r="AI117" s="81">
        <f>-IF($AA117&lt;0,$AA117*(1-VLOOKUP($AE117,$AK$18:$AP$23,6,FALSE))*VLOOKUP($AE117,$AK$18:$AP$23,5,FALSE),0)</f>
        <v>0</v>
      </c>
      <c r="AJ117" s="82"/>
      <c r="AK117" s="89"/>
      <c r="AL117" s="89"/>
      <c r="AM117" s="89"/>
      <c r="AN117" s="89"/>
      <c r="AO117" s="89"/>
      <c r="AP117" s="89"/>
      <c r="AQ117" s="89"/>
      <c r="AR117" s="86"/>
      <c r="AS117" s="86"/>
    </row>
    <row r="118" spans="1:45" s="87" customFormat="1" ht="15.75" customHeight="1" x14ac:dyDescent="0.25">
      <c r="A118" s="141">
        <v>2020</v>
      </c>
      <c r="B118" s="141" t="s">
        <v>113</v>
      </c>
      <c r="C118" s="141">
        <v>954</v>
      </c>
      <c r="D118" s="141" t="s">
        <v>22</v>
      </c>
      <c r="E118" s="142">
        <v>43025</v>
      </c>
      <c r="F118" s="142">
        <v>43917</v>
      </c>
      <c r="G118" s="142">
        <v>43921</v>
      </c>
      <c r="H118" s="141" t="s">
        <v>61</v>
      </c>
      <c r="I118" s="141" t="s">
        <v>58</v>
      </c>
      <c r="J118" s="141" t="s">
        <v>23</v>
      </c>
      <c r="K118" s="157">
        <v>8274720.7281754203</v>
      </c>
      <c r="L118" s="141" t="s">
        <v>61</v>
      </c>
      <c r="M118" s="141" t="s">
        <v>59</v>
      </c>
      <c r="N118" s="141" t="s">
        <v>63</v>
      </c>
      <c r="O118" s="158">
        <v>-10000000</v>
      </c>
      <c r="P118" s="141"/>
      <c r="Q118" s="141" t="s">
        <v>26</v>
      </c>
      <c r="R118" s="143">
        <v>1.2084999999999999</v>
      </c>
      <c r="S118" s="141"/>
      <c r="T118" s="141"/>
      <c r="U118" s="141"/>
      <c r="V118" s="157"/>
      <c r="W118" s="157">
        <v>0</v>
      </c>
      <c r="X118" s="141"/>
      <c r="Y118" s="143">
        <v>1.1576</v>
      </c>
      <c r="Z118" s="143">
        <v>1.2170227097005368</v>
      </c>
      <c r="AA118" s="158">
        <v>-287326.15135511168</v>
      </c>
      <c r="AB118" s="180"/>
      <c r="AC118" s="157">
        <v>0</v>
      </c>
      <c r="AD118" s="158">
        <v>-287326.15135511168</v>
      </c>
      <c r="AE118" s="131">
        <f>VLOOKUP(G118,$AM$17:$AR$23,6,TRUE)+1</f>
        <v>27</v>
      </c>
      <c r="AF118" s="128" t="s">
        <v>127</v>
      </c>
      <c r="AG118" s="80"/>
      <c r="AH118" s="81">
        <f>-IF($AA118&gt;0,$AA118*(1-VLOOKUP($D118,$AK$26:$AP$39,6,FALSE))*VLOOKUP($D118,$AK$26:$AP$39,IF(($G118-$B$2)/365&lt;1,4,5),FALSE),0)</f>
        <v>0</v>
      </c>
      <c r="AI118" s="81">
        <f>-IF($AA118&lt;0,$AA118*(1-VLOOKUP($AE118,$AK$18:$AP$23,6,FALSE))*VLOOKUP($AE118,$AK$18:$AP$23,5,FALSE),0)</f>
        <v>8499.1075570842022</v>
      </c>
      <c r="AJ118" s="82"/>
      <c r="AK118" s="89"/>
      <c r="AL118" s="89"/>
      <c r="AM118" s="89"/>
      <c r="AN118" s="89"/>
      <c r="AO118" s="89"/>
      <c r="AP118" s="89"/>
      <c r="AQ118" s="89"/>
      <c r="AR118" s="86"/>
      <c r="AS118" s="86"/>
    </row>
    <row r="119" spans="1:45" s="87" customFormat="1" ht="15.75" customHeight="1" x14ac:dyDescent="0.25">
      <c r="A119" s="141">
        <v>2020</v>
      </c>
      <c r="B119" s="141" t="s">
        <v>114</v>
      </c>
      <c r="C119" s="141">
        <v>995</v>
      </c>
      <c r="D119" s="141" t="s">
        <v>105</v>
      </c>
      <c r="E119" s="142">
        <v>43035</v>
      </c>
      <c r="F119" s="142"/>
      <c r="G119" s="142">
        <v>43951</v>
      </c>
      <c r="H119" s="141" t="s">
        <v>57</v>
      </c>
      <c r="I119" s="141" t="s">
        <v>62</v>
      </c>
      <c r="J119" s="141" t="s">
        <v>23</v>
      </c>
      <c r="K119" s="157">
        <v>6774193.5483871</v>
      </c>
      <c r="L119" s="141" t="s">
        <v>61</v>
      </c>
      <c r="M119" s="141" t="s">
        <v>62</v>
      </c>
      <c r="N119" s="141" t="s">
        <v>63</v>
      </c>
      <c r="O119" s="158">
        <v>-8400000</v>
      </c>
      <c r="P119" s="141"/>
      <c r="Q119" s="141" t="s">
        <v>26</v>
      </c>
      <c r="R119" s="143">
        <v>1.24</v>
      </c>
      <c r="S119" s="141"/>
      <c r="T119" s="141"/>
      <c r="U119" s="141"/>
      <c r="V119" s="157"/>
      <c r="W119" s="157">
        <v>0</v>
      </c>
      <c r="X119" s="141"/>
      <c r="Y119" s="143">
        <v>1.1576</v>
      </c>
      <c r="Z119" s="143">
        <v>1.2203237580878707</v>
      </c>
      <c r="AA119" s="158">
        <v>-109943.75196305015</v>
      </c>
      <c r="AB119" s="158">
        <v>-109943.75196305015</v>
      </c>
      <c r="AC119" s="158">
        <v>-109943.75196305015</v>
      </c>
      <c r="AD119" s="157">
        <v>0</v>
      </c>
      <c r="AE119" s="131">
        <f>VLOOKUP(G119,$AM$17:$AR$23,6,TRUE)+1</f>
        <v>27</v>
      </c>
      <c r="AF119" s="128" t="s">
        <v>127</v>
      </c>
      <c r="AG119" s="80"/>
      <c r="AH119" s="81">
        <f>-IF($AA119&gt;0,$AA119*(1-VLOOKUP($D119,$AK$26:$AP$39,6,FALSE))*VLOOKUP($D119,$AK$26:$AP$39,IF(($G119-$B$2)/365&lt;1,4,5),FALSE),0)</f>
        <v>0</v>
      </c>
      <c r="AI119" s="81">
        <f>-IF($AA119&lt;0,$AA119*(1-VLOOKUP($AE119,$AK$18:$AP$23,6,FALSE))*VLOOKUP($AE119,$AK$18:$AP$23,5,FALSE),0)</f>
        <v>3252.136183067023</v>
      </c>
      <c r="AJ119" s="82"/>
      <c r="AK119" s="89"/>
      <c r="AL119" s="89"/>
      <c r="AM119" s="89"/>
      <c r="AN119" s="89"/>
      <c r="AO119" s="89"/>
      <c r="AP119" s="89"/>
      <c r="AQ119" s="89"/>
      <c r="AR119" s="86"/>
      <c r="AS119" s="86"/>
    </row>
    <row r="120" spans="1:45" s="87" customFormat="1" ht="15.75" customHeight="1" x14ac:dyDescent="0.25">
      <c r="A120" s="141">
        <v>2020</v>
      </c>
      <c r="B120" s="141" t="s">
        <v>115</v>
      </c>
      <c r="C120" s="141">
        <v>996</v>
      </c>
      <c r="D120" s="141" t="s">
        <v>49</v>
      </c>
      <c r="E120" s="142">
        <v>43035</v>
      </c>
      <c r="F120" s="142"/>
      <c r="G120" s="142">
        <v>43951</v>
      </c>
      <c r="H120" s="141" t="s">
        <v>57</v>
      </c>
      <c r="I120" s="141" t="s">
        <v>62</v>
      </c>
      <c r="J120" s="141" t="s">
        <v>23</v>
      </c>
      <c r="K120" s="157">
        <v>1290322.5806451601</v>
      </c>
      <c r="L120" s="141" t="s">
        <v>61</v>
      </c>
      <c r="M120" s="141" t="s">
        <v>62</v>
      </c>
      <c r="N120" s="141" t="s">
        <v>63</v>
      </c>
      <c r="O120" s="158">
        <v>-1600000</v>
      </c>
      <c r="P120" s="141"/>
      <c r="Q120" s="141" t="s">
        <v>26</v>
      </c>
      <c r="R120" s="143">
        <v>1.24</v>
      </c>
      <c r="S120" s="141"/>
      <c r="T120" s="141"/>
      <c r="U120" s="141"/>
      <c r="V120" s="157"/>
      <c r="W120" s="157">
        <v>0</v>
      </c>
      <c r="X120" s="141"/>
      <c r="Y120" s="143">
        <v>1.1576</v>
      </c>
      <c r="Z120" s="143">
        <v>1.2203237580878707</v>
      </c>
      <c r="AA120" s="158">
        <v>-20941.667040580818</v>
      </c>
      <c r="AB120" s="158">
        <v>-20941.667040580818</v>
      </c>
      <c r="AC120" s="158">
        <v>-20941.667040580818</v>
      </c>
      <c r="AD120" s="157">
        <v>0</v>
      </c>
      <c r="AE120" s="131">
        <f>VLOOKUP(G120,$AM$17:$AR$23,6,TRUE)+1</f>
        <v>27</v>
      </c>
      <c r="AF120" s="128" t="s">
        <v>127</v>
      </c>
      <c r="AG120" s="80"/>
      <c r="AH120" s="81">
        <f>-IF($AA120&gt;0,$AA120*(1-VLOOKUP($D120,$AK$26:$AP$39,6,FALSE))*VLOOKUP($D120,$AK$26:$AP$39,IF(($G120-$B$2)/365&lt;1,4,5),FALSE),0)</f>
        <v>0</v>
      </c>
      <c r="AI120" s="81">
        <f>-IF($AA120&lt;0,$AA120*(1-VLOOKUP($AE120,$AK$18:$AP$23,6,FALSE))*VLOOKUP($AE120,$AK$18:$AP$23,5,FALSE),0)</f>
        <v>619.45451106038058</v>
      </c>
      <c r="AJ120" s="82"/>
      <c r="AK120" s="89"/>
      <c r="AL120" s="89"/>
      <c r="AM120" s="89"/>
      <c r="AN120" s="89"/>
      <c r="AO120" s="89"/>
      <c r="AP120" s="89"/>
      <c r="AQ120" s="89"/>
      <c r="AR120" s="86"/>
      <c r="AS120" s="86"/>
    </row>
    <row r="121" spans="1:45" s="87" customFormat="1" ht="15.75" customHeight="1" x14ac:dyDescent="0.25">
      <c r="A121" s="141">
        <v>2020</v>
      </c>
      <c r="B121" s="141" t="s">
        <v>116</v>
      </c>
      <c r="C121" s="141">
        <v>1134</v>
      </c>
      <c r="D121" s="141" t="s">
        <v>52</v>
      </c>
      <c r="E121" s="142">
        <v>43077</v>
      </c>
      <c r="F121" s="142">
        <v>43949</v>
      </c>
      <c r="G121" s="142">
        <v>43951</v>
      </c>
      <c r="H121" s="141" t="s">
        <v>61</v>
      </c>
      <c r="I121" s="141" t="s">
        <v>58</v>
      </c>
      <c r="J121" s="141" t="s">
        <v>23</v>
      </c>
      <c r="K121" s="157">
        <v>16494845.3608247</v>
      </c>
      <c r="L121" s="141" t="s">
        <v>61</v>
      </c>
      <c r="M121" s="141" t="s">
        <v>59</v>
      </c>
      <c r="N121" s="141" t="s">
        <v>63</v>
      </c>
      <c r="O121" s="158">
        <v>-20000000</v>
      </c>
      <c r="P121" s="141"/>
      <c r="Q121" s="141" t="s">
        <v>26</v>
      </c>
      <c r="R121" s="143">
        <v>1.2124999999999999</v>
      </c>
      <c r="S121" s="141"/>
      <c r="T121" s="141"/>
      <c r="U121" s="141"/>
      <c r="V121" s="157"/>
      <c r="W121" s="157">
        <v>0</v>
      </c>
      <c r="X121" s="141"/>
      <c r="Y121" s="143">
        <v>1.1576</v>
      </c>
      <c r="Z121" s="143">
        <v>1.2203237580878707</v>
      </c>
      <c r="AA121" s="158">
        <v>-597539.26115710882</v>
      </c>
      <c r="AB121" s="198">
        <v>-491092.00745201053</v>
      </c>
      <c r="AC121" s="157">
        <v>0</v>
      </c>
      <c r="AD121" s="158">
        <v>-597539.26115710882</v>
      </c>
      <c r="AE121" s="131">
        <f>VLOOKUP(G121,$AM$17:$AR$23,6,TRUE)+1</f>
        <v>27</v>
      </c>
      <c r="AF121" s="128" t="s">
        <v>127</v>
      </c>
      <c r="AG121" s="80"/>
      <c r="AH121" s="81">
        <f>-IF($AA121&gt;0,$AA121*(1-VLOOKUP($D121,$AK$26:$AP$39,6,FALSE))*VLOOKUP($D121,$AK$26:$AP$39,IF(($G121-$B$2)/365&lt;1,4,5),FALSE),0)</f>
        <v>0</v>
      </c>
      <c r="AI121" s="81">
        <f>-IF($AA121&lt;0,$AA121*(1-VLOOKUP($AE121,$AK$18:$AP$23,6,FALSE))*VLOOKUP($AE121,$AK$18:$AP$23,5,FALSE),0)</f>
        <v>17675.211345027277</v>
      </c>
      <c r="AJ121" s="82"/>
      <c r="AK121" s="89"/>
      <c r="AL121" s="89"/>
      <c r="AM121" s="89"/>
      <c r="AN121" s="89"/>
      <c r="AO121" s="89"/>
      <c r="AP121" s="89"/>
      <c r="AQ121" s="89"/>
      <c r="AR121" s="86"/>
      <c r="AS121" s="86"/>
    </row>
    <row r="122" spans="1:45" s="87" customFormat="1" ht="15.75" customHeight="1" x14ac:dyDescent="0.25">
      <c r="A122" s="141">
        <v>2020</v>
      </c>
      <c r="B122" s="141" t="s">
        <v>116</v>
      </c>
      <c r="C122" s="141">
        <v>1135</v>
      </c>
      <c r="D122" s="141" t="s">
        <v>52</v>
      </c>
      <c r="E122" s="142">
        <v>43077</v>
      </c>
      <c r="F122" s="142"/>
      <c r="G122" s="142">
        <v>43951</v>
      </c>
      <c r="H122" s="141" t="s">
        <v>57</v>
      </c>
      <c r="I122" s="141" t="s">
        <v>62</v>
      </c>
      <c r="J122" s="141" t="s">
        <v>23</v>
      </c>
      <c r="K122" s="157">
        <v>16494845.3608247</v>
      </c>
      <c r="L122" s="141" t="s">
        <v>61</v>
      </c>
      <c r="M122" s="141" t="s">
        <v>62</v>
      </c>
      <c r="N122" s="141" t="s">
        <v>63</v>
      </c>
      <c r="O122" s="158">
        <v>-20000000</v>
      </c>
      <c r="P122" s="141"/>
      <c r="Q122" s="141" t="s">
        <v>26</v>
      </c>
      <c r="R122" s="143">
        <v>1.2124999999999999</v>
      </c>
      <c r="S122" s="141"/>
      <c r="T122" s="141"/>
      <c r="U122" s="141"/>
      <c r="V122" s="157"/>
      <c r="W122" s="157">
        <v>0</v>
      </c>
      <c r="X122" s="141"/>
      <c r="Y122" s="143">
        <v>1.1576</v>
      </c>
      <c r="Z122" s="143">
        <v>1.2203237580878707</v>
      </c>
      <c r="AA122" s="157">
        <v>106447.25370509826</v>
      </c>
      <c r="AB122" s="180"/>
      <c r="AC122" s="157">
        <v>106447.25370509826</v>
      </c>
      <c r="AD122" s="157">
        <v>0</v>
      </c>
      <c r="AE122" s="131">
        <f>VLOOKUP(G122,$AM$17:$AR$23,6,TRUE)+1</f>
        <v>27</v>
      </c>
      <c r="AF122" s="128" t="s">
        <v>127</v>
      </c>
      <c r="AG122" s="80"/>
      <c r="AH122" s="81">
        <f>-IF($AA122&gt;0,$AA122*(1-VLOOKUP($D122,$AK$26:$AP$39,6,FALSE))*VLOOKUP($D122,$AK$26:$AP$39,IF(($G122-$B$2)/365&lt;1,4,5),FALSE),0)</f>
        <v>-1852.1822144687098</v>
      </c>
      <c r="AI122" s="81">
        <f>-IF($AA122&lt;0,$AA122*(1-VLOOKUP($AE122,$AK$18:$AP$23,6,FALSE))*VLOOKUP($AE122,$AK$18:$AP$23,5,FALSE),0)</f>
        <v>0</v>
      </c>
      <c r="AJ122" s="82"/>
      <c r="AK122" s="89"/>
      <c r="AL122" s="89"/>
      <c r="AM122" s="89"/>
      <c r="AN122" s="89"/>
      <c r="AO122" s="89"/>
      <c r="AP122" s="89"/>
      <c r="AQ122" s="89"/>
      <c r="AR122" s="86"/>
      <c r="AS122" s="86"/>
    </row>
    <row r="123" spans="1:45" s="87" customFormat="1" ht="15.75" customHeight="1" x14ac:dyDescent="0.25">
      <c r="A123" s="141">
        <v>2020</v>
      </c>
      <c r="B123" s="141" t="s">
        <v>146</v>
      </c>
      <c r="C123" s="141">
        <v>1041</v>
      </c>
      <c r="D123" s="141" t="s">
        <v>52</v>
      </c>
      <c r="E123" s="142">
        <v>43227</v>
      </c>
      <c r="F123" s="142"/>
      <c r="G123" s="142">
        <v>43951</v>
      </c>
      <c r="H123" s="141" t="s">
        <v>57</v>
      </c>
      <c r="I123" s="141" t="s">
        <v>62</v>
      </c>
      <c r="J123" s="141" t="s">
        <v>23</v>
      </c>
      <c r="K123" s="157">
        <v>4035512.51008878</v>
      </c>
      <c r="L123" s="141" t="s">
        <v>61</v>
      </c>
      <c r="M123" s="141" t="s">
        <v>62</v>
      </c>
      <c r="N123" s="141" t="s">
        <v>63</v>
      </c>
      <c r="O123" s="158">
        <v>-5000000</v>
      </c>
      <c r="P123" s="141"/>
      <c r="Q123" s="141" t="s">
        <v>26</v>
      </c>
      <c r="R123" s="143">
        <v>1.2390000000000001</v>
      </c>
      <c r="S123" s="141"/>
      <c r="T123" s="141"/>
      <c r="U123" s="141"/>
      <c r="V123" s="157"/>
      <c r="W123" s="157">
        <v>0</v>
      </c>
      <c r="X123" s="141"/>
      <c r="Y123" s="143">
        <v>1.1576</v>
      </c>
      <c r="Z123" s="143">
        <v>1.2203237580878707</v>
      </c>
      <c r="AA123" s="158">
        <v>-62166.868015271291</v>
      </c>
      <c r="AB123" s="198">
        <v>-253240.18581606264</v>
      </c>
      <c r="AC123" s="158">
        <v>-62166.868015271291</v>
      </c>
      <c r="AD123" s="157">
        <v>0</v>
      </c>
      <c r="AE123" s="131">
        <f>VLOOKUP(G123,$AM$17:$AR$23,6,TRUE)+1</f>
        <v>27</v>
      </c>
      <c r="AF123" s="128" t="s">
        <v>127</v>
      </c>
      <c r="AG123" s="80"/>
      <c r="AH123" s="81">
        <f>-IF($AA123&gt;0,$AA123*(1-VLOOKUP($D123,$AK$26:$AP$39,6,FALSE))*VLOOKUP($D123,$AK$26:$AP$39,IF(($G123-$B$2)/365&lt;1,4,5),FALSE),0)</f>
        <v>0</v>
      </c>
      <c r="AI123" s="81">
        <f>-IF($AA123&lt;0,$AA123*(1-VLOOKUP($AE123,$AK$18:$AP$23,6,FALSE))*VLOOKUP($AE123,$AK$18:$AP$23,5,FALSE),0)</f>
        <v>1838.8959558917245</v>
      </c>
      <c r="AJ123" s="82"/>
      <c r="AK123" s="89"/>
      <c r="AL123" s="89"/>
      <c r="AM123" s="89"/>
      <c r="AN123" s="89"/>
      <c r="AO123" s="89"/>
      <c r="AP123" s="89"/>
      <c r="AQ123" s="89"/>
      <c r="AR123" s="86"/>
      <c r="AS123" s="86"/>
    </row>
    <row r="124" spans="1:45" s="87" customFormat="1" ht="15.75" customHeight="1" x14ac:dyDescent="0.25">
      <c r="A124" s="141">
        <v>2020</v>
      </c>
      <c r="B124" s="141" t="s">
        <v>146</v>
      </c>
      <c r="C124" s="141">
        <v>1042</v>
      </c>
      <c r="D124" s="141" t="s">
        <v>52</v>
      </c>
      <c r="E124" s="142">
        <v>43227</v>
      </c>
      <c r="F124" s="142">
        <v>43949</v>
      </c>
      <c r="G124" s="142">
        <v>43951</v>
      </c>
      <c r="H124" s="141" t="s">
        <v>61</v>
      </c>
      <c r="I124" s="141" t="s">
        <v>58</v>
      </c>
      <c r="J124" s="141" t="s">
        <v>23</v>
      </c>
      <c r="K124" s="157">
        <v>4035512.51008878</v>
      </c>
      <c r="L124" s="141" t="s">
        <v>61</v>
      </c>
      <c r="M124" s="141" t="s">
        <v>59</v>
      </c>
      <c r="N124" s="141" t="s">
        <v>63</v>
      </c>
      <c r="O124" s="158">
        <v>-5000000</v>
      </c>
      <c r="P124" s="141"/>
      <c r="Q124" s="141" t="s">
        <v>26</v>
      </c>
      <c r="R124" s="143">
        <v>1.2390000000000001</v>
      </c>
      <c r="S124" s="141"/>
      <c r="T124" s="141"/>
      <c r="U124" s="141"/>
      <c r="V124" s="157"/>
      <c r="W124" s="157">
        <v>0</v>
      </c>
      <c r="X124" s="141"/>
      <c r="Y124" s="143">
        <v>1.1576</v>
      </c>
      <c r="Z124" s="143">
        <v>1.2203237580878707</v>
      </c>
      <c r="AA124" s="158">
        <v>-191073.31780079135</v>
      </c>
      <c r="AB124" s="180"/>
      <c r="AC124" s="158">
        <v>-61760.829762043897</v>
      </c>
      <c r="AD124" s="158">
        <v>-129312.48803874745</v>
      </c>
      <c r="AE124" s="131">
        <f>VLOOKUP(G124,$AM$17:$AR$23,6,TRUE)+1</f>
        <v>27</v>
      </c>
      <c r="AF124" s="128" t="s">
        <v>127</v>
      </c>
      <c r="AG124" s="80"/>
      <c r="AH124" s="81">
        <f>-IF($AA124&gt;0,$AA124*(1-VLOOKUP($D124,$AK$26:$AP$39,6,FALSE))*VLOOKUP($D124,$AK$26:$AP$39,IF(($G124-$B$2)/365&lt;1,4,5),FALSE),0)</f>
        <v>0</v>
      </c>
      <c r="AI124" s="81">
        <f>-IF($AA124&lt;0,$AA124*(1-VLOOKUP($AE124,$AK$18:$AP$23,6,FALSE))*VLOOKUP($AE124,$AK$18:$AP$23,5,FALSE),0)</f>
        <v>5651.9487405474074</v>
      </c>
      <c r="AJ124" s="82"/>
      <c r="AK124" s="89"/>
      <c r="AL124" s="89"/>
      <c r="AM124" s="89"/>
      <c r="AN124" s="89"/>
      <c r="AO124" s="89"/>
      <c r="AP124" s="89"/>
      <c r="AQ124" s="89"/>
      <c r="AR124" s="86"/>
      <c r="AS124" s="86"/>
    </row>
    <row r="125" spans="1:45" s="87" customFormat="1" ht="15.75" customHeight="1" x14ac:dyDescent="0.25">
      <c r="A125" s="141">
        <v>2020</v>
      </c>
      <c r="B125" s="141" t="s">
        <v>117</v>
      </c>
      <c r="C125" s="141">
        <v>1132</v>
      </c>
      <c r="D125" s="141" t="s">
        <v>52</v>
      </c>
      <c r="E125" s="142">
        <v>43035</v>
      </c>
      <c r="F125" s="142">
        <v>43978</v>
      </c>
      <c r="G125" s="142">
        <v>43980</v>
      </c>
      <c r="H125" s="141" t="s">
        <v>61</v>
      </c>
      <c r="I125" s="141" t="s">
        <v>58</v>
      </c>
      <c r="J125" s="141" t="s">
        <v>23</v>
      </c>
      <c r="K125" s="157">
        <v>12505210.504376801</v>
      </c>
      <c r="L125" s="141" t="s">
        <v>61</v>
      </c>
      <c r="M125" s="141" t="s">
        <v>59</v>
      </c>
      <c r="N125" s="141" t="s">
        <v>63</v>
      </c>
      <c r="O125" s="158">
        <v>-15000000</v>
      </c>
      <c r="P125" s="141"/>
      <c r="Q125" s="141" t="s">
        <v>26</v>
      </c>
      <c r="R125" s="143">
        <v>1.1995</v>
      </c>
      <c r="S125" s="141"/>
      <c r="T125" s="141"/>
      <c r="U125" s="141"/>
      <c r="V125" s="157"/>
      <c r="W125" s="157">
        <v>0</v>
      </c>
      <c r="X125" s="141"/>
      <c r="Y125" s="143">
        <v>1.1576</v>
      </c>
      <c r="Z125" s="143">
        <v>1.2235125644823615</v>
      </c>
      <c r="AA125" s="158">
        <v>-396361.23712399718</v>
      </c>
      <c r="AB125" s="198">
        <v>-149302.35639241082</v>
      </c>
      <c r="AC125" s="157">
        <v>0</v>
      </c>
      <c r="AD125" s="158">
        <v>-396361.23712399718</v>
      </c>
      <c r="AE125" s="131">
        <f>VLOOKUP(G125,$AM$17:$AR$23,6,TRUE)+1</f>
        <v>27</v>
      </c>
      <c r="AF125" s="128" t="s">
        <v>127</v>
      </c>
      <c r="AG125" s="80"/>
      <c r="AH125" s="81">
        <f>-IF($AA125&gt;0,$AA125*(1-VLOOKUP($D125,$AK$26:$AP$39,6,FALSE))*VLOOKUP($D125,$AK$26:$AP$39,IF(($G125-$B$2)/365&lt;1,4,5),FALSE),0)</f>
        <v>0</v>
      </c>
      <c r="AI125" s="81">
        <f>-IF($AA125&lt;0,$AA125*(1-VLOOKUP($AE125,$AK$18:$AP$23,6,FALSE))*VLOOKUP($AE125,$AK$18:$AP$23,5,FALSE),0)</f>
        <v>11724.365394127835</v>
      </c>
      <c r="AJ125" s="82"/>
      <c r="AK125" s="89"/>
      <c r="AL125" s="89"/>
      <c r="AM125" s="89"/>
      <c r="AN125" s="89"/>
      <c r="AO125" s="89"/>
      <c r="AP125" s="89"/>
      <c r="AQ125" s="89"/>
      <c r="AR125" s="86"/>
      <c r="AS125" s="86"/>
    </row>
    <row r="126" spans="1:45" s="87" customFormat="1" ht="15.75" customHeight="1" x14ac:dyDescent="0.25">
      <c r="A126" s="141">
        <v>2020</v>
      </c>
      <c r="B126" s="141" t="s">
        <v>117</v>
      </c>
      <c r="C126" s="141">
        <v>1133</v>
      </c>
      <c r="D126" s="141" t="s">
        <v>52</v>
      </c>
      <c r="E126" s="142">
        <v>43035</v>
      </c>
      <c r="F126" s="142"/>
      <c r="G126" s="142">
        <v>43980</v>
      </c>
      <c r="H126" s="141" t="s">
        <v>57</v>
      </c>
      <c r="I126" s="141" t="s">
        <v>62</v>
      </c>
      <c r="J126" s="141" t="s">
        <v>23</v>
      </c>
      <c r="K126" s="157">
        <v>12505210.504376801</v>
      </c>
      <c r="L126" s="141" t="s">
        <v>61</v>
      </c>
      <c r="M126" s="141" t="s">
        <v>62</v>
      </c>
      <c r="N126" s="141" t="s">
        <v>63</v>
      </c>
      <c r="O126" s="158">
        <v>-15000000</v>
      </c>
      <c r="P126" s="141"/>
      <c r="Q126" s="141" t="s">
        <v>26</v>
      </c>
      <c r="R126" s="143">
        <v>1.1995</v>
      </c>
      <c r="S126" s="141"/>
      <c r="T126" s="141"/>
      <c r="U126" s="141"/>
      <c r="V126" s="157"/>
      <c r="W126" s="157">
        <v>0</v>
      </c>
      <c r="X126" s="141"/>
      <c r="Y126" s="143">
        <v>1.1576</v>
      </c>
      <c r="Z126" s="143">
        <v>1.2235125644823615</v>
      </c>
      <c r="AA126" s="157">
        <v>247058.88073158637</v>
      </c>
      <c r="AB126" s="180"/>
      <c r="AC126" s="157">
        <v>247058.88073158637</v>
      </c>
      <c r="AD126" s="157">
        <v>0</v>
      </c>
      <c r="AE126" s="131">
        <f>VLOOKUP(G126,$AM$17:$AR$23,6,TRUE)+1</f>
        <v>27</v>
      </c>
      <c r="AF126" s="128" t="s">
        <v>127</v>
      </c>
      <c r="AG126" s="80"/>
      <c r="AH126" s="81">
        <f>-IF($AA126&gt;0,$AA126*(1-VLOOKUP($D126,$AK$26:$AP$39,6,FALSE))*VLOOKUP($D126,$AK$26:$AP$39,IF(($G126-$B$2)/365&lt;1,4,5),FALSE),0)</f>
        <v>-4298.8245247296027</v>
      </c>
      <c r="AI126" s="81">
        <f>-IF($AA126&lt;0,$AA126*(1-VLOOKUP($AE126,$AK$18:$AP$23,6,FALSE))*VLOOKUP($AE126,$AK$18:$AP$23,5,FALSE),0)</f>
        <v>0</v>
      </c>
      <c r="AJ126" s="82"/>
      <c r="AK126" s="89"/>
      <c r="AL126" s="89"/>
      <c r="AM126" s="89"/>
      <c r="AN126" s="89"/>
      <c r="AO126" s="89"/>
      <c r="AP126" s="89"/>
      <c r="AQ126" s="89"/>
      <c r="AR126" s="86"/>
      <c r="AS126" s="86"/>
    </row>
    <row r="127" spans="1:45" s="87" customFormat="1" ht="15.75" customHeight="1" x14ac:dyDescent="0.25">
      <c r="A127" s="141">
        <v>2020</v>
      </c>
      <c r="B127" s="141" t="s">
        <v>118</v>
      </c>
      <c r="C127" s="141">
        <v>997</v>
      </c>
      <c r="D127" s="141" t="s">
        <v>105</v>
      </c>
      <c r="E127" s="142">
        <v>43035</v>
      </c>
      <c r="F127" s="142"/>
      <c r="G127" s="142">
        <v>43980</v>
      </c>
      <c r="H127" s="141" t="s">
        <v>57</v>
      </c>
      <c r="I127" s="141" t="s">
        <v>62</v>
      </c>
      <c r="J127" s="141" t="s">
        <v>23</v>
      </c>
      <c r="K127" s="157">
        <v>6757843.9259855198</v>
      </c>
      <c r="L127" s="141" t="s">
        <v>61</v>
      </c>
      <c r="M127" s="141" t="s">
        <v>62</v>
      </c>
      <c r="N127" s="141" t="s">
        <v>63</v>
      </c>
      <c r="O127" s="158">
        <v>-8400000</v>
      </c>
      <c r="P127" s="141"/>
      <c r="Q127" s="141" t="s">
        <v>26</v>
      </c>
      <c r="R127" s="143">
        <v>1.2430000000000001</v>
      </c>
      <c r="S127" s="141"/>
      <c r="T127" s="141"/>
      <c r="U127" s="141"/>
      <c r="V127" s="157"/>
      <c r="W127" s="157">
        <v>0</v>
      </c>
      <c r="X127" s="141"/>
      <c r="Y127" s="143">
        <v>1.1576</v>
      </c>
      <c r="Z127" s="143">
        <v>1.2235125644823615</v>
      </c>
      <c r="AA127" s="158">
        <v>-108351.21041642336</v>
      </c>
      <c r="AB127" s="158">
        <v>-108351.21041642336</v>
      </c>
      <c r="AC127" s="158">
        <v>-108351.21041642336</v>
      </c>
      <c r="AD127" s="157">
        <v>0</v>
      </c>
      <c r="AE127" s="131">
        <f>VLOOKUP(G127,$AM$17:$AR$23,6,TRUE)+1</f>
        <v>27</v>
      </c>
      <c r="AF127" s="128" t="s">
        <v>127</v>
      </c>
      <c r="AG127" s="80"/>
      <c r="AH127" s="81">
        <f>-IF($AA127&gt;0,$AA127*(1-VLOOKUP($D127,$AK$26:$AP$39,6,FALSE))*VLOOKUP($D127,$AK$26:$AP$39,IF(($G127-$B$2)/365&lt;1,4,5),FALSE),0)</f>
        <v>0</v>
      </c>
      <c r="AI127" s="81">
        <f>-IF($AA127&lt;0,$AA127*(1-VLOOKUP($AE127,$AK$18:$AP$23,6,FALSE))*VLOOKUP($AE127,$AK$18:$AP$23,5,FALSE),0)</f>
        <v>3205.0288041178028</v>
      </c>
      <c r="AJ127" s="82"/>
      <c r="AK127" s="89"/>
      <c r="AL127" s="89"/>
      <c r="AM127" s="89"/>
      <c r="AN127" s="89"/>
      <c r="AO127" s="89"/>
      <c r="AP127" s="89"/>
      <c r="AQ127" s="89"/>
      <c r="AR127" s="86"/>
      <c r="AS127" s="86"/>
    </row>
    <row r="128" spans="1:45" s="87" customFormat="1" ht="15.75" customHeight="1" x14ac:dyDescent="0.25">
      <c r="A128" s="141">
        <v>2020</v>
      </c>
      <c r="B128" s="141" t="s">
        <v>119</v>
      </c>
      <c r="C128" s="141">
        <v>960</v>
      </c>
      <c r="D128" s="141" t="s">
        <v>49</v>
      </c>
      <c r="E128" s="142">
        <v>43035</v>
      </c>
      <c r="F128" s="142"/>
      <c r="G128" s="142">
        <v>43980</v>
      </c>
      <c r="H128" s="141" t="s">
        <v>57</v>
      </c>
      <c r="I128" s="141" t="s">
        <v>62</v>
      </c>
      <c r="J128" s="141" t="s">
        <v>23</v>
      </c>
      <c r="K128" s="157">
        <v>1287208.3668543799</v>
      </c>
      <c r="L128" s="141" t="s">
        <v>61</v>
      </c>
      <c r="M128" s="141" t="s">
        <v>62</v>
      </c>
      <c r="N128" s="141" t="s">
        <v>63</v>
      </c>
      <c r="O128" s="158">
        <v>-1600000</v>
      </c>
      <c r="P128" s="141"/>
      <c r="Q128" s="141" t="s">
        <v>26</v>
      </c>
      <c r="R128" s="143">
        <v>1.2430000000000001</v>
      </c>
      <c r="S128" s="141"/>
      <c r="T128" s="141"/>
      <c r="U128" s="141"/>
      <c r="V128" s="157"/>
      <c r="W128" s="157">
        <v>0</v>
      </c>
      <c r="X128" s="141"/>
      <c r="Y128" s="143">
        <v>1.1576</v>
      </c>
      <c r="Z128" s="143">
        <v>1.2235125644823615</v>
      </c>
      <c r="AA128" s="158">
        <v>-20638.325793604305</v>
      </c>
      <c r="AB128" s="158">
        <v>-20638.325793604305</v>
      </c>
      <c r="AC128" s="158">
        <v>-20638.325793604305</v>
      </c>
      <c r="AD128" s="157">
        <v>0</v>
      </c>
      <c r="AE128" s="131">
        <f>VLOOKUP(G128,$AM$17:$AR$23,6,TRUE)+1</f>
        <v>27</v>
      </c>
      <c r="AF128" s="128" t="s">
        <v>127</v>
      </c>
      <c r="AG128" s="80"/>
      <c r="AH128" s="81">
        <f>-IF($AA128&gt;0,$AA128*(1-VLOOKUP($D128,$AK$26:$AP$39,6,FALSE))*VLOOKUP($D128,$AK$26:$AP$39,IF(($G128-$B$2)/365&lt;1,4,5),FALSE),0)</f>
        <v>0</v>
      </c>
      <c r="AI128" s="81">
        <f>-IF($AA128&lt;0,$AA128*(1-VLOOKUP($AE128,$AK$18:$AP$23,6,FALSE))*VLOOKUP($AE128,$AK$18:$AP$23,5,FALSE),0)</f>
        <v>610.48167697481529</v>
      </c>
      <c r="AJ128" s="82"/>
      <c r="AK128" s="89"/>
      <c r="AL128" s="89"/>
      <c r="AM128" s="89"/>
      <c r="AN128" s="89"/>
      <c r="AO128" s="89"/>
      <c r="AP128" s="89"/>
      <c r="AQ128" s="89"/>
      <c r="AR128" s="86"/>
      <c r="AS128" s="86"/>
    </row>
    <row r="129" spans="1:45" s="87" customFormat="1" ht="15.75" customHeight="1" x14ac:dyDescent="0.25">
      <c r="A129" s="141">
        <v>2020</v>
      </c>
      <c r="B129" s="141" t="s">
        <v>120</v>
      </c>
      <c r="C129" s="141">
        <v>966</v>
      </c>
      <c r="D129" s="141" t="s">
        <v>105</v>
      </c>
      <c r="E129" s="142">
        <v>43077</v>
      </c>
      <c r="F129" s="142"/>
      <c r="G129" s="142">
        <v>43980</v>
      </c>
      <c r="H129" s="141" t="s">
        <v>57</v>
      </c>
      <c r="I129" s="141" t="s">
        <v>62</v>
      </c>
      <c r="J129" s="141" t="s">
        <v>23</v>
      </c>
      <c r="K129" s="157">
        <v>3342884.43170965</v>
      </c>
      <c r="L129" s="141" t="s">
        <v>61</v>
      </c>
      <c r="M129" s="141" t="s">
        <v>62</v>
      </c>
      <c r="N129" s="141" t="s">
        <v>63</v>
      </c>
      <c r="O129" s="158">
        <v>-4200000</v>
      </c>
      <c r="P129" s="141"/>
      <c r="Q129" s="141" t="s">
        <v>26</v>
      </c>
      <c r="R129" s="143">
        <v>1.2564</v>
      </c>
      <c r="S129" s="141"/>
      <c r="T129" s="141"/>
      <c r="U129" s="141"/>
      <c r="V129" s="157"/>
      <c r="W129" s="157">
        <v>0</v>
      </c>
      <c r="X129" s="141"/>
      <c r="Y129" s="143">
        <v>1.1576</v>
      </c>
      <c r="Z129" s="143">
        <v>1.2235125644823615</v>
      </c>
      <c r="AA129" s="158">
        <v>-90452.85744391456</v>
      </c>
      <c r="AB129" s="158">
        <v>-90452.85744391456</v>
      </c>
      <c r="AC129" s="158">
        <v>-90452.85744391456</v>
      </c>
      <c r="AD129" s="157">
        <v>0</v>
      </c>
      <c r="AE129" s="131">
        <f>VLOOKUP(G129,$AM$17:$AR$23,6,TRUE)+1</f>
        <v>27</v>
      </c>
      <c r="AF129" s="128" t="s">
        <v>127</v>
      </c>
      <c r="AG129" s="80"/>
      <c r="AH129" s="81">
        <f>-IF($AA129&gt;0,$AA129*(1-VLOOKUP($D129,$AK$26:$AP$39,6,FALSE))*VLOOKUP($D129,$AK$26:$AP$39,IF(($G129-$B$2)/365&lt;1,4,5),FALSE),0)</f>
        <v>0</v>
      </c>
      <c r="AI129" s="81">
        <f>-IF($AA129&lt;0,$AA129*(1-VLOOKUP($AE129,$AK$18:$AP$23,6,FALSE))*VLOOKUP($AE129,$AK$18:$AP$23,5,FALSE),0)</f>
        <v>2675.5955231909925</v>
      </c>
      <c r="AJ129" s="82"/>
      <c r="AK129" s="89"/>
      <c r="AL129" s="89"/>
      <c r="AM129" s="89"/>
      <c r="AN129" s="89"/>
      <c r="AO129" s="89"/>
      <c r="AP129" s="89"/>
      <c r="AQ129" s="89"/>
      <c r="AR129" s="86"/>
      <c r="AS129" s="86"/>
    </row>
    <row r="130" spans="1:45" s="87" customFormat="1" ht="15.75" customHeight="1" x14ac:dyDescent="0.25">
      <c r="A130" s="141">
        <v>2020</v>
      </c>
      <c r="B130" s="141" t="s">
        <v>121</v>
      </c>
      <c r="C130" s="141">
        <v>967</v>
      </c>
      <c r="D130" s="141" t="s">
        <v>105</v>
      </c>
      <c r="E130" s="142">
        <v>43077</v>
      </c>
      <c r="F130" s="142"/>
      <c r="G130" s="142">
        <v>43980</v>
      </c>
      <c r="H130" s="141" t="s">
        <v>57</v>
      </c>
      <c r="I130" s="141" t="s">
        <v>62</v>
      </c>
      <c r="J130" s="141" t="s">
        <v>23</v>
      </c>
      <c r="K130" s="157">
        <v>636739.89175421803</v>
      </c>
      <c r="L130" s="141" t="s">
        <v>61</v>
      </c>
      <c r="M130" s="141" t="s">
        <v>62</v>
      </c>
      <c r="N130" s="141" t="s">
        <v>63</v>
      </c>
      <c r="O130" s="158">
        <v>-800000</v>
      </c>
      <c r="P130" s="141"/>
      <c r="Q130" s="141" t="s">
        <v>26</v>
      </c>
      <c r="R130" s="143">
        <v>1.2564</v>
      </c>
      <c r="S130" s="141"/>
      <c r="T130" s="141"/>
      <c r="U130" s="141"/>
      <c r="V130" s="157"/>
      <c r="W130" s="157">
        <v>0</v>
      </c>
      <c r="X130" s="141"/>
      <c r="Y130" s="143">
        <v>1.1576</v>
      </c>
      <c r="Z130" s="143">
        <v>1.2235125644823615</v>
      </c>
      <c r="AA130" s="158">
        <v>-17229.115703602787</v>
      </c>
      <c r="AB130" s="158">
        <v>-17229.115703602787</v>
      </c>
      <c r="AC130" s="158">
        <v>-17229.115703602787</v>
      </c>
      <c r="AD130" s="157">
        <v>0</v>
      </c>
      <c r="AE130" s="131">
        <f>VLOOKUP(G130,$AM$17:$AR$23,6,TRUE)+1</f>
        <v>27</v>
      </c>
      <c r="AF130" s="128" t="s">
        <v>127</v>
      </c>
      <c r="AG130" s="80"/>
      <c r="AH130" s="81">
        <f>-IF($AA130&gt;0,$AA130*(1-VLOOKUP($D130,$AK$26:$AP$39,6,FALSE))*VLOOKUP($D130,$AK$26:$AP$39,IF(($G130-$B$2)/365&lt;1,4,5),FALSE),0)</f>
        <v>0</v>
      </c>
      <c r="AI130" s="81">
        <f>-IF($AA130&lt;0,$AA130*(1-VLOOKUP($AE130,$AK$18:$AP$23,6,FALSE))*VLOOKUP($AE130,$AK$18:$AP$23,5,FALSE),0)</f>
        <v>509.63724251257037</v>
      </c>
      <c r="AJ130" s="82"/>
      <c r="AK130" s="89"/>
      <c r="AL130" s="89"/>
      <c r="AM130" s="89"/>
      <c r="AN130" s="89"/>
      <c r="AO130" s="89"/>
      <c r="AP130" s="89"/>
      <c r="AQ130" s="89"/>
      <c r="AR130" s="86"/>
      <c r="AS130" s="86"/>
    </row>
    <row r="131" spans="1:45" s="87" customFormat="1" ht="15.75" customHeight="1" x14ac:dyDescent="0.25">
      <c r="A131" s="141">
        <v>2020</v>
      </c>
      <c r="B131" s="141" t="s">
        <v>147</v>
      </c>
      <c r="C131" s="141">
        <v>1032</v>
      </c>
      <c r="D131" s="141" t="s">
        <v>22</v>
      </c>
      <c r="E131" s="142">
        <v>43227</v>
      </c>
      <c r="F131" s="142"/>
      <c r="G131" s="142">
        <v>43980</v>
      </c>
      <c r="H131" s="141" t="s">
        <v>57</v>
      </c>
      <c r="I131" s="141" t="s">
        <v>62</v>
      </c>
      <c r="J131" s="141" t="s">
        <v>23</v>
      </c>
      <c r="K131" s="157">
        <v>4030632.8093510699</v>
      </c>
      <c r="L131" s="141" t="s">
        <v>61</v>
      </c>
      <c r="M131" s="141" t="s">
        <v>62</v>
      </c>
      <c r="N131" s="141" t="s">
        <v>63</v>
      </c>
      <c r="O131" s="158">
        <v>-5000000</v>
      </c>
      <c r="P131" s="141"/>
      <c r="Q131" s="141" t="s">
        <v>26</v>
      </c>
      <c r="R131" s="143">
        <v>1.2404999999999999</v>
      </c>
      <c r="S131" s="141"/>
      <c r="T131" s="141"/>
      <c r="U131" s="141"/>
      <c r="V131" s="157"/>
      <c r="W131" s="157">
        <v>0</v>
      </c>
      <c r="X131" s="141"/>
      <c r="Y131" s="143">
        <v>1.1576</v>
      </c>
      <c r="Z131" s="143">
        <v>1.2235125644823615</v>
      </c>
      <c r="AA131" s="158">
        <v>-56334.179810783484</v>
      </c>
      <c r="AB131" s="198">
        <v>-248344.19621596241</v>
      </c>
      <c r="AC131" s="158">
        <v>-56334.179810783484</v>
      </c>
      <c r="AD131" s="157">
        <v>0</v>
      </c>
      <c r="AE131" s="131">
        <f>VLOOKUP(G131,$AM$17:$AR$23,6,TRUE)+1</f>
        <v>27</v>
      </c>
      <c r="AF131" s="128" t="s">
        <v>127</v>
      </c>
      <c r="AG131" s="80"/>
      <c r="AH131" s="81">
        <f>-IF($AA131&gt;0,$AA131*(1-VLOOKUP($D131,$AK$26:$AP$39,6,FALSE))*VLOOKUP($D131,$AK$26:$AP$39,IF(($G131-$B$2)/365&lt;1,4,5),FALSE),0)</f>
        <v>0</v>
      </c>
      <c r="AI131" s="81">
        <f>-IF($AA131&lt;0,$AA131*(1-VLOOKUP($AE131,$AK$18:$AP$23,6,FALSE))*VLOOKUP($AE131,$AK$18:$AP$23,5,FALSE),0)</f>
        <v>1666.3650388029755</v>
      </c>
      <c r="AJ131" s="82"/>
      <c r="AK131" s="89"/>
      <c r="AL131" s="89"/>
      <c r="AM131" s="89"/>
      <c r="AN131" s="89"/>
      <c r="AO131" s="89"/>
      <c r="AP131" s="89"/>
      <c r="AQ131" s="89"/>
      <c r="AR131" s="86"/>
      <c r="AS131" s="86"/>
    </row>
    <row r="132" spans="1:45" s="87" customFormat="1" ht="15.75" customHeight="1" x14ac:dyDescent="0.25">
      <c r="A132" s="141">
        <v>2020</v>
      </c>
      <c r="B132" s="141" t="s">
        <v>147</v>
      </c>
      <c r="C132" s="141">
        <v>1033</v>
      </c>
      <c r="D132" s="141" t="s">
        <v>22</v>
      </c>
      <c r="E132" s="142">
        <v>43227</v>
      </c>
      <c r="F132" s="142">
        <v>43978</v>
      </c>
      <c r="G132" s="142">
        <v>43980</v>
      </c>
      <c r="H132" s="141" t="s">
        <v>61</v>
      </c>
      <c r="I132" s="141" t="s">
        <v>58</v>
      </c>
      <c r="J132" s="141" t="s">
        <v>23</v>
      </c>
      <c r="K132" s="157">
        <v>4030632.8093510699</v>
      </c>
      <c r="L132" s="141" t="s">
        <v>61</v>
      </c>
      <c r="M132" s="141" t="s">
        <v>59</v>
      </c>
      <c r="N132" s="141" t="s">
        <v>63</v>
      </c>
      <c r="O132" s="158">
        <v>-5000000</v>
      </c>
      <c r="P132" s="141"/>
      <c r="Q132" s="141" t="s">
        <v>26</v>
      </c>
      <c r="R132" s="143">
        <v>1.2404999999999999</v>
      </c>
      <c r="S132" s="141"/>
      <c r="T132" s="141"/>
      <c r="U132" s="141"/>
      <c r="V132" s="157"/>
      <c r="W132" s="157">
        <v>0</v>
      </c>
      <c r="X132" s="141"/>
      <c r="Y132" s="143">
        <v>1.1576</v>
      </c>
      <c r="Z132" s="143">
        <v>1.2235125644823615</v>
      </c>
      <c r="AA132" s="158">
        <v>-192010.01640517893</v>
      </c>
      <c r="AB132" s="180"/>
      <c r="AC132" s="158">
        <v>-55961.922199873254</v>
      </c>
      <c r="AD132" s="158">
        <v>-136048.09420530568</v>
      </c>
      <c r="AE132" s="131">
        <f>VLOOKUP(G132,$AM$17:$AR$23,6,TRUE)+1</f>
        <v>27</v>
      </c>
      <c r="AF132" s="128" t="s">
        <v>127</v>
      </c>
      <c r="AG132" s="80"/>
      <c r="AH132" s="81">
        <f>-IF($AA132&gt;0,$AA132*(1-VLOOKUP($D132,$AK$26:$AP$39,6,FALSE))*VLOOKUP($D132,$AK$26:$AP$39,IF(($G132-$B$2)/365&lt;1,4,5),FALSE),0)</f>
        <v>0</v>
      </c>
      <c r="AI132" s="81">
        <f>-IF($AA132&lt;0,$AA132*(1-VLOOKUP($AE132,$AK$18:$AP$23,6,FALSE))*VLOOKUP($AE132,$AK$18:$AP$23,5,FALSE),0)</f>
        <v>5679.6562852651923</v>
      </c>
      <c r="AJ132" s="82"/>
      <c r="AK132" s="89"/>
      <c r="AL132" s="89"/>
      <c r="AM132" s="89"/>
      <c r="AN132" s="89"/>
      <c r="AO132" s="89"/>
      <c r="AP132" s="89"/>
      <c r="AQ132" s="89"/>
      <c r="AR132" s="86"/>
      <c r="AS132" s="86"/>
    </row>
    <row r="133" spans="1:45" s="87" customFormat="1" ht="15.75" customHeight="1" x14ac:dyDescent="0.25">
      <c r="A133" s="141">
        <v>2020</v>
      </c>
      <c r="B133" s="141" t="s">
        <v>122</v>
      </c>
      <c r="C133" s="141">
        <v>968</v>
      </c>
      <c r="D133" s="141" t="s">
        <v>105</v>
      </c>
      <c r="E133" s="142">
        <v>43077</v>
      </c>
      <c r="F133" s="142"/>
      <c r="G133" s="142">
        <v>44012</v>
      </c>
      <c r="H133" s="141" t="s">
        <v>57</v>
      </c>
      <c r="I133" s="141" t="s">
        <v>62</v>
      </c>
      <c r="J133" s="141" t="s">
        <v>23</v>
      </c>
      <c r="K133" s="157">
        <v>3334656.6097657802</v>
      </c>
      <c r="L133" s="141" t="s">
        <v>61</v>
      </c>
      <c r="M133" s="141" t="s">
        <v>62</v>
      </c>
      <c r="N133" s="141" t="s">
        <v>63</v>
      </c>
      <c r="O133" s="158">
        <v>-4200000</v>
      </c>
      <c r="P133" s="141"/>
      <c r="Q133" s="141" t="s">
        <v>26</v>
      </c>
      <c r="R133" s="143">
        <v>1.2595000000000001</v>
      </c>
      <c r="S133" s="141"/>
      <c r="T133" s="141"/>
      <c r="U133" s="141"/>
      <c r="V133" s="157"/>
      <c r="W133" s="157">
        <v>0</v>
      </c>
      <c r="X133" s="141"/>
      <c r="Y133" s="143">
        <v>1.1576</v>
      </c>
      <c r="Z133" s="143">
        <v>1.2270285321097159</v>
      </c>
      <c r="AA133" s="158">
        <v>-88841.004638399085</v>
      </c>
      <c r="AB133" s="158">
        <v>-88841.004638399085</v>
      </c>
      <c r="AC133" s="158">
        <v>-88841.004638399085</v>
      </c>
      <c r="AD133" s="157">
        <v>0</v>
      </c>
      <c r="AE133" s="131">
        <f>VLOOKUP(G133,$AM$17:$AR$23,6,TRUE)+1</f>
        <v>28</v>
      </c>
      <c r="AF133" s="128" t="s">
        <v>127</v>
      </c>
      <c r="AG133" s="80"/>
      <c r="AH133" s="81">
        <f>-IF($AA133&gt;0,$AA133*(1-VLOOKUP($D133,$AK$26:$AP$39,6,FALSE))*VLOOKUP($D133,$AK$26:$AP$39,IF(($G133-$B$2)/365&lt;1,4,5),FALSE),0)</f>
        <v>0</v>
      </c>
      <c r="AI133" s="81">
        <f>-IF($AA133&lt;0,$AA133*(1-VLOOKUP($AE133,$AK$18:$AP$23,6,FALSE))*VLOOKUP($AE133,$AK$18:$AP$23,5,FALSE),0)</f>
        <v>3640.7043700815948</v>
      </c>
      <c r="AJ133" s="82"/>
      <c r="AK133" s="89"/>
      <c r="AL133" s="89"/>
      <c r="AM133" s="89"/>
      <c r="AN133" s="89"/>
      <c r="AO133" s="89"/>
      <c r="AP133" s="89"/>
      <c r="AQ133" s="89"/>
      <c r="AR133" s="86"/>
      <c r="AS133" s="86"/>
    </row>
    <row r="134" spans="1:45" s="87" customFormat="1" ht="15.75" customHeight="1" x14ac:dyDescent="0.25">
      <c r="A134" s="141">
        <v>2020</v>
      </c>
      <c r="B134" s="141" t="s">
        <v>123</v>
      </c>
      <c r="C134" s="141">
        <v>969</v>
      </c>
      <c r="D134" s="141" t="s">
        <v>105</v>
      </c>
      <c r="E134" s="142">
        <v>43077</v>
      </c>
      <c r="F134" s="142"/>
      <c r="G134" s="142">
        <v>44012</v>
      </c>
      <c r="H134" s="141" t="s">
        <v>57</v>
      </c>
      <c r="I134" s="141" t="s">
        <v>62</v>
      </c>
      <c r="J134" s="141" t="s">
        <v>23</v>
      </c>
      <c r="K134" s="157">
        <v>635172.68757443398</v>
      </c>
      <c r="L134" s="141" t="s">
        <v>61</v>
      </c>
      <c r="M134" s="141" t="s">
        <v>62</v>
      </c>
      <c r="N134" s="141" t="s">
        <v>63</v>
      </c>
      <c r="O134" s="158">
        <v>-800000</v>
      </c>
      <c r="P134" s="141"/>
      <c r="Q134" s="141" t="s">
        <v>26</v>
      </c>
      <c r="R134" s="143">
        <v>1.2595000000000001</v>
      </c>
      <c r="S134" s="141"/>
      <c r="T134" s="141"/>
      <c r="U134" s="141"/>
      <c r="V134" s="157"/>
      <c r="W134" s="157">
        <v>0</v>
      </c>
      <c r="X134" s="141"/>
      <c r="Y134" s="143">
        <v>1.1576</v>
      </c>
      <c r="Z134" s="143">
        <v>1.2270285321097159</v>
      </c>
      <c r="AA134" s="158">
        <v>-16922.096121599796</v>
      </c>
      <c r="AB134" s="158">
        <v>-16922.096121599796</v>
      </c>
      <c r="AC134" s="158">
        <v>-16922.096121599796</v>
      </c>
      <c r="AD134" s="157">
        <v>0</v>
      </c>
      <c r="AE134" s="131">
        <f>VLOOKUP(G134,$AM$17:$AR$23,6,TRUE)+1</f>
        <v>28</v>
      </c>
      <c r="AF134" s="128" t="s">
        <v>127</v>
      </c>
      <c r="AG134" s="80"/>
      <c r="AH134" s="81">
        <f>-IF($AA134&gt;0,$AA134*(1-VLOOKUP($D134,$AK$26:$AP$39,6,FALSE))*VLOOKUP($D134,$AK$26:$AP$39,IF(($G134-$B$2)/365&lt;1,4,5),FALSE),0)</f>
        <v>0</v>
      </c>
      <c r="AI134" s="81">
        <f>-IF($AA134&lt;0,$AA134*(1-VLOOKUP($AE134,$AK$18:$AP$23,6,FALSE))*VLOOKUP($AE134,$AK$18:$AP$23,5,FALSE),0)</f>
        <v>693.46749906315961</v>
      </c>
      <c r="AJ134" s="82"/>
      <c r="AK134" s="89"/>
      <c r="AL134" s="89"/>
      <c r="AM134" s="89"/>
      <c r="AN134" s="89"/>
      <c r="AO134" s="89"/>
      <c r="AP134" s="89"/>
      <c r="AQ134" s="89"/>
      <c r="AR134" s="86"/>
      <c r="AS134" s="86"/>
    </row>
    <row r="135" spans="1:45" s="87" customFormat="1" ht="15.75" customHeight="1" x14ac:dyDescent="0.25">
      <c r="A135" s="141">
        <v>2020</v>
      </c>
      <c r="B135" s="141" t="s">
        <v>124</v>
      </c>
      <c r="C135" s="141">
        <v>1001</v>
      </c>
      <c r="D135" s="141" t="s">
        <v>22</v>
      </c>
      <c r="E135" s="142">
        <v>43111</v>
      </c>
      <c r="F135" s="142"/>
      <c r="G135" s="142">
        <v>44012</v>
      </c>
      <c r="H135" s="141" t="s">
        <v>57</v>
      </c>
      <c r="I135" s="141" t="s">
        <v>62</v>
      </c>
      <c r="J135" s="141" t="s">
        <v>23</v>
      </c>
      <c r="K135" s="157">
        <v>12082158.6790173</v>
      </c>
      <c r="L135" s="141" t="s">
        <v>61</v>
      </c>
      <c r="M135" s="141" t="s">
        <v>62</v>
      </c>
      <c r="N135" s="141" t="s">
        <v>63</v>
      </c>
      <c r="O135" s="158">
        <v>-15000000</v>
      </c>
      <c r="P135" s="141"/>
      <c r="Q135" s="141" t="s">
        <v>26</v>
      </c>
      <c r="R135" s="143">
        <v>1.2415</v>
      </c>
      <c r="S135" s="141"/>
      <c r="T135" s="141"/>
      <c r="U135" s="141"/>
      <c r="V135" s="157"/>
      <c r="W135" s="157">
        <v>0</v>
      </c>
      <c r="X135" s="141"/>
      <c r="Y135" s="143">
        <v>1.1576</v>
      </c>
      <c r="Z135" s="143">
        <v>1.2270285321097159</v>
      </c>
      <c r="AA135" s="158">
        <v>-143455.61160270733</v>
      </c>
      <c r="AB135" s="198">
        <v>-718213.4902038048</v>
      </c>
      <c r="AC135" s="158">
        <v>-143455.61160270733</v>
      </c>
      <c r="AD135" s="157">
        <v>0</v>
      </c>
      <c r="AE135" s="131">
        <f>VLOOKUP(G135,$AM$17:$AR$23,6,TRUE)+1</f>
        <v>28</v>
      </c>
      <c r="AF135" s="128" t="s">
        <v>127</v>
      </c>
      <c r="AG135" s="80"/>
      <c r="AH135" s="81">
        <f>-IF($AA135&gt;0,$AA135*(1-VLOOKUP($D135,$AK$26:$AP$39,6,FALSE))*VLOOKUP($D135,$AK$26:$AP$39,IF(($G135-$B$2)/365&lt;1,4,5),FALSE),0)</f>
        <v>0</v>
      </c>
      <c r="AI135" s="81">
        <f>-IF($AA135&lt;0,$AA135*(1-VLOOKUP($AE135,$AK$18:$AP$23,6,FALSE))*VLOOKUP($AE135,$AK$18:$AP$23,5,FALSE),0)</f>
        <v>5878.8109634789462</v>
      </c>
      <c r="AJ135" s="82"/>
      <c r="AK135" s="89"/>
      <c r="AL135" s="89"/>
      <c r="AM135" s="89"/>
      <c r="AN135" s="89"/>
      <c r="AO135" s="89"/>
      <c r="AP135" s="89"/>
      <c r="AQ135" s="89"/>
      <c r="AR135" s="86"/>
      <c r="AS135" s="86"/>
    </row>
    <row r="136" spans="1:45" s="87" customFormat="1" ht="15.75" customHeight="1" x14ac:dyDescent="0.25">
      <c r="A136" s="141">
        <v>2020</v>
      </c>
      <c r="B136" s="141" t="s">
        <v>124</v>
      </c>
      <c r="C136" s="141">
        <v>1002</v>
      </c>
      <c r="D136" s="141" t="s">
        <v>22</v>
      </c>
      <c r="E136" s="142">
        <v>43111</v>
      </c>
      <c r="F136" s="142">
        <v>44008</v>
      </c>
      <c r="G136" s="142">
        <v>44012</v>
      </c>
      <c r="H136" s="141" t="s">
        <v>61</v>
      </c>
      <c r="I136" s="141" t="s">
        <v>58</v>
      </c>
      <c r="J136" s="141" t="s">
        <v>23</v>
      </c>
      <c r="K136" s="157">
        <v>12082158.6790173</v>
      </c>
      <c r="L136" s="141" t="s">
        <v>61</v>
      </c>
      <c r="M136" s="141" t="s">
        <v>59</v>
      </c>
      <c r="N136" s="141" t="s">
        <v>63</v>
      </c>
      <c r="O136" s="158">
        <v>-15000000</v>
      </c>
      <c r="P136" s="141"/>
      <c r="Q136" s="141" t="s">
        <v>26</v>
      </c>
      <c r="R136" s="143">
        <v>1.2415</v>
      </c>
      <c r="S136" s="141"/>
      <c r="T136" s="141"/>
      <c r="U136" s="141"/>
      <c r="V136" s="157"/>
      <c r="W136" s="157">
        <v>0</v>
      </c>
      <c r="X136" s="141"/>
      <c r="Y136" s="143">
        <v>1.1576</v>
      </c>
      <c r="Z136" s="143">
        <v>1.2270285321097159</v>
      </c>
      <c r="AA136" s="158">
        <v>-574757.8786010975</v>
      </c>
      <c r="AB136" s="180"/>
      <c r="AC136" s="158">
        <v>-142495.92963261716</v>
      </c>
      <c r="AD136" s="158">
        <v>-432261.94896848034</v>
      </c>
      <c r="AE136" s="131">
        <f>VLOOKUP(G136,$AM$17:$AR$23,6,TRUE)+1</f>
        <v>28</v>
      </c>
      <c r="AF136" s="128" t="s">
        <v>127</v>
      </c>
      <c r="AG136" s="80"/>
      <c r="AH136" s="81">
        <f>-IF($AA136&gt;0,$AA136*(1-VLOOKUP($D136,$AK$26:$AP$39,6,FALSE))*VLOOKUP($D136,$AK$26:$AP$39,IF(($G136-$B$2)/365&lt;1,4,5),FALSE),0)</f>
        <v>0</v>
      </c>
      <c r="AI136" s="81">
        <f>-IF($AA136&lt;0,$AA136*(1-VLOOKUP($AE136,$AK$18:$AP$23,6,FALSE))*VLOOKUP($AE136,$AK$18:$AP$23,5,FALSE),0)</f>
        <v>23553.577865072977</v>
      </c>
      <c r="AJ136" s="82"/>
      <c r="AK136" s="89"/>
      <c r="AL136" s="89"/>
      <c r="AM136" s="89"/>
      <c r="AN136" s="89"/>
      <c r="AO136" s="89"/>
      <c r="AP136" s="89"/>
      <c r="AQ136" s="89"/>
      <c r="AR136" s="86"/>
      <c r="AS136" s="86"/>
    </row>
    <row r="137" spans="1:45" s="87" customFormat="1" ht="15.75" customHeight="1" x14ac:dyDescent="0.25">
      <c r="A137" s="141">
        <v>2020</v>
      </c>
      <c r="B137" s="141" t="s">
        <v>148</v>
      </c>
      <c r="C137" s="141">
        <v>1029</v>
      </c>
      <c r="D137" s="141" t="s">
        <v>22</v>
      </c>
      <c r="E137" s="142">
        <v>43227</v>
      </c>
      <c r="F137" s="142"/>
      <c r="G137" s="142">
        <v>44012</v>
      </c>
      <c r="H137" s="141" t="s">
        <v>57</v>
      </c>
      <c r="I137" s="141" t="s">
        <v>62</v>
      </c>
      <c r="J137" s="141" t="s">
        <v>23</v>
      </c>
      <c r="K137" s="157">
        <v>12072434.607645901</v>
      </c>
      <c r="L137" s="141" t="s">
        <v>61</v>
      </c>
      <c r="M137" s="141" t="s">
        <v>62</v>
      </c>
      <c r="N137" s="141" t="s">
        <v>63</v>
      </c>
      <c r="O137" s="158">
        <v>-15000000</v>
      </c>
      <c r="P137" s="141"/>
      <c r="Q137" s="141" t="s">
        <v>26</v>
      </c>
      <c r="R137" s="143">
        <v>1.2424999999999999</v>
      </c>
      <c r="S137" s="141"/>
      <c r="T137" s="141"/>
      <c r="U137" s="141"/>
      <c r="V137" s="157"/>
      <c r="W137" s="157">
        <v>0</v>
      </c>
      <c r="X137" s="141"/>
      <c r="Y137" s="143">
        <v>1.1576</v>
      </c>
      <c r="Z137" s="143">
        <v>1.2270285321097159</v>
      </c>
      <c r="AA137" s="158">
        <v>-153245.17267617301</v>
      </c>
      <c r="AB137" s="198">
        <v>-732984.54539560573</v>
      </c>
      <c r="AC137" s="158">
        <v>-153245.17267617301</v>
      </c>
      <c r="AD137" s="157">
        <v>0</v>
      </c>
      <c r="AE137" s="131">
        <f>VLOOKUP(G137,$AM$17:$AR$23,6,TRUE)+1</f>
        <v>28</v>
      </c>
      <c r="AF137" s="128" t="s">
        <v>127</v>
      </c>
      <c r="AG137" s="80"/>
      <c r="AH137" s="81">
        <f>-IF($AA137&gt;0,$AA137*(1-VLOOKUP($D137,$AK$26:$AP$39,6,FALSE))*VLOOKUP($D137,$AK$26:$AP$39,IF(($G137-$B$2)/365&lt;1,4,5),FALSE),0)</f>
        <v>0</v>
      </c>
      <c r="AI137" s="81">
        <f>-IF($AA137&lt;0,$AA137*(1-VLOOKUP($AE137,$AK$18:$AP$23,6,FALSE))*VLOOKUP($AE137,$AK$18:$AP$23,5,FALSE),0)</f>
        <v>6279.9871762695693</v>
      </c>
      <c r="AJ137" s="82"/>
      <c r="AK137" s="89"/>
      <c r="AL137" s="89"/>
      <c r="AM137" s="89"/>
      <c r="AN137" s="89"/>
      <c r="AO137" s="89"/>
      <c r="AP137" s="89"/>
      <c r="AQ137" s="89"/>
      <c r="AR137" s="86"/>
      <c r="AS137" s="86"/>
    </row>
    <row r="138" spans="1:45" s="87" customFormat="1" ht="15.75" customHeight="1" x14ac:dyDescent="0.25">
      <c r="A138" s="141">
        <v>2020</v>
      </c>
      <c r="B138" s="141" t="s">
        <v>148</v>
      </c>
      <c r="C138" s="141">
        <v>1030</v>
      </c>
      <c r="D138" s="141" t="s">
        <v>22</v>
      </c>
      <c r="E138" s="142">
        <v>43227</v>
      </c>
      <c r="F138" s="142">
        <v>44008</v>
      </c>
      <c r="G138" s="142">
        <v>44012</v>
      </c>
      <c r="H138" s="141" t="s">
        <v>61</v>
      </c>
      <c r="I138" s="141" t="s">
        <v>58</v>
      </c>
      <c r="J138" s="141" t="s">
        <v>23</v>
      </c>
      <c r="K138" s="157">
        <v>12072434.607645901</v>
      </c>
      <c r="L138" s="141" t="s">
        <v>61</v>
      </c>
      <c r="M138" s="141" t="s">
        <v>59</v>
      </c>
      <c r="N138" s="141" t="s">
        <v>63</v>
      </c>
      <c r="O138" s="158">
        <v>-15000000</v>
      </c>
      <c r="P138" s="141"/>
      <c r="Q138" s="141" t="s">
        <v>26</v>
      </c>
      <c r="R138" s="143">
        <v>1.2424999999999999</v>
      </c>
      <c r="S138" s="141"/>
      <c r="T138" s="141"/>
      <c r="U138" s="141"/>
      <c r="V138" s="157"/>
      <c r="W138" s="157">
        <v>0</v>
      </c>
      <c r="X138" s="141"/>
      <c r="Y138" s="143">
        <v>1.1576</v>
      </c>
      <c r="Z138" s="143">
        <v>1.2270285321097159</v>
      </c>
      <c r="AA138" s="158">
        <v>-579739.37271943269</v>
      </c>
      <c r="AB138" s="180"/>
      <c r="AC138" s="158">
        <v>-152220.00100405701</v>
      </c>
      <c r="AD138" s="158">
        <v>-427519.37171537569</v>
      </c>
      <c r="AE138" s="131">
        <f>VLOOKUP(G138,$AM$17:$AR$23,6,TRUE)+1</f>
        <v>28</v>
      </c>
      <c r="AF138" s="128" t="s">
        <v>127</v>
      </c>
      <c r="AG138" s="80"/>
      <c r="AH138" s="81">
        <f>-IF($AA138&gt;0,$AA138*(1-VLOOKUP($D138,$AK$26:$AP$39,6,FALSE))*VLOOKUP($D138,$AK$26:$AP$39,IF(($G138-$B$2)/365&lt;1,4,5),FALSE),0)</f>
        <v>0</v>
      </c>
      <c r="AI138" s="81">
        <f>-IF($AA138&lt;0,$AA138*(1-VLOOKUP($AE138,$AK$18:$AP$23,6,FALSE))*VLOOKUP($AE138,$AK$18:$AP$23,5,FALSE),0)</f>
        <v>23757.719494042351</v>
      </c>
      <c r="AJ138" s="82"/>
      <c r="AK138" s="89"/>
      <c r="AL138" s="89"/>
      <c r="AM138" s="89"/>
      <c r="AN138" s="89"/>
      <c r="AO138" s="89"/>
      <c r="AP138" s="89"/>
      <c r="AQ138" s="89"/>
      <c r="AR138" s="86"/>
      <c r="AS138" s="86"/>
    </row>
    <row r="139" spans="1:45" s="87" customFormat="1" ht="15.75" customHeight="1" x14ac:dyDescent="0.25">
      <c r="A139" s="141">
        <v>2020</v>
      </c>
      <c r="B139" s="141" t="s">
        <v>125</v>
      </c>
      <c r="C139" s="141">
        <v>1003</v>
      </c>
      <c r="D139" s="141" t="s">
        <v>50</v>
      </c>
      <c r="E139" s="142">
        <v>43111</v>
      </c>
      <c r="F139" s="142"/>
      <c r="G139" s="142">
        <v>44043</v>
      </c>
      <c r="H139" s="141" t="s">
        <v>57</v>
      </c>
      <c r="I139" s="141" t="s">
        <v>62</v>
      </c>
      <c r="J139" s="141" t="s">
        <v>23</v>
      </c>
      <c r="K139" s="157">
        <v>9749629.5140784606</v>
      </c>
      <c r="L139" s="141" t="s">
        <v>61</v>
      </c>
      <c r="M139" s="141" t="s">
        <v>62</v>
      </c>
      <c r="N139" s="141" t="s">
        <v>63</v>
      </c>
      <c r="O139" s="158">
        <v>-12500000</v>
      </c>
      <c r="P139" s="141"/>
      <c r="Q139" s="141" t="s">
        <v>26</v>
      </c>
      <c r="R139" s="143">
        <v>1.2821</v>
      </c>
      <c r="S139" s="141"/>
      <c r="T139" s="141"/>
      <c r="U139" s="141"/>
      <c r="V139" s="157"/>
      <c r="W139" s="157">
        <v>0</v>
      </c>
      <c r="X139" s="141"/>
      <c r="Y139" s="143">
        <v>1.1576</v>
      </c>
      <c r="Z139" s="143">
        <v>1.2304263295007354</v>
      </c>
      <c r="AA139" s="158">
        <v>-412240.14612014836</v>
      </c>
      <c r="AB139" s="158">
        <v>-412240.14612014836</v>
      </c>
      <c r="AC139" s="158">
        <v>-412240.14612014836</v>
      </c>
      <c r="AD139" s="157">
        <v>0</v>
      </c>
      <c r="AE139" s="131">
        <f>VLOOKUP(G139,$AM$17:$AR$23,6,TRUE)+1</f>
        <v>28</v>
      </c>
      <c r="AF139" s="128" t="s">
        <v>127</v>
      </c>
      <c r="AG139" s="80"/>
      <c r="AH139" s="81">
        <f>-IF($AA139&gt;0,$AA139*(1-VLOOKUP($D139,$AK$26:$AP$39,6,FALSE))*VLOOKUP($D139,$AK$26:$AP$39,IF(($G139-$B$2)/365&lt;1,4,5),FALSE),0)</f>
        <v>0</v>
      </c>
      <c r="AI139" s="81">
        <f>-IF($AA139&lt;0,$AA139*(1-VLOOKUP($AE139,$AK$18:$AP$23,6,FALSE))*VLOOKUP($AE139,$AK$18:$AP$23,5,FALSE),0)</f>
        <v>16893.601188003679</v>
      </c>
      <c r="AJ139" s="82"/>
      <c r="AK139" s="89"/>
      <c r="AL139" s="89"/>
      <c r="AM139" s="89"/>
      <c r="AN139" s="89"/>
      <c r="AO139" s="89"/>
      <c r="AP139" s="89"/>
      <c r="AQ139" s="89"/>
      <c r="AR139" s="86"/>
      <c r="AS139" s="86"/>
    </row>
    <row r="140" spans="1:45" s="87" customFormat="1" ht="15.75" customHeight="1" x14ac:dyDescent="0.25">
      <c r="A140" s="141">
        <v>2020</v>
      </c>
      <c r="B140" s="141" t="s">
        <v>126</v>
      </c>
      <c r="C140" s="141">
        <v>1004</v>
      </c>
      <c r="D140" s="141" t="s">
        <v>50</v>
      </c>
      <c r="E140" s="142">
        <v>43111</v>
      </c>
      <c r="F140" s="142"/>
      <c r="G140" s="142">
        <v>44043</v>
      </c>
      <c r="H140" s="141" t="s">
        <v>57</v>
      </c>
      <c r="I140" s="141" t="s">
        <v>62</v>
      </c>
      <c r="J140" s="141" t="s">
        <v>23</v>
      </c>
      <c r="K140" s="157">
        <v>1949925.90281569</v>
      </c>
      <c r="L140" s="141" t="s">
        <v>61</v>
      </c>
      <c r="M140" s="141" t="s">
        <v>62</v>
      </c>
      <c r="N140" s="141" t="s">
        <v>63</v>
      </c>
      <c r="O140" s="158">
        <v>-2500000</v>
      </c>
      <c r="P140" s="141"/>
      <c r="Q140" s="141" t="s">
        <v>26</v>
      </c>
      <c r="R140" s="143">
        <v>1.2821</v>
      </c>
      <c r="S140" s="141"/>
      <c r="T140" s="141"/>
      <c r="U140" s="141"/>
      <c r="V140" s="157"/>
      <c r="W140" s="157">
        <v>0</v>
      </c>
      <c r="X140" s="141"/>
      <c r="Y140" s="143">
        <v>1.1576</v>
      </c>
      <c r="Z140" s="143">
        <v>1.2304263295007354</v>
      </c>
      <c r="AA140" s="158">
        <v>-82448.029224029917</v>
      </c>
      <c r="AB140" s="158">
        <v>-82448.029224029917</v>
      </c>
      <c r="AC140" s="158">
        <v>-82448.029224029917</v>
      </c>
      <c r="AD140" s="157">
        <v>0</v>
      </c>
      <c r="AE140" s="131">
        <f>VLOOKUP(G140,$AM$17:$AR$23,6,TRUE)+1</f>
        <v>28</v>
      </c>
      <c r="AF140" s="128" t="s">
        <v>127</v>
      </c>
      <c r="AG140" s="80"/>
      <c r="AH140" s="81">
        <f>-IF($AA140&gt;0,$AA140*(1-VLOOKUP($D140,$AK$26:$AP$39,6,FALSE))*VLOOKUP($D140,$AK$26:$AP$39,IF(($G140-$B$2)/365&lt;1,4,5),FALSE),0)</f>
        <v>0</v>
      </c>
      <c r="AI140" s="81">
        <f>-IF($AA140&lt;0,$AA140*(1-VLOOKUP($AE140,$AK$18:$AP$23,6,FALSE))*VLOOKUP($AE140,$AK$18:$AP$23,5,FALSE),0)</f>
        <v>3378.7202376007458</v>
      </c>
      <c r="AJ140" s="82"/>
      <c r="AK140" s="89"/>
      <c r="AL140" s="89"/>
      <c r="AM140" s="89"/>
      <c r="AN140" s="89"/>
      <c r="AO140" s="89"/>
      <c r="AP140" s="89"/>
      <c r="AQ140" s="89"/>
      <c r="AR140" s="86"/>
      <c r="AS140" s="86"/>
    </row>
    <row r="141" spans="1:45" s="87" customFormat="1" ht="15.75" customHeight="1" x14ac:dyDescent="0.25">
      <c r="A141" s="141">
        <v>2020</v>
      </c>
      <c r="B141" s="141" t="s">
        <v>149</v>
      </c>
      <c r="C141" s="141">
        <v>1035</v>
      </c>
      <c r="D141" s="141" t="s">
        <v>52</v>
      </c>
      <c r="E141" s="142">
        <v>43227</v>
      </c>
      <c r="F141" s="142"/>
      <c r="G141" s="142">
        <v>44043</v>
      </c>
      <c r="H141" s="141" t="s">
        <v>57</v>
      </c>
      <c r="I141" s="141" t="s">
        <v>62</v>
      </c>
      <c r="J141" s="141" t="s">
        <v>23</v>
      </c>
      <c r="K141" s="157">
        <v>12038523.2744783</v>
      </c>
      <c r="L141" s="141" t="s">
        <v>61</v>
      </c>
      <c r="M141" s="141" t="s">
        <v>62</v>
      </c>
      <c r="N141" s="141" t="s">
        <v>63</v>
      </c>
      <c r="O141" s="158">
        <v>-15000000</v>
      </c>
      <c r="P141" s="141"/>
      <c r="Q141" s="141" t="s">
        <v>26</v>
      </c>
      <c r="R141" s="143">
        <v>1.246</v>
      </c>
      <c r="S141" s="141"/>
      <c r="T141" s="141"/>
      <c r="U141" s="141"/>
      <c r="V141" s="157"/>
      <c r="W141" s="157">
        <v>0</v>
      </c>
      <c r="X141" s="141"/>
      <c r="Y141" s="143">
        <v>1.1576</v>
      </c>
      <c r="Z141" s="143">
        <v>1.2304263295007354</v>
      </c>
      <c r="AA141" s="158">
        <v>-153411.19665411799</v>
      </c>
      <c r="AB141" s="198">
        <v>-746032.67540993716</v>
      </c>
      <c r="AC141" s="158">
        <v>-153411.19665411799</v>
      </c>
      <c r="AD141" s="157">
        <v>0</v>
      </c>
      <c r="AE141" s="131">
        <f>VLOOKUP(G141,$AM$17:$AR$23,6,TRUE)+1</f>
        <v>28</v>
      </c>
      <c r="AF141" s="128" t="s">
        <v>127</v>
      </c>
      <c r="AG141" s="80"/>
      <c r="AH141" s="81">
        <f>-IF($AA141&gt;0,$AA141*(1-VLOOKUP($D141,$AK$26:$AP$39,6,FALSE))*VLOOKUP($D141,$AK$26:$AP$39,IF(($G141-$B$2)/365&lt;1,4,5),FALSE),0)</f>
        <v>0</v>
      </c>
      <c r="AI141" s="81">
        <f>-IF($AA141&lt;0,$AA141*(1-VLOOKUP($AE141,$AK$18:$AP$23,6,FALSE))*VLOOKUP($AE141,$AK$18:$AP$23,5,FALSE),0)</f>
        <v>6286.790838885755</v>
      </c>
      <c r="AJ141" s="82"/>
      <c r="AK141" s="89"/>
      <c r="AL141" s="89"/>
      <c r="AM141" s="89"/>
      <c r="AN141" s="89"/>
      <c r="AO141" s="89"/>
      <c r="AP141" s="89"/>
      <c r="AQ141" s="89"/>
      <c r="AR141" s="86"/>
      <c r="AS141" s="86"/>
    </row>
    <row r="142" spans="1:45" s="87" customFormat="1" ht="15.75" customHeight="1" x14ac:dyDescent="0.25">
      <c r="A142" s="141">
        <v>2020</v>
      </c>
      <c r="B142" s="141" t="s">
        <v>149</v>
      </c>
      <c r="C142" s="141">
        <v>1036</v>
      </c>
      <c r="D142" s="141" t="s">
        <v>52</v>
      </c>
      <c r="E142" s="142">
        <v>43227</v>
      </c>
      <c r="F142" s="142">
        <v>44041</v>
      </c>
      <c r="G142" s="142">
        <v>44043</v>
      </c>
      <c r="H142" s="141" t="s">
        <v>61</v>
      </c>
      <c r="I142" s="141" t="s">
        <v>58</v>
      </c>
      <c r="J142" s="141" t="s">
        <v>23</v>
      </c>
      <c r="K142" s="157">
        <v>12038523.2744783</v>
      </c>
      <c r="L142" s="141" t="s">
        <v>61</v>
      </c>
      <c r="M142" s="141" t="s">
        <v>59</v>
      </c>
      <c r="N142" s="141" t="s">
        <v>63</v>
      </c>
      <c r="O142" s="158">
        <v>-15000000</v>
      </c>
      <c r="P142" s="141"/>
      <c r="Q142" s="141" t="s">
        <v>26</v>
      </c>
      <c r="R142" s="143">
        <v>1.246</v>
      </c>
      <c r="S142" s="141"/>
      <c r="T142" s="141"/>
      <c r="U142" s="141"/>
      <c r="V142" s="157"/>
      <c r="W142" s="157">
        <v>0</v>
      </c>
      <c r="X142" s="141"/>
      <c r="Y142" s="143">
        <v>1.1576</v>
      </c>
      <c r="Z142" s="143">
        <v>1.2304263295007354</v>
      </c>
      <c r="AA142" s="158">
        <v>-592621.47875581915</v>
      </c>
      <c r="AB142" s="180"/>
      <c r="AC142" s="158">
        <v>-152373.19803659245</v>
      </c>
      <c r="AD142" s="158">
        <v>-440248.28071922669</v>
      </c>
      <c r="AE142" s="131">
        <f>VLOOKUP(G142,$AM$17:$AR$23,6,TRUE)+1</f>
        <v>28</v>
      </c>
      <c r="AF142" s="128" t="s">
        <v>127</v>
      </c>
      <c r="AG142" s="80"/>
      <c r="AH142" s="81">
        <f>-IF($AA142&gt;0,$AA142*(1-VLOOKUP($D142,$AK$26:$AP$39,6,FALSE))*VLOOKUP($D142,$AK$26:$AP$39,IF(($G142-$B$2)/365&lt;1,4,5),FALSE),0)</f>
        <v>0</v>
      </c>
      <c r="AI142" s="81">
        <f>-IF($AA142&lt;0,$AA142*(1-VLOOKUP($AE142,$AK$18:$AP$23,6,FALSE))*VLOOKUP($AE142,$AK$18:$AP$23,5,FALSE),0)</f>
        <v>24285.62819941347</v>
      </c>
      <c r="AJ142" s="82"/>
      <c r="AK142" s="89"/>
      <c r="AL142" s="89"/>
      <c r="AM142" s="89"/>
      <c r="AN142" s="89"/>
      <c r="AO142" s="89"/>
      <c r="AP142" s="89"/>
      <c r="AQ142" s="89"/>
      <c r="AR142" s="86"/>
      <c r="AS142" s="86"/>
    </row>
    <row r="143" spans="1:45" s="87" customFormat="1" ht="15.75" customHeight="1" x14ac:dyDescent="0.25">
      <c r="A143" s="141">
        <v>2020</v>
      </c>
      <c r="B143" s="141" t="s">
        <v>150</v>
      </c>
      <c r="C143" s="141">
        <v>1046</v>
      </c>
      <c r="D143" s="141" t="s">
        <v>27</v>
      </c>
      <c r="E143" s="142">
        <v>43237</v>
      </c>
      <c r="F143" s="142"/>
      <c r="G143" s="142">
        <v>44104</v>
      </c>
      <c r="H143" s="141" t="s">
        <v>57</v>
      </c>
      <c r="I143" s="141" t="s">
        <v>62</v>
      </c>
      <c r="J143" s="141" t="s">
        <v>23</v>
      </c>
      <c r="K143" s="157">
        <v>11751801.9429646</v>
      </c>
      <c r="L143" s="141" t="s">
        <v>61</v>
      </c>
      <c r="M143" s="141" t="s">
        <v>62</v>
      </c>
      <c r="N143" s="141" t="s">
        <v>63</v>
      </c>
      <c r="O143" s="158">
        <v>-15000000</v>
      </c>
      <c r="P143" s="141"/>
      <c r="Q143" s="141" t="s">
        <v>26</v>
      </c>
      <c r="R143" s="143">
        <v>1.2764</v>
      </c>
      <c r="S143" s="141"/>
      <c r="T143" s="141"/>
      <c r="U143" s="141"/>
      <c r="V143" s="157"/>
      <c r="W143" s="157">
        <v>0</v>
      </c>
      <c r="X143" s="141"/>
      <c r="Y143" s="143">
        <v>1.1576</v>
      </c>
      <c r="Z143" s="143">
        <v>1.2371298205906038</v>
      </c>
      <c r="AA143" s="158">
        <v>-375632.14256744523</v>
      </c>
      <c r="AB143" s="158">
        <v>-375632.14256744523</v>
      </c>
      <c r="AC143" s="158">
        <v>-375632.14256744523</v>
      </c>
      <c r="AD143" s="157">
        <v>0</v>
      </c>
      <c r="AE143" s="131">
        <f>VLOOKUP(G143,$AM$17:$AR$23,6,TRUE)+1</f>
        <v>28</v>
      </c>
      <c r="AF143" s="128" t="s">
        <v>127</v>
      </c>
      <c r="AG143" s="80"/>
      <c r="AH143" s="81">
        <f>-IF($AA143&gt;0,$AA143*(1-VLOOKUP($D143,$AK$26:$AP$39,6,FALSE))*VLOOKUP($D143,$AK$26:$AP$39,IF(($G143-$B$2)/365&lt;1,4,5),FALSE),0)</f>
        <v>0</v>
      </c>
      <c r="AI143" s="81">
        <f>-IF($AA143&lt;0,$AA143*(1-VLOOKUP($AE143,$AK$18:$AP$23,6,FALSE))*VLOOKUP($AE143,$AK$18:$AP$23,5,FALSE),0)</f>
        <v>15393.405202413905</v>
      </c>
      <c r="AJ143" s="82"/>
      <c r="AK143" s="89"/>
      <c r="AL143" s="89"/>
      <c r="AM143" s="89"/>
      <c r="AN143" s="89"/>
      <c r="AO143" s="89"/>
      <c r="AP143" s="89"/>
      <c r="AQ143" s="89"/>
      <c r="AR143" s="86"/>
      <c r="AS143" s="86"/>
    </row>
    <row r="144" spans="1:45" s="87" customFormat="1" ht="15.75" customHeight="1" x14ac:dyDescent="0.25">
      <c r="A144" s="141">
        <v>2020</v>
      </c>
      <c r="B144" s="141" t="s">
        <v>151</v>
      </c>
      <c r="C144" s="141">
        <v>1052</v>
      </c>
      <c r="D144" s="141" t="s">
        <v>105</v>
      </c>
      <c r="E144" s="142">
        <v>43238</v>
      </c>
      <c r="F144" s="142"/>
      <c r="G144" s="142">
        <v>44104</v>
      </c>
      <c r="H144" s="141" t="s">
        <v>57</v>
      </c>
      <c r="I144" s="141" t="s">
        <v>62</v>
      </c>
      <c r="J144" s="141" t="s">
        <v>23</v>
      </c>
      <c r="K144" s="157">
        <v>9893992.9328621905</v>
      </c>
      <c r="L144" s="141" t="s">
        <v>61</v>
      </c>
      <c r="M144" s="141" t="s">
        <v>62</v>
      </c>
      <c r="N144" s="141" t="s">
        <v>63</v>
      </c>
      <c r="O144" s="158">
        <v>-12600000</v>
      </c>
      <c r="P144" s="141"/>
      <c r="Q144" s="141" t="s">
        <v>26</v>
      </c>
      <c r="R144" s="143">
        <v>1.2735000000000001</v>
      </c>
      <c r="S144" s="141"/>
      <c r="T144" s="141"/>
      <c r="U144" s="141"/>
      <c r="V144" s="157"/>
      <c r="W144" s="157">
        <v>0</v>
      </c>
      <c r="X144" s="141"/>
      <c r="Y144" s="143">
        <v>1.1576</v>
      </c>
      <c r="Z144" s="143">
        <v>1.2371298205906038</v>
      </c>
      <c r="AA144" s="158">
        <v>-292895.32358413009</v>
      </c>
      <c r="AB144" s="158">
        <v>-292895.32358413009</v>
      </c>
      <c r="AC144" s="158">
        <v>-292895.32358413009</v>
      </c>
      <c r="AD144" s="157">
        <v>0</v>
      </c>
      <c r="AE144" s="131">
        <f>VLOOKUP(G144,$AM$17:$AR$23,6,TRUE)+1</f>
        <v>28</v>
      </c>
      <c r="AF144" s="128" t="s">
        <v>127</v>
      </c>
      <c r="AG144" s="80"/>
      <c r="AH144" s="81">
        <f>-IF($AA144&gt;0,$AA144*(1-VLOOKUP($D144,$AK$26:$AP$39,6,FALSE))*VLOOKUP($D144,$AK$26:$AP$39,IF(($G144-$B$2)/365&lt;1,4,5),FALSE),0)</f>
        <v>0</v>
      </c>
      <c r="AI144" s="81">
        <f>-IF($AA144&lt;0,$AA144*(1-VLOOKUP($AE144,$AK$18:$AP$23,6,FALSE))*VLOOKUP($AE144,$AK$18:$AP$23,5,FALSE),0)</f>
        <v>12002.850360477651</v>
      </c>
      <c r="AJ144" s="82"/>
      <c r="AK144" s="89"/>
      <c r="AL144" s="89"/>
      <c r="AM144" s="89"/>
      <c r="AN144" s="89"/>
      <c r="AO144" s="89"/>
      <c r="AP144" s="89"/>
      <c r="AQ144" s="89"/>
      <c r="AR144" s="86"/>
      <c r="AS144" s="86"/>
    </row>
    <row r="145" spans="1:45" s="87" customFormat="1" ht="15.75" customHeight="1" x14ac:dyDescent="0.25">
      <c r="A145" s="141">
        <v>2020</v>
      </c>
      <c r="B145" s="141" t="s">
        <v>152</v>
      </c>
      <c r="C145" s="141">
        <v>1053</v>
      </c>
      <c r="D145" s="141" t="s">
        <v>105</v>
      </c>
      <c r="E145" s="142">
        <v>43238</v>
      </c>
      <c r="F145" s="142"/>
      <c r="G145" s="142">
        <v>44104</v>
      </c>
      <c r="H145" s="141" t="s">
        <v>57</v>
      </c>
      <c r="I145" s="141" t="s">
        <v>62</v>
      </c>
      <c r="J145" s="141" t="s">
        <v>23</v>
      </c>
      <c r="K145" s="157">
        <v>1884570.08244994</v>
      </c>
      <c r="L145" s="141" t="s">
        <v>61</v>
      </c>
      <c r="M145" s="141" t="s">
        <v>62</v>
      </c>
      <c r="N145" s="141" t="s">
        <v>63</v>
      </c>
      <c r="O145" s="158">
        <v>-2400000</v>
      </c>
      <c r="P145" s="141"/>
      <c r="Q145" s="141" t="s">
        <v>26</v>
      </c>
      <c r="R145" s="143">
        <v>1.2735000000000001</v>
      </c>
      <c r="S145" s="141"/>
      <c r="T145" s="141"/>
      <c r="U145" s="141"/>
      <c r="V145" s="157"/>
      <c r="W145" s="157">
        <v>0</v>
      </c>
      <c r="X145" s="141"/>
      <c r="Y145" s="143">
        <v>1.1576</v>
      </c>
      <c r="Z145" s="143">
        <v>1.2371298205906038</v>
      </c>
      <c r="AA145" s="158">
        <v>-55789.585444596247</v>
      </c>
      <c r="AB145" s="158">
        <v>-55789.585444596247</v>
      </c>
      <c r="AC145" s="158">
        <v>-55789.585444596247</v>
      </c>
      <c r="AD145" s="157">
        <v>0</v>
      </c>
      <c r="AE145" s="131">
        <f>VLOOKUP(G145,$AM$17:$AR$23,6,TRUE)+1</f>
        <v>28</v>
      </c>
      <c r="AF145" s="128" t="s">
        <v>127</v>
      </c>
      <c r="AG145" s="80"/>
      <c r="AH145" s="81">
        <f>-IF($AA145&gt;0,$AA145*(1-VLOOKUP($D145,$AK$26:$AP$39,6,FALSE))*VLOOKUP($D145,$AK$26:$AP$39,IF(($G145-$B$2)/365&lt;1,4,5),FALSE),0)</f>
        <v>0</v>
      </c>
      <c r="AI145" s="81">
        <f>-IF($AA145&lt;0,$AA145*(1-VLOOKUP($AE145,$AK$18:$AP$23,6,FALSE))*VLOOKUP($AE145,$AK$18:$AP$23,5,FALSE),0)</f>
        <v>2286.2572115195539</v>
      </c>
      <c r="AJ145" s="82"/>
      <c r="AK145" s="89"/>
      <c r="AL145" s="89"/>
      <c r="AM145" s="89"/>
      <c r="AN145" s="89"/>
      <c r="AO145" s="89"/>
      <c r="AP145" s="89"/>
      <c r="AQ145" s="89"/>
      <c r="AR145" s="86"/>
      <c r="AS145" s="86"/>
    </row>
    <row r="146" spans="1:45" s="87" customFormat="1" ht="15.75" customHeight="1" x14ac:dyDescent="0.25">
      <c r="A146" s="141">
        <v>2020</v>
      </c>
      <c r="B146" s="141" t="s">
        <v>153</v>
      </c>
      <c r="C146" s="141">
        <v>1054</v>
      </c>
      <c r="D146" s="141" t="s">
        <v>105</v>
      </c>
      <c r="E146" s="142">
        <v>43245</v>
      </c>
      <c r="F146" s="142"/>
      <c r="G146" s="142">
        <v>44104</v>
      </c>
      <c r="H146" s="141" t="s">
        <v>57</v>
      </c>
      <c r="I146" s="141" t="s">
        <v>62</v>
      </c>
      <c r="J146" s="141" t="s">
        <v>23</v>
      </c>
      <c r="K146" s="157">
        <v>3333333.3333333302</v>
      </c>
      <c r="L146" s="141" t="s">
        <v>61</v>
      </c>
      <c r="M146" s="141" t="s">
        <v>62</v>
      </c>
      <c r="N146" s="141" t="s">
        <v>63</v>
      </c>
      <c r="O146" s="158">
        <v>-4200000</v>
      </c>
      <c r="P146" s="141"/>
      <c r="Q146" s="141" t="s">
        <v>26</v>
      </c>
      <c r="R146" s="143">
        <v>1.26</v>
      </c>
      <c r="S146" s="141"/>
      <c r="T146" s="141"/>
      <c r="U146" s="141"/>
      <c r="V146" s="157"/>
      <c r="W146" s="157">
        <v>0</v>
      </c>
      <c r="X146" s="141"/>
      <c r="Y146" s="143">
        <v>1.1576</v>
      </c>
      <c r="Z146" s="143">
        <v>1.2371298205906038</v>
      </c>
      <c r="AA146" s="158">
        <v>-62050.275677538644</v>
      </c>
      <c r="AB146" s="158">
        <v>-62050.275677538644</v>
      </c>
      <c r="AC146" s="158">
        <v>-62050.275677538644</v>
      </c>
      <c r="AD146" s="157">
        <v>0</v>
      </c>
      <c r="AE146" s="131">
        <f>VLOOKUP(G146,$AM$17:$AR$23,6,TRUE)+1</f>
        <v>28</v>
      </c>
      <c r="AF146" s="128" t="s">
        <v>127</v>
      </c>
      <c r="AG146" s="80"/>
      <c r="AH146" s="81">
        <f>-IF($AA146&gt;0,$AA146*(1-VLOOKUP($D146,$AK$26:$AP$39,6,FALSE))*VLOOKUP($D146,$AK$26:$AP$39,IF(($G146-$B$2)/365&lt;1,4,5),FALSE),0)</f>
        <v>0</v>
      </c>
      <c r="AI146" s="81">
        <f>-IF($AA146&lt;0,$AA146*(1-VLOOKUP($AE146,$AK$18:$AP$23,6,FALSE))*VLOOKUP($AE146,$AK$18:$AP$23,5,FALSE),0)</f>
        <v>2542.8202972655336</v>
      </c>
      <c r="AJ146" s="95"/>
      <c r="AK146" s="89"/>
      <c r="AL146" s="89"/>
      <c r="AM146" s="89"/>
      <c r="AN146" s="89"/>
      <c r="AO146" s="89"/>
      <c r="AP146" s="89"/>
      <c r="AQ146" s="89"/>
      <c r="AR146" s="95"/>
      <c r="AS146" s="95"/>
    </row>
    <row r="147" spans="1:45" s="87" customFormat="1" ht="15.75" customHeight="1" x14ac:dyDescent="0.25">
      <c r="A147" s="141">
        <v>2020</v>
      </c>
      <c r="B147" s="141" t="s">
        <v>154</v>
      </c>
      <c r="C147" s="141">
        <v>1055</v>
      </c>
      <c r="D147" s="141" t="s">
        <v>105</v>
      </c>
      <c r="E147" s="142">
        <v>43245</v>
      </c>
      <c r="F147" s="142"/>
      <c r="G147" s="142">
        <v>44104</v>
      </c>
      <c r="H147" s="141" t="s">
        <v>57</v>
      </c>
      <c r="I147" s="141" t="s">
        <v>62</v>
      </c>
      <c r="J147" s="141" t="s">
        <v>23</v>
      </c>
      <c r="K147" s="157">
        <v>634920.63492063503</v>
      </c>
      <c r="L147" s="141" t="s">
        <v>61</v>
      </c>
      <c r="M147" s="141" t="s">
        <v>62</v>
      </c>
      <c r="N147" s="141" t="s">
        <v>63</v>
      </c>
      <c r="O147" s="158">
        <v>-800000</v>
      </c>
      <c r="P147" s="141"/>
      <c r="Q147" s="141" t="s">
        <v>26</v>
      </c>
      <c r="R147" s="143">
        <v>1.26</v>
      </c>
      <c r="S147" s="141"/>
      <c r="T147" s="141"/>
      <c r="U147" s="141"/>
      <c r="V147" s="157"/>
      <c r="W147" s="157">
        <v>0</v>
      </c>
      <c r="X147" s="141"/>
      <c r="Y147" s="143">
        <v>1.1576</v>
      </c>
      <c r="Z147" s="143">
        <v>1.2371298205906038</v>
      </c>
      <c r="AA147" s="158">
        <v>-11819.10012905495</v>
      </c>
      <c r="AB147" s="158">
        <v>-11819.10012905495</v>
      </c>
      <c r="AC147" s="158">
        <v>-11819.10012905495</v>
      </c>
      <c r="AD147" s="157">
        <v>0</v>
      </c>
      <c r="AE147" s="131">
        <f>VLOOKUP(G147,$AM$17:$AR$23,6,TRUE)+1</f>
        <v>28</v>
      </c>
      <c r="AF147" s="128" t="s">
        <v>127</v>
      </c>
      <c r="AG147" s="80"/>
      <c r="AH147" s="81">
        <f>-IF($AA147&gt;0,$AA147*(1-VLOOKUP($D147,$AK$26:$AP$39,6,FALSE))*VLOOKUP($D147,$AK$26:$AP$39,IF(($G147-$B$2)/365&lt;1,4,5),FALSE),0)</f>
        <v>0</v>
      </c>
      <c r="AI147" s="81">
        <f>-IF($AA147&lt;0,$AA147*(1-VLOOKUP($AE147,$AK$18:$AP$23,6,FALSE))*VLOOKUP($AE147,$AK$18:$AP$23,5,FALSE),0)</f>
        <v>484.34672328867185</v>
      </c>
      <c r="AJ147" s="95"/>
      <c r="AK147" s="89"/>
      <c r="AL147" s="89"/>
      <c r="AM147" s="89"/>
      <c r="AN147" s="89"/>
      <c r="AO147" s="89"/>
      <c r="AP147" s="89"/>
      <c r="AQ147" s="85"/>
      <c r="AR147" s="95"/>
      <c r="AS147" s="95"/>
    </row>
    <row r="148" spans="1:45" s="87" customFormat="1" ht="15.75" customHeight="1" x14ac:dyDescent="0.3">
      <c r="A148" s="141">
        <v>2020</v>
      </c>
      <c r="B148" s="141" t="s">
        <v>155</v>
      </c>
      <c r="C148" s="141">
        <v>1047</v>
      </c>
      <c r="D148" s="141" t="s">
        <v>27</v>
      </c>
      <c r="E148" s="142">
        <v>43237</v>
      </c>
      <c r="F148" s="142"/>
      <c r="G148" s="142">
        <v>44134</v>
      </c>
      <c r="H148" s="141" t="s">
        <v>57</v>
      </c>
      <c r="I148" s="141" t="s">
        <v>62</v>
      </c>
      <c r="J148" s="141" t="s">
        <v>23</v>
      </c>
      <c r="K148" s="157">
        <v>12126111.560226399</v>
      </c>
      <c r="L148" s="141" t="s">
        <v>61</v>
      </c>
      <c r="M148" s="141" t="s">
        <v>62</v>
      </c>
      <c r="N148" s="141" t="s">
        <v>63</v>
      </c>
      <c r="O148" s="158">
        <v>-15000000</v>
      </c>
      <c r="P148" s="141"/>
      <c r="Q148" s="141" t="s">
        <v>26</v>
      </c>
      <c r="R148" s="143">
        <v>1.2370000000000001</v>
      </c>
      <c r="S148" s="141"/>
      <c r="T148" s="141"/>
      <c r="U148" s="141"/>
      <c r="V148" s="157"/>
      <c r="W148" s="157">
        <v>0</v>
      </c>
      <c r="X148" s="141"/>
      <c r="Y148" s="143">
        <v>1.1576</v>
      </c>
      <c r="Z148" s="143">
        <v>1.2401825130389945</v>
      </c>
      <c r="AA148" s="157">
        <v>31330.147439508706</v>
      </c>
      <c r="AB148" s="198">
        <v>-508383.237358919</v>
      </c>
      <c r="AC148" s="157">
        <v>31330.147439508706</v>
      </c>
      <c r="AD148" s="157">
        <v>0</v>
      </c>
      <c r="AE148" s="131">
        <f>VLOOKUP(G148,$AM$17:$AR$23,6,TRUE)+1</f>
        <v>28</v>
      </c>
      <c r="AF148" s="128" t="s">
        <v>127</v>
      </c>
      <c r="AG148" s="80"/>
      <c r="AH148" s="81">
        <f>-IF($AA148&gt;0,$AA148*(1-VLOOKUP($D148,$AK$26:$AP$39,6,FALSE))*VLOOKUP($D148,$AK$26:$AP$39,IF(($G148-$B$2)/365&lt;1,4,5),FALSE),0)</f>
        <v>-148.50489886327125</v>
      </c>
      <c r="AI148" s="81">
        <f>-IF($AA148&lt;0,$AA148*(1-VLOOKUP($AE148,$AK$18:$AP$23,6,FALSE))*VLOOKUP($AE148,$AK$18:$AP$23,5,FALSE),0)</f>
        <v>0</v>
      </c>
      <c r="AJ148" s="77"/>
      <c r="AK148" s="89"/>
      <c r="AL148" s="89"/>
      <c r="AM148" s="89"/>
      <c r="AN148" s="89"/>
      <c r="AO148" s="89"/>
      <c r="AP148" s="89"/>
      <c r="AQ148" s="85"/>
      <c r="AR148" s="77"/>
      <c r="AS148" s="77"/>
    </row>
    <row r="149" spans="1:45" s="87" customFormat="1" ht="15.75" customHeight="1" x14ac:dyDescent="0.3">
      <c r="A149" s="141">
        <v>2020</v>
      </c>
      <c r="B149" s="141" t="s">
        <v>155</v>
      </c>
      <c r="C149" s="141">
        <v>1048</v>
      </c>
      <c r="D149" s="141" t="s">
        <v>27</v>
      </c>
      <c r="E149" s="142">
        <v>43237</v>
      </c>
      <c r="F149" s="142">
        <v>44132</v>
      </c>
      <c r="G149" s="142">
        <v>44134</v>
      </c>
      <c r="H149" s="141" t="s">
        <v>61</v>
      </c>
      <c r="I149" s="141" t="s">
        <v>58</v>
      </c>
      <c r="J149" s="141" t="s">
        <v>23</v>
      </c>
      <c r="K149" s="157">
        <v>12126111.560226399</v>
      </c>
      <c r="L149" s="141" t="s">
        <v>61</v>
      </c>
      <c r="M149" s="141" t="s">
        <v>59</v>
      </c>
      <c r="N149" s="141" t="s">
        <v>63</v>
      </c>
      <c r="O149" s="158">
        <v>-15000000</v>
      </c>
      <c r="P149" s="141"/>
      <c r="Q149" s="141" t="s">
        <v>26</v>
      </c>
      <c r="R149" s="143">
        <v>1.2370000000000001</v>
      </c>
      <c r="S149" s="141"/>
      <c r="T149" s="141"/>
      <c r="U149" s="141"/>
      <c r="V149" s="157"/>
      <c r="W149" s="157">
        <v>0</v>
      </c>
      <c r="X149" s="141"/>
      <c r="Y149" s="143">
        <v>1.1576</v>
      </c>
      <c r="Z149" s="143">
        <v>1.2401825130389945</v>
      </c>
      <c r="AA149" s="158">
        <v>-539713.38479842769</v>
      </c>
      <c r="AB149" s="180"/>
      <c r="AC149" s="157">
        <v>0</v>
      </c>
      <c r="AD149" s="158">
        <v>-539713.38479842769</v>
      </c>
      <c r="AE149" s="131">
        <f>VLOOKUP(G149,$AM$17:$AR$23,6,TRUE)+1</f>
        <v>28</v>
      </c>
      <c r="AF149" s="128" t="s">
        <v>127</v>
      </c>
      <c r="AG149" s="80"/>
      <c r="AH149" s="81">
        <f>-IF($AA149&gt;0,$AA149*(1-VLOOKUP($D149,$AK$26:$AP$39,6,FALSE))*VLOOKUP($D149,$AK$26:$AP$39,IF(($G149-$B$2)/365&lt;1,4,5),FALSE),0)</f>
        <v>0</v>
      </c>
      <c r="AI149" s="81">
        <f>-IF($AA149&lt;0,$AA149*(1-VLOOKUP($AE149,$AK$18:$AP$23,6,FALSE))*VLOOKUP($AE149,$AK$18:$AP$23,5,FALSE),0)</f>
        <v>22117.454509039566</v>
      </c>
      <c r="AJ149" s="77"/>
      <c r="AK149" s="89"/>
      <c r="AL149" s="89"/>
      <c r="AM149" s="89"/>
      <c r="AN149" s="89"/>
      <c r="AO149" s="89"/>
      <c r="AP149" s="89"/>
      <c r="AQ149" s="78"/>
      <c r="AR149" s="77"/>
      <c r="AS149" s="77"/>
    </row>
    <row r="150" spans="1:45" s="87" customFormat="1" ht="15.75" customHeight="1" x14ac:dyDescent="0.3">
      <c r="A150" s="141">
        <v>2020</v>
      </c>
      <c r="B150" s="141" t="s">
        <v>156</v>
      </c>
      <c r="C150" s="141">
        <v>1049</v>
      </c>
      <c r="D150" s="141" t="s">
        <v>28</v>
      </c>
      <c r="E150" s="142">
        <v>43238</v>
      </c>
      <c r="F150" s="142"/>
      <c r="G150" s="142">
        <v>44134</v>
      </c>
      <c r="H150" s="141" t="s">
        <v>57</v>
      </c>
      <c r="I150" s="141" t="s">
        <v>62</v>
      </c>
      <c r="J150" s="141" t="s">
        <v>23</v>
      </c>
      <c r="K150" s="157">
        <v>12137886.3893834</v>
      </c>
      <c r="L150" s="141" t="s">
        <v>61</v>
      </c>
      <c r="M150" s="141" t="s">
        <v>62</v>
      </c>
      <c r="N150" s="141" t="s">
        <v>63</v>
      </c>
      <c r="O150" s="158">
        <v>-15000000</v>
      </c>
      <c r="P150" s="141"/>
      <c r="Q150" s="141" t="s">
        <v>26</v>
      </c>
      <c r="R150" s="143">
        <v>1.2358</v>
      </c>
      <c r="S150" s="141"/>
      <c r="T150" s="141"/>
      <c r="U150" s="141"/>
      <c r="V150" s="157"/>
      <c r="W150" s="157">
        <v>0</v>
      </c>
      <c r="X150" s="141"/>
      <c r="Y150" s="143">
        <v>1.1576</v>
      </c>
      <c r="Z150" s="143">
        <v>1.2401825130389945</v>
      </c>
      <c r="AA150" s="157">
        <v>43185.402594927349</v>
      </c>
      <c r="AB150" s="198">
        <v>-491541.95333839173</v>
      </c>
      <c r="AC150" s="157">
        <v>43185.402594927349</v>
      </c>
      <c r="AD150" s="157">
        <v>0</v>
      </c>
      <c r="AE150" s="131">
        <f>VLOOKUP(G150,$AM$17:$AR$23,6,TRUE)+1</f>
        <v>28</v>
      </c>
      <c r="AF150" s="128" t="s">
        <v>127</v>
      </c>
      <c r="AG150" s="80"/>
      <c r="AH150" s="81">
        <f>-IF($AA150&gt;0,$AA150*(1-VLOOKUP($D150,$AK$26:$AP$39,6,FALSE))*VLOOKUP($D150,$AK$26:$AP$39,IF(($G150-$B$2)/365&lt;1,4,5),FALSE),0)</f>
        <v>-191.74318752147741</v>
      </c>
      <c r="AI150" s="81">
        <f>-IF($AA150&lt;0,$AA150*(1-VLOOKUP($AE150,$AK$18:$AP$23,6,FALSE))*VLOOKUP($AE150,$AK$18:$AP$23,5,FALSE),0)</f>
        <v>0</v>
      </c>
      <c r="AJ150" s="77"/>
      <c r="AK150" s="89"/>
      <c r="AL150" s="89"/>
      <c r="AM150" s="89"/>
      <c r="AN150" s="89"/>
      <c r="AO150" s="89"/>
      <c r="AP150" s="89"/>
      <c r="AQ150" s="78"/>
      <c r="AR150" s="77"/>
      <c r="AS150" s="77"/>
    </row>
    <row r="151" spans="1:45" s="87" customFormat="1" ht="15.75" customHeight="1" x14ac:dyDescent="0.3">
      <c r="A151" s="141">
        <v>2020</v>
      </c>
      <c r="B151" s="141" t="s">
        <v>156</v>
      </c>
      <c r="C151" s="141">
        <v>1050</v>
      </c>
      <c r="D151" s="141" t="s">
        <v>28</v>
      </c>
      <c r="E151" s="142">
        <v>43238</v>
      </c>
      <c r="F151" s="142">
        <v>44132</v>
      </c>
      <c r="G151" s="142">
        <v>44134</v>
      </c>
      <c r="H151" s="141" t="s">
        <v>61</v>
      </c>
      <c r="I151" s="141" t="s">
        <v>58</v>
      </c>
      <c r="J151" s="141" t="s">
        <v>23</v>
      </c>
      <c r="K151" s="157">
        <v>12137886.3893834</v>
      </c>
      <c r="L151" s="141" t="s">
        <v>61</v>
      </c>
      <c r="M151" s="141" t="s">
        <v>59</v>
      </c>
      <c r="N151" s="141" t="s">
        <v>63</v>
      </c>
      <c r="O151" s="158">
        <v>-15000000</v>
      </c>
      <c r="P151" s="141"/>
      <c r="Q151" s="141" t="s">
        <v>26</v>
      </c>
      <c r="R151" s="143">
        <v>1.2358</v>
      </c>
      <c r="S151" s="141"/>
      <c r="T151" s="141"/>
      <c r="U151" s="141"/>
      <c r="V151" s="157"/>
      <c r="W151" s="157">
        <v>0</v>
      </c>
      <c r="X151" s="141"/>
      <c r="Y151" s="143">
        <v>1.1576</v>
      </c>
      <c r="Z151" s="143">
        <v>1.2401825130389945</v>
      </c>
      <c r="AA151" s="158">
        <v>-534727.35593331908</v>
      </c>
      <c r="AB151" s="180"/>
      <c r="AC151" s="157">
        <v>0</v>
      </c>
      <c r="AD151" s="158">
        <v>-534727.35593331908</v>
      </c>
      <c r="AE151" s="131">
        <f>VLOOKUP(G151,$AM$17:$AR$23,6,TRUE)+1</f>
        <v>28</v>
      </c>
      <c r="AF151" s="128" t="s">
        <v>127</v>
      </c>
      <c r="AG151" s="80"/>
      <c r="AH151" s="81">
        <f>-IF($AA151&gt;0,$AA151*(1-VLOOKUP($D151,$AK$26:$AP$39,6,FALSE))*VLOOKUP($D151,$AK$26:$AP$39,IF(($G151-$B$2)/365&lt;1,4,5),FALSE),0)</f>
        <v>0</v>
      </c>
      <c r="AI151" s="81">
        <f>-IF($AA151&lt;0,$AA151*(1-VLOOKUP($AE151,$AK$18:$AP$23,6,FALSE))*VLOOKUP($AE151,$AK$18:$AP$23,5,FALSE),0)</f>
        <v>21913.127046147416</v>
      </c>
      <c r="AJ151" s="77"/>
      <c r="AK151" s="85"/>
      <c r="AL151" s="85"/>
      <c r="AM151" s="85"/>
      <c r="AN151" s="85"/>
      <c r="AO151" s="85"/>
      <c r="AP151" s="85"/>
      <c r="AQ151" s="78"/>
      <c r="AR151" s="77"/>
      <c r="AS151" s="77"/>
    </row>
    <row r="152" spans="1:45" s="87" customFormat="1" ht="15.75" customHeight="1" x14ac:dyDescent="0.3">
      <c r="A152" s="141">
        <v>2020</v>
      </c>
      <c r="B152" s="141" t="s">
        <v>157</v>
      </c>
      <c r="C152" s="141">
        <v>1056</v>
      </c>
      <c r="D152" s="141" t="s">
        <v>105</v>
      </c>
      <c r="E152" s="142">
        <v>43245</v>
      </c>
      <c r="F152" s="142"/>
      <c r="G152" s="142">
        <v>44134</v>
      </c>
      <c r="H152" s="141" t="s">
        <v>57</v>
      </c>
      <c r="I152" s="141" t="s">
        <v>62</v>
      </c>
      <c r="J152" s="141" t="s">
        <v>23</v>
      </c>
      <c r="K152" s="157">
        <v>3322784.8101265798</v>
      </c>
      <c r="L152" s="141" t="s">
        <v>61</v>
      </c>
      <c r="M152" s="141" t="s">
        <v>62</v>
      </c>
      <c r="N152" s="141" t="s">
        <v>63</v>
      </c>
      <c r="O152" s="158">
        <v>-4200000</v>
      </c>
      <c r="P152" s="141"/>
      <c r="Q152" s="141" t="s">
        <v>26</v>
      </c>
      <c r="R152" s="143">
        <v>1.264</v>
      </c>
      <c r="S152" s="141"/>
      <c r="T152" s="141"/>
      <c r="U152" s="141"/>
      <c r="V152" s="157"/>
      <c r="W152" s="157">
        <v>0</v>
      </c>
      <c r="X152" s="141"/>
      <c r="Y152" s="143">
        <v>1.1576</v>
      </c>
      <c r="Z152" s="143">
        <v>1.2401825130389945</v>
      </c>
      <c r="AA152" s="158">
        <v>-64249.365064009377</v>
      </c>
      <c r="AB152" s="158">
        <v>-64249.365064009377</v>
      </c>
      <c r="AC152" s="158">
        <v>-64249.365064009377</v>
      </c>
      <c r="AD152" s="157">
        <v>0</v>
      </c>
      <c r="AE152" s="131">
        <f>VLOOKUP(G152,$AM$17:$AR$23,6,TRUE)+1</f>
        <v>28</v>
      </c>
      <c r="AF152" s="128" t="s">
        <v>127</v>
      </c>
      <c r="AG152" s="80"/>
      <c r="AH152" s="81">
        <f>-IF($AA152&gt;0,$AA152*(1-VLOOKUP($D152,$AK$26:$AP$39,6,FALSE))*VLOOKUP($D152,$AK$26:$AP$39,IF(($G152-$B$2)/365&lt;1,4,5),FALSE),0)</f>
        <v>0</v>
      </c>
      <c r="AI152" s="81">
        <f>-IF($AA152&lt;0,$AA152*(1-VLOOKUP($AE152,$AK$18:$AP$23,6,FALSE))*VLOOKUP($AE152,$AK$18:$AP$23,5,FALSE),0)</f>
        <v>2632.9389803231043</v>
      </c>
      <c r="AJ152" s="77"/>
      <c r="AK152" s="85"/>
      <c r="AL152" s="85"/>
      <c r="AM152" s="85"/>
      <c r="AN152" s="85"/>
      <c r="AO152" s="85"/>
      <c r="AP152" s="85"/>
      <c r="AQ152" s="78"/>
      <c r="AR152" s="77"/>
      <c r="AS152" s="77"/>
    </row>
    <row r="153" spans="1:45" s="87" customFormat="1" ht="15.75" customHeight="1" x14ac:dyDescent="0.3">
      <c r="A153" s="141">
        <v>2020</v>
      </c>
      <c r="B153" s="141" t="s">
        <v>158</v>
      </c>
      <c r="C153" s="141">
        <v>1057</v>
      </c>
      <c r="D153" s="141" t="s">
        <v>105</v>
      </c>
      <c r="E153" s="142">
        <v>43245</v>
      </c>
      <c r="F153" s="142"/>
      <c r="G153" s="142">
        <v>44134</v>
      </c>
      <c r="H153" s="141" t="s">
        <v>57</v>
      </c>
      <c r="I153" s="141" t="s">
        <v>62</v>
      </c>
      <c r="J153" s="141" t="s">
        <v>23</v>
      </c>
      <c r="K153" s="157">
        <v>632911.39240506303</v>
      </c>
      <c r="L153" s="141" t="s">
        <v>61</v>
      </c>
      <c r="M153" s="141" t="s">
        <v>62</v>
      </c>
      <c r="N153" s="141" t="s">
        <v>63</v>
      </c>
      <c r="O153" s="158">
        <v>-800000</v>
      </c>
      <c r="P153" s="141"/>
      <c r="Q153" s="141" t="s">
        <v>26</v>
      </c>
      <c r="R153" s="143">
        <v>1.264</v>
      </c>
      <c r="S153" s="141"/>
      <c r="T153" s="141"/>
      <c r="U153" s="141"/>
      <c r="V153" s="157"/>
      <c r="W153" s="157">
        <v>0</v>
      </c>
      <c r="X153" s="141"/>
      <c r="Y153" s="143">
        <v>1.1576</v>
      </c>
      <c r="Z153" s="143">
        <v>1.2401825130389945</v>
      </c>
      <c r="AA153" s="158">
        <v>-12237.974297906523</v>
      </c>
      <c r="AB153" s="158">
        <v>-12237.974297906523</v>
      </c>
      <c r="AC153" s="158">
        <v>-12237.974297906523</v>
      </c>
      <c r="AD153" s="157">
        <v>0</v>
      </c>
      <c r="AE153" s="131">
        <f>VLOOKUP(G153,$AM$17:$AR$23,6,TRUE)+1</f>
        <v>28</v>
      </c>
      <c r="AF153" s="128" t="s">
        <v>127</v>
      </c>
      <c r="AG153" s="80"/>
      <c r="AH153" s="81">
        <f>-IF($AA153&gt;0,$AA153*(1-VLOOKUP($D153,$AK$26:$AP$39,6,FALSE))*VLOOKUP($D153,$AK$26:$AP$39,IF(($G153-$B$2)/365&lt;1,4,5),FALSE),0)</f>
        <v>0</v>
      </c>
      <c r="AI153" s="81">
        <f>-IF($AA153&lt;0,$AA153*(1-VLOOKUP($AE153,$AK$18:$AP$23,6,FALSE))*VLOOKUP($AE153,$AK$18:$AP$23,5,FALSE),0)</f>
        <v>501.51218672820931</v>
      </c>
      <c r="AJ153" s="77"/>
      <c r="AK153" s="78"/>
      <c r="AL153" s="78"/>
      <c r="AM153" s="78"/>
      <c r="AN153" s="78"/>
      <c r="AO153" s="78"/>
      <c r="AP153" s="78"/>
      <c r="AQ153" s="78"/>
      <c r="AR153" s="77"/>
      <c r="AS153" s="77"/>
    </row>
    <row r="154" spans="1:45" s="87" customFormat="1" ht="15.75" customHeight="1" x14ac:dyDescent="0.3">
      <c r="A154" s="144">
        <v>2020</v>
      </c>
      <c r="B154" s="144" t="s">
        <v>159</v>
      </c>
      <c r="C154" s="144">
        <v>1137</v>
      </c>
      <c r="D154" s="144" t="s">
        <v>25</v>
      </c>
      <c r="E154" s="145">
        <v>43245</v>
      </c>
      <c r="F154" s="145"/>
      <c r="G154" s="145">
        <v>44165</v>
      </c>
      <c r="H154" s="144" t="s">
        <v>57</v>
      </c>
      <c r="I154" s="144" t="s">
        <v>62</v>
      </c>
      <c r="J154" s="144" t="s">
        <v>23</v>
      </c>
      <c r="K154" s="159">
        <v>3932363.3503735699</v>
      </c>
      <c r="L154" s="144" t="s">
        <v>61</v>
      </c>
      <c r="M154" s="144" t="s">
        <v>62</v>
      </c>
      <c r="N154" s="144" t="s">
        <v>63</v>
      </c>
      <c r="O154" s="146">
        <v>-5000000</v>
      </c>
      <c r="P154" s="144"/>
      <c r="Q154" s="144" t="s">
        <v>26</v>
      </c>
      <c r="R154" s="147">
        <v>1.2715000000000001</v>
      </c>
      <c r="S154" s="144"/>
      <c r="T154" s="144"/>
      <c r="U154" s="144"/>
      <c r="V154" s="159"/>
      <c r="W154" s="159">
        <v>0</v>
      </c>
      <c r="X154" s="144"/>
      <c r="Y154" s="147">
        <v>1.1576</v>
      </c>
      <c r="Z154" s="147">
        <v>1.2433254282301174</v>
      </c>
      <c r="AA154" s="146">
        <v>-89705.657320602011</v>
      </c>
      <c r="AB154" s="146">
        <v>-89705.657320602011</v>
      </c>
      <c r="AC154" s="146">
        <v>-89705.657320602011</v>
      </c>
      <c r="AD154" s="159">
        <v>0</v>
      </c>
      <c r="AE154" s="131">
        <f>VLOOKUP(G154,$AM$17:$AR$23,6,TRUE)+1</f>
        <v>28</v>
      </c>
      <c r="AF154" s="129" t="s">
        <v>127</v>
      </c>
      <c r="AG154" s="80"/>
      <c r="AH154" s="81">
        <f>-IF($AA154&gt;0,$AA154*(1-VLOOKUP($D154,$AK$26:$AP$39,6,FALSE))*VLOOKUP($D154,$AK$26:$AP$39,IF(($G154-$B$2)/365&lt;1,4,5),FALSE),0)</f>
        <v>0</v>
      </c>
      <c r="AI154" s="81">
        <f>-IF($AA154&lt;0,$AA154*(1-VLOOKUP($AE154,$AK$18:$AP$23,6,FALSE))*VLOOKUP($AE154,$AK$18:$AP$23,5,FALSE),0)</f>
        <v>3676.1378369982699</v>
      </c>
      <c r="AJ154" s="77"/>
      <c r="AK154" s="78"/>
      <c r="AL154" s="78"/>
      <c r="AM154" s="78"/>
      <c r="AN154" s="78"/>
      <c r="AO154" s="78"/>
      <c r="AP154" s="78"/>
      <c r="AQ154" s="78"/>
      <c r="AR154" s="77"/>
      <c r="AS154" s="77"/>
    </row>
    <row r="155" spans="1:45" s="87" customFormat="1" ht="15.75" customHeight="1" x14ac:dyDescent="0.3">
      <c r="A155" s="148"/>
      <c r="B155" s="148"/>
      <c r="C155" s="148"/>
      <c r="D155" s="148"/>
      <c r="E155" s="149"/>
      <c r="F155" s="149"/>
      <c r="G155" s="149"/>
      <c r="H155" s="148"/>
      <c r="I155" s="148"/>
      <c r="J155" s="148"/>
      <c r="K155" s="151">
        <v>442261506.93734068</v>
      </c>
      <c r="L155" s="148"/>
      <c r="M155" s="148"/>
      <c r="N155" s="148"/>
      <c r="O155" s="150">
        <v>-545000000</v>
      </c>
      <c r="P155" s="148"/>
      <c r="Q155" s="148"/>
      <c r="R155" s="152">
        <v>1.2323025889685111</v>
      </c>
      <c r="S155" s="148"/>
      <c r="T155" s="148"/>
      <c r="U155" s="148"/>
      <c r="V155" s="151"/>
      <c r="W155" s="151"/>
      <c r="X155" s="148"/>
      <c r="Y155" s="152"/>
      <c r="Z155" s="152"/>
      <c r="AA155" s="150">
        <v>-9975827.5746673271</v>
      </c>
      <c r="AB155" s="150">
        <v>-9975827.5746673271</v>
      </c>
      <c r="AC155" s="150">
        <v>-4085517.9338875907</v>
      </c>
      <c r="AD155" s="150">
        <v>-5890309.6407797327</v>
      </c>
      <c r="AE155" s="131"/>
      <c r="AF155" s="128"/>
      <c r="AG155" s="80"/>
      <c r="AH155" s="81"/>
      <c r="AI155" s="81"/>
      <c r="AJ155" s="77"/>
      <c r="AK155" s="78"/>
      <c r="AL155" s="78"/>
      <c r="AM155" s="78"/>
      <c r="AN155" s="78"/>
      <c r="AO155" s="78"/>
      <c r="AP155" s="78"/>
      <c r="AQ155" s="78"/>
      <c r="AR155" s="77"/>
      <c r="AS155" s="77"/>
    </row>
    <row r="156" spans="1:45" s="88" customFormat="1" ht="15.75" customHeight="1" x14ac:dyDescent="0.3">
      <c r="A156" s="148"/>
      <c r="B156" s="148"/>
      <c r="C156" s="148"/>
      <c r="D156" s="148"/>
      <c r="E156" s="149"/>
      <c r="F156" s="149"/>
      <c r="G156" s="149"/>
      <c r="H156" s="148"/>
      <c r="I156" s="148"/>
      <c r="J156" s="148"/>
      <c r="K156" s="151"/>
      <c r="L156" s="148"/>
      <c r="M156" s="148"/>
      <c r="N156" s="148"/>
      <c r="O156" s="151"/>
      <c r="P156" s="148"/>
      <c r="Q156" s="148"/>
      <c r="R156" s="152"/>
      <c r="S156" s="148"/>
      <c r="T156" s="148"/>
      <c r="U156" s="148"/>
      <c r="V156" s="151"/>
      <c r="W156" s="151"/>
      <c r="X156" s="148"/>
      <c r="Y156" s="152"/>
      <c r="Z156" s="152"/>
      <c r="AA156" s="151"/>
      <c r="AB156" s="151"/>
      <c r="AC156" s="151"/>
      <c r="AD156" s="151"/>
      <c r="AE156" s="131"/>
      <c r="AF156" s="128"/>
      <c r="AG156" s="80"/>
      <c r="AH156" s="81"/>
      <c r="AI156" s="81"/>
      <c r="AJ156" s="77"/>
      <c r="AK156" s="78"/>
      <c r="AL156" s="78"/>
      <c r="AM156" s="78"/>
      <c r="AN156" s="78"/>
      <c r="AO156" s="78"/>
      <c r="AP156" s="78"/>
      <c r="AQ156" s="78"/>
      <c r="AR156" s="77"/>
      <c r="AS156" s="77"/>
    </row>
    <row r="157" spans="1:45" s="88" customFormat="1" ht="15.75" customHeight="1" x14ac:dyDescent="0.3">
      <c r="A157" s="141">
        <v>2021</v>
      </c>
      <c r="B157" s="141" t="s">
        <v>167</v>
      </c>
      <c r="C157" s="141">
        <v>1076</v>
      </c>
      <c r="D157" s="141" t="s">
        <v>51</v>
      </c>
      <c r="E157" s="142">
        <v>43269</v>
      </c>
      <c r="F157" s="142">
        <v>43371</v>
      </c>
      <c r="G157" s="142">
        <v>43373</v>
      </c>
      <c r="H157" s="141" t="s">
        <v>57</v>
      </c>
      <c r="I157" s="141" t="s">
        <v>59</v>
      </c>
      <c r="J157" s="141" t="s">
        <v>23</v>
      </c>
      <c r="K157" s="157">
        <v>840336.134453782</v>
      </c>
      <c r="L157" s="141" t="s">
        <v>57</v>
      </c>
      <c r="M157" s="141" t="s">
        <v>58</v>
      </c>
      <c r="N157" s="141" t="s">
        <v>63</v>
      </c>
      <c r="O157" s="158">
        <v>-1000000</v>
      </c>
      <c r="P157" s="141"/>
      <c r="Q157" s="141" t="s">
        <v>26</v>
      </c>
      <c r="R157" s="143">
        <v>1.19</v>
      </c>
      <c r="S157" s="141"/>
      <c r="T157" s="141"/>
      <c r="U157" s="141"/>
      <c r="V157" s="157"/>
      <c r="W157" s="157">
        <v>0</v>
      </c>
      <c r="X157" s="141"/>
      <c r="Y157" s="143">
        <v>1.1576</v>
      </c>
      <c r="Z157" s="143"/>
      <c r="AA157" s="157">
        <v>0</v>
      </c>
      <c r="AB157" s="180">
        <v>0</v>
      </c>
      <c r="AC157" s="157">
        <v>0</v>
      </c>
      <c r="AD157" s="157">
        <v>0</v>
      </c>
      <c r="AE157" s="131">
        <f>VLOOKUP(G157,$AM$17:$AR$23,6,TRUE)+1</f>
        <v>24</v>
      </c>
      <c r="AF157" s="128" t="s">
        <v>127</v>
      </c>
      <c r="AG157" s="80"/>
      <c r="AH157" s="81">
        <f>-IF($AA157&gt;0,$AA157*(1-VLOOKUP($D157,$AK$26:$AP$39,6,FALSE))*VLOOKUP($D157,$AK$26:$AP$39,IF(($G157-$B$2)/365&lt;1,4,5),FALSE),0)</f>
        <v>0</v>
      </c>
      <c r="AI157" s="81">
        <f>-IF($AA157&lt;0,$AA157*(1-VLOOKUP($AE157,$AK$18:$AP$23,6,FALSE))*VLOOKUP($AE157,$AK$18:$AP$23,5,FALSE),0)</f>
        <v>0</v>
      </c>
      <c r="AJ157" s="77"/>
      <c r="AK157" s="78"/>
      <c r="AL157" s="78"/>
      <c r="AM157" s="78"/>
      <c r="AN157" s="78"/>
      <c r="AO157" s="78"/>
      <c r="AP157" s="78"/>
      <c r="AQ157" s="78"/>
      <c r="AR157" s="77"/>
      <c r="AS157" s="77"/>
    </row>
    <row r="158" spans="1:45" s="88" customFormat="1" ht="15.75" customHeight="1" x14ac:dyDescent="0.3">
      <c r="A158" s="141">
        <v>2021</v>
      </c>
      <c r="B158" s="141" t="s">
        <v>167</v>
      </c>
      <c r="C158" s="141">
        <v>1077</v>
      </c>
      <c r="D158" s="141" t="s">
        <v>51</v>
      </c>
      <c r="E158" s="142">
        <v>43269</v>
      </c>
      <c r="F158" s="142">
        <v>43371</v>
      </c>
      <c r="G158" s="142">
        <v>43373</v>
      </c>
      <c r="H158" s="141" t="s">
        <v>61</v>
      </c>
      <c r="I158" s="141" t="s">
        <v>58</v>
      </c>
      <c r="J158" s="141" t="s">
        <v>23</v>
      </c>
      <c r="K158" s="157">
        <v>793650.79365079396</v>
      </c>
      <c r="L158" s="141" t="s">
        <v>61</v>
      </c>
      <c r="M158" s="141" t="s">
        <v>59</v>
      </c>
      <c r="N158" s="141" t="s">
        <v>63</v>
      </c>
      <c r="O158" s="158">
        <v>-1000000</v>
      </c>
      <c r="P158" s="141"/>
      <c r="Q158" s="141" t="s">
        <v>26</v>
      </c>
      <c r="R158" s="143">
        <v>1.26</v>
      </c>
      <c r="S158" s="141">
        <v>1.19</v>
      </c>
      <c r="T158" s="141" t="s">
        <v>166</v>
      </c>
      <c r="U158" s="141" t="s">
        <v>165</v>
      </c>
      <c r="V158" s="157"/>
      <c r="W158" s="157">
        <v>0</v>
      </c>
      <c r="X158" s="141"/>
      <c r="Y158" s="143">
        <v>1.1576</v>
      </c>
      <c r="Z158" s="143">
        <v>1.1574143527226277</v>
      </c>
      <c r="AA158" s="157">
        <v>0</v>
      </c>
      <c r="AB158" s="180"/>
      <c r="AC158" s="157"/>
      <c r="AD158" s="157">
        <v>0</v>
      </c>
      <c r="AE158" s="131">
        <f>VLOOKUP(G158,$AM$17:$AR$23,6,TRUE)+1</f>
        <v>24</v>
      </c>
      <c r="AF158" s="128" t="s">
        <v>127</v>
      </c>
      <c r="AG158" s="80"/>
      <c r="AH158" s="81">
        <f>-IF($AA158&gt;0,$AA158*(1-VLOOKUP($D158,$AK$26:$AP$39,6,FALSE))*VLOOKUP($D158,$AK$26:$AP$39,IF(($G158-$B$2)/365&lt;1,4,5),FALSE),0)</f>
        <v>0</v>
      </c>
      <c r="AI158" s="81">
        <f>-IF($AA158&lt;0,$AA158*(1-VLOOKUP($AE158,$AK$18:$AP$23,6,FALSE))*VLOOKUP($AE158,$AK$18:$AP$23,5,FALSE),0)</f>
        <v>0</v>
      </c>
      <c r="AJ158" s="77"/>
      <c r="AK158" s="78"/>
      <c r="AL158" s="78"/>
      <c r="AM158" s="78"/>
      <c r="AN158" s="78"/>
      <c r="AO158" s="78"/>
      <c r="AP158" s="78"/>
      <c r="AQ158" s="78"/>
      <c r="AR158" s="77"/>
      <c r="AS158" s="77"/>
    </row>
    <row r="159" spans="1:45" s="88" customFormat="1" ht="15.75" customHeight="1" x14ac:dyDescent="0.3">
      <c r="A159" s="141">
        <v>2021</v>
      </c>
      <c r="B159" s="141" t="s">
        <v>168</v>
      </c>
      <c r="C159" s="141">
        <v>1078</v>
      </c>
      <c r="D159" s="141" t="s">
        <v>51</v>
      </c>
      <c r="E159" s="142">
        <v>43269</v>
      </c>
      <c r="F159" s="142">
        <v>43402</v>
      </c>
      <c r="G159" s="142">
        <v>43404</v>
      </c>
      <c r="H159" s="141" t="s">
        <v>57</v>
      </c>
      <c r="I159" s="141" t="s">
        <v>59</v>
      </c>
      <c r="J159" s="141" t="s">
        <v>23</v>
      </c>
      <c r="K159" s="157">
        <v>840336.134453782</v>
      </c>
      <c r="L159" s="141" t="s">
        <v>57</v>
      </c>
      <c r="M159" s="141" t="s">
        <v>58</v>
      </c>
      <c r="N159" s="141" t="s">
        <v>63</v>
      </c>
      <c r="O159" s="158">
        <v>-1000000</v>
      </c>
      <c r="P159" s="141"/>
      <c r="Q159" s="141" t="s">
        <v>26</v>
      </c>
      <c r="R159" s="143">
        <v>1.19</v>
      </c>
      <c r="S159" s="141"/>
      <c r="T159" s="141"/>
      <c r="U159" s="141"/>
      <c r="V159" s="157"/>
      <c r="W159" s="157">
        <v>0</v>
      </c>
      <c r="X159" s="141"/>
      <c r="Y159" s="143">
        <v>1.1576</v>
      </c>
      <c r="Z159" s="143">
        <v>1.1602681486966799</v>
      </c>
      <c r="AA159" s="157">
        <v>767.57577269446574</v>
      </c>
      <c r="AB159" s="198">
        <v>-63675.887517952811</v>
      </c>
      <c r="AC159" s="157">
        <v>0</v>
      </c>
      <c r="AD159" s="157">
        <v>767.57577269446574</v>
      </c>
      <c r="AE159" s="131">
        <f>VLOOKUP(G159,$AM$17:$AR$23,6,TRUE)+1</f>
        <v>24</v>
      </c>
      <c r="AF159" s="128" t="s">
        <v>127</v>
      </c>
      <c r="AG159" s="80"/>
      <c r="AH159" s="81">
        <f>-IF($AA159&gt;0,$AA159*(1-VLOOKUP($D159,$AK$26:$AP$39,6,FALSE))*VLOOKUP($D159,$AK$26:$AP$39,IF(($G159-$B$2)/365&lt;1,4,5),FALSE),0)</f>
        <v>-2.0724545862750574</v>
      </c>
      <c r="AI159" s="81">
        <f>-IF($AA159&lt;0,$AA159*(1-VLOOKUP($AE159,$AK$18:$AP$23,6,FALSE))*VLOOKUP($AE159,$AK$18:$AP$23,5,FALSE),0)</f>
        <v>0</v>
      </c>
      <c r="AJ159" s="77"/>
      <c r="AK159" s="78"/>
      <c r="AL159" s="78"/>
      <c r="AM159" s="78"/>
      <c r="AN159" s="78"/>
      <c r="AO159" s="78"/>
      <c r="AP159" s="78"/>
      <c r="AQ159" s="78"/>
      <c r="AR159" s="77"/>
      <c r="AS159" s="77"/>
    </row>
    <row r="160" spans="1:45" s="87" customFormat="1" ht="15.75" customHeight="1" x14ac:dyDescent="0.3">
      <c r="A160" s="141">
        <v>2021</v>
      </c>
      <c r="B160" s="141" t="s">
        <v>168</v>
      </c>
      <c r="C160" s="141">
        <v>1079</v>
      </c>
      <c r="D160" s="141" t="s">
        <v>51</v>
      </c>
      <c r="E160" s="142">
        <v>43269</v>
      </c>
      <c r="F160" s="142">
        <v>43402</v>
      </c>
      <c r="G160" s="142">
        <v>43404</v>
      </c>
      <c r="H160" s="141" t="s">
        <v>61</v>
      </c>
      <c r="I160" s="141" t="s">
        <v>58</v>
      </c>
      <c r="J160" s="141" t="s">
        <v>23</v>
      </c>
      <c r="K160" s="157">
        <v>793650.79365079396</v>
      </c>
      <c r="L160" s="141" t="s">
        <v>61</v>
      </c>
      <c r="M160" s="141" t="s">
        <v>59</v>
      </c>
      <c r="N160" s="141" t="s">
        <v>63</v>
      </c>
      <c r="O160" s="158">
        <v>-1000000</v>
      </c>
      <c r="P160" s="141"/>
      <c r="Q160" s="141" t="s">
        <v>26</v>
      </c>
      <c r="R160" s="143">
        <v>1.26</v>
      </c>
      <c r="S160" s="141">
        <v>1.19</v>
      </c>
      <c r="T160" s="141" t="s">
        <v>166</v>
      </c>
      <c r="U160" s="141" t="s">
        <v>165</v>
      </c>
      <c r="V160" s="157"/>
      <c r="W160" s="157">
        <v>0</v>
      </c>
      <c r="X160" s="141"/>
      <c r="Y160" s="143">
        <v>1.1576</v>
      </c>
      <c r="Z160" s="143">
        <v>1.1602681486966799</v>
      </c>
      <c r="AA160" s="158">
        <v>-64443.463290647276</v>
      </c>
      <c r="AB160" s="180"/>
      <c r="AC160" s="157"/>
      <c r="AD160" s="158">
        <v>-64443.463290647276</v>
      </c>
      <c r="AE160" s="131">
        <f>VLOOKUP(G160,$AM$17:$AR$23,6,TRUE)+1</f>
        <v>24</v>
      </c>
      <c r="AF160" s="128" t="s">
        <v>127</v>
      </c>
      <c r="AG160" s="80"/>
      <c r="AH160" s="81">
        <f>-IF($AA160&gt;0,$AA160*(1-VLOOKUP($D160,$AK$26:$AP$39,6,FALSE))*VLOOKUP($D160,$AK$26:$AP$39,IF(($G160-$B$2)/365&lt;1,4,5),FALSE),0)</f>
        <v>0</v>
      </c>
      <c r="AI160" s="81">
        <f>-IF($AA160&lt;0,$AA160*(1-VLOOKUP($AE160,$AK$18:$AP$23,6,FALSE))*VLOOKUP($AE160,$AK$18:$AP$23,5,FALSE),0)</f>
        <v>425.32685771827192</v>
      </c>
      <c r="AJ160" s="77"/>
      <c r="AK160" s="78"/>
      <c r="AL160" s="78"/>
      <c r="AM160" s="78"/>
      <c r="AN160" s="78"/>
      <c r="AO160" s="78"/>
      <c r="AP160" s="78"/>
      <c r="AQ160" s="78"/>
      <c r="AR160" s="77"/>
      <c r="AS160" s="77"/>
    </row>
    <row r="161" spans="1:45" s="87" customFormat="1" ht="15.75" customHeight="1" x14ac:dyDescent="0.3">
      <c r="A161" s="141">
        <v>2021</v>
      </c>
      <c r="B161" s="141" t="s">
        <v>169</v>
      </c>
      <c r="C161" s="141">
        <v>1080</v>
      </c>
      <c r="D161" s="141" t="s">
        <v>51</v>
      </c>
      <c r="E161" s="142">
        <v>43269</v>
      </c>
      <c r="F161" s="142">
        <v>43433</v>
      </c>
      <c r="G161" s="142">
        <v>43435</v>
      </c>
      <c r="H161" s="141" t="s">
        <v>57</v>
      </c>
      <c r="I161" s="141" t="s">
        <v>59</v>
      </c>
      <c r="J161" s="141" t="s">
        <v>23</v>
      </c>
      <c r="K161" s="157">
        <v>840336.134453782</v>
      </c>
      <c r="L161" s="141" t="s">
        <v>57</v>
      </c>
      <c r="M161" s="141" t="s">
        <v>58</v>
      </c>
      <c r="N161" s="141" t="s">
        <v>63</v>
      </c>
      <c r="O161" s="158">
        <v>-1000000</v>
      </c>
      <c r="P161" s="141"/>
      <c r="Q161" s="141" t="s">
        <v>26</v>
      </c>
      <c r="R161" s="143">
        <v>1.19</v>
      </c>
      <c r="S161" s="141"/>
      <c r="T161" s="141"/>
      <c r="U161" s="141"/>
      <c r="V161" s="157"/>
      <c r="W161" s="157">
        <v>0</v>
      </c>
      <c r="X161" s="141"/>
      <c r="Y161" s="143">
        <v>1.1576</v>
      </c>
      <c r="Z161" s="143">
        <v>1.1630708689304512</v>
      </c>
      <c r="AA161" s="157">
        <v>2914.7303307193652</v>
      </c>
      <c r="AB161" s="198">
        <v>-55956.433507460169</v>
      </c>
      <c r="AC161" s="157">
        <v>0</v>
      </c>
      <c r="AD161" s="157">
        <v>2914.7303307193652</v>
      </c>
      <c r="AE161" s="131">
        <f>VLOOKUP(G161,$AM$17:$AR$23,6,TRUE)+1</f>
        <v>24</v>
      </c>
      <c r="AF161" s="128" t="s">
        <v>127</v>
      </c>
      <c r="AG161" s="80"/>
      <c r="AH161" s="81">
        <f>-IF($AA161&gt;0,$AA161*(1-VLOOKUP($D161,$AK$26:$AP$39,6,FALSE))*VLOOKUP($D161,$AK$26:$AP$39,IF(($G161-$B$2)/365&lt;1,4,5),FALSE),0)</f>
        <v>-7.8697718929422864</v>
      </c>
      <c r="AI161" s="81">
        <f>-IF($AA161&lt;0,$AA161*(1-VLOOKUP($AE161,$AK$18:$AP$23,6,FALSE))*VLOOKUP($AE161,$AK$18:$AP$23,5,FALSE),0)</f>
        <v>0</v>
      </c>
      <c r="AJ161" s="77"/>
      <c r="AK161" s="78"/>
      <c r="AL161" s="78"/>
      <c r="AM161" s="78"/>
      <c r="AN161" s="78"/>
      <c r="AO161" s="78"/>
      <c r="AP161" s="78"/>
      <c r="AQ161" s="78"/>
      <c r="AR161" s="77"/>
      <c r="AS161" s="77"/>
    </row>
    <row r="162" spans="1:45" s="87" customFormat="1" ht="15.75" customHeight="1" x14ac:dyDescent="0.3">
      <c r="A162" s="141">
        <v>2021</v>
      </c>
      <c r="B162" s="141" t="s">
        <v>169</v>
      </c>
      <c r="C162" s="141">
        <v>1081</v>
      </c>
      <c r="D162" s="141" t="s">
        <v>51</v>
      </c>
      <c r="E162" s="142">
        <v>43269</v>
      </c>
      <c r="F162" s="142">
        <v>43433</v>
      </c>
      <c r="G162" s="142">
        <v>43435</v>
      </c>
      <c r="H162" s="141" t="s">
        <v>61</v>
      </c>
      <c r="I162" s="141" t="s">
        <v>58</v>
      </c>
      <c r="J162" s="141" t="s">
        <v>23</v>
      </c>
      <c r="K162" s="157">
        <v>793650.79365079396</v>
      </c>
      <c r="L162" s="141" t="s">
        <v>61</v>
      </c>
      <c r="M162" s="141" t="s">
        <v>59</v>
      </c>
      <c r="N162" s="141" t="s">
        <v>63</v>
      </c>
      <c r="O162" s="158">
        <v>-1000000</v>
      </c>
      <c r="P162" s="141"/>
      <c r="Q162" s="141" t="s">
        <v>26</v>
      </c>
      <c r="R162" s="143">
        <v>1.26</v>
      </c>
      <c r="S162" s="141">
        <v>1.19</v>
      </c>
      <c r="T162" s="141" t="s">
        <v>166</v>
      </c>
      <c r="U162" s="141" t="s">
        <v>165</v>
      </c>
      <c r="V162" s="157"/>
      <c r="W162" s="157">
        <v>0</v>
      </c>
      <c r="X162" s="141"/>
      <c r="Y162" s="143">
        <v>1.1576</v>
      </c>
      <c r="Z162" s="143">
        <v>1.1630708689304512</v>
      </c>
      <c r="AA162" s="158">
        <v>-58871.163838179535</v>
      </c>
      <c r="AB162" s="180"/>
      <c r="AC162" s="157"/>
      <c r="AD162" s="158">
        <v>-58871.163838179535</v>
      </c>
      <c r="AE162" s="131">
        <f>VLOOKUP(G162,$AM$17:$AR$23,6,TRUE)+1</f>
        <v>24</v>
      </c>
      <c r="AF162" s="128" t="s">
        <v>127</v>
      </c>
      <c r="AG162" s="80"/>
      <c r="AH162" s="81">
        <f>-IF($AA162&gt;0,$AA162*(1-VLOOKUP($D162,$AK$26:$AP$39,6,FALSE))*VLOOKUP($D162,$AK$26:$AP$39,IF(($G162-$B$2)/365&lt;1,4,5),FALSE),0)</f>
        <v>0</v>
      </c>
      <c r="AI162" s="81">
        <f>-IF($AA162&lt;0,$AA162*(1-VLOOKUP($AE162,$AK$18:$AP$23,6,FALSE))*VLOOKUP($AE162,$AK$18:$AP$23,5,FALSE),0)</f>
        <v>388.54968133198486</v>
      </c>
      <c r="AJ162" s="77"/>
      <c r="AK162" s="78"/>
      <c r="AL162" s="78"/>
      <c r="AM162" s="78"/>
      <c r="AN162" s="78"/>
      <c r="AO162" s="78"/>
      <c r="AP162" s="78"/>
      <c r="AQ162" s="78"/>
      <c r="AR162" s="77"/>
      <c r="AS162" s="77"/>
    </row>
    <row r="163" spans="1:45" s="87" customFormat="1" ht="15.75" customHeight="1" x14ac:dyDescent="0.3">
      <c r="A163" s="141">
        <v>2021</v>
      </c>
      <c r="B163" s="141" t="s">
        <v>170</v>
      </c>
      <c r="C163" s="141">
        <v>1082</v>
      </c>
      <c r="D163" s="141" t="s">
        <v>51</v>
      </c>
      <c r="E163" s="142">
        <v>43269</v>
      </c>
      <c r="F163" s="142">
        <v>43465</v>
      </c>
      <c r="G163" s="142">
        <v>43467</v>
      </c>
      <c r="H163" s="141" t="s">
        <v>57</v>
      </c>
      <c r="I163" s="141" t="s">
        <v>59</v>
      </c>
      <c r="J163" s="141" t="s">
        <v>23</v>
      </c>
      <c r="K163" s="157">
        <v>840336.134453782</v>
      </c>
      <c r="L163" s="141" t="s">
        <v>57</v>
      </c>
      <c r="M163" s="141" t="s">
        <v>58</v>
      </c>
      <c r="N163" s="141" t="s">
        <v>63</v>
      </c>
      <c r="O163" s="158">
        <v>-1000000</v>
      </c>
      <c r="P163" s="141"/>
      <c r="Q163" s="141" t="s">
        <v>26</v>
      </c>
      <c r="R163" s="143">
        <v>1.19</v>
      </c>
      <c r="S163" s="141"/>
      <c r="T163" s="141"/>
      <c r="U163" s="141"/>
      <c r="V163" s="157"/>
      <c r="W163" s="157">
        <v>0</v>
      </c>
      <c r="X163" s="141"/>
      <c r="Y163" s="143">
        <v>1.1576</v>
      </c>
      <c r="Z163" s="143">
        <v>1.1669500000000002</v>
      </c>
      <c r="AA163" s="157">
        <v>5629.99542954347</v>
      </c>
      <c r="AB163" s="198">
        <v>-49174.989797765855</v>
      </c>
      <c r="AC163" s="157">
        <v>0</v>
      </c>
      <c r="AD163" s="157">
        <v>5629.99542954347</v>
      </c>
      <c r="AE163" s="131">
        <f>VLOOKUP(G163,$AM$17:$AR$23,6,TRUE)+1</f>
        <v>25</v>
      </c>
      <c r="AF163" s="128" t="s">
        <v>127</v>
      </c>
      <c r="AG163" s="80"/>
      <c r="AH163" s="81">
        <f>-IF($AA163&gt;0,$AA163*(1-VLOOKUP($D163,$AK$26:$AP$39,6,FALSE))*VLOOKUP($D163,$AK$26:$AP$39,IF(($G163-$B$2)/365&lt;1,4,5),FALSE),0)</f>
        <v>-15.200987659767371</v>
      </c>
      <c r="AI163" s="81">
        <f>-IF($AA163&lt;0,$AA163*(1-VLOOKUP($AE163,$AK$18:$AP$23,6,FALSE))*VLOOKUP($AE163,$AK$18:$AP$23,5,FALSE),0)</f>
        <v>0</v>
      </c>
      <c r="AJ163" s="77"/>
      <c r="AK163" s="78"/>
      <c r="AL163" s="78"/>
      <c r="AM163" s="78"/>
      <c r="AN163" s="78"/>
      <c r="AO163" s="78"/>
      <c r="AP163" s="78"/>
      <c r="AQ163" s="78"/>
      <c r="AR163" s="77"/>
      <c r="AS163" s="77"/>
    </row>
    <row r="164" spans="1:45" s="87" customFormat="1" ht="15.75" customHeight="1" x14ac:dyDescent="0.3">
      <c r="A164" s="141">
        <v>2021</v>
      </c>
      <c r="B164" s="141" t="s">
        <v>170</v>
      </c>
      <c r="C164" s="141">
        <v>1083</v>
      </c>
      <c r="D164" s="141" t="s">
        <v>51</v>
      </c>
      <c r="E164" s="142">
        <v>43269</v>
      </c>
      <c r="F164" s="142">
        <v>43465</v>
      </c>
      <c r="G164" s="142">
        <v>43467</v>
      </c>
      <c r="H164" s="141" t="s">
        <v>61</v>
      </c>
      <c r="I164" s="141" t="s">
        <v>58</v>
      </c>
      <c r="J164" s="141" t="s">
        <v>23</v>
      </c>
      <c r="K164" s="157">
        <v>793650.79365079396</v>
      </c>
      <c r="L164" s="141" t="s">
        <v>61</v>
      </c>
      <c r="M164" s="141" t="s">
        <v>59</v>
      </c>
      <c r="N164" s="141" t="s">
        <v>63</v>
      </c>
      <c r="O164" s="158">
        <v>-1000000</v>
      </c>
      <c r="P164" s="141"/>
      <c r="Q164" s="141" t="s">
        <v>26</v>
      </c>
      <c r="R164" s="143">
        <v>1.26</v>
      </c>
      <c r="S164" s="141">
        <v>1.19</v>
      </c>
      <c r="T164" s="141" t="s">
        <v>166</v>
      </c>
      <c r="U164" s="141" t="s">
        <v>165</v>
      </c>
      <c r="V164" s="157"/>
      <c r="W164" s="157">
        <v>0</v>
      </c>
      <c r="X164" s="141"/>
      <c r="Y164" s="143">
        <v>1.1576</v>
      </c>
      <c r="Z164" s="143">
        <v>1.1669500000000002</v>
      </c>
      <c r="AA164" s="158">
        <v>-54804.985227309327</v>
      </c>
      <c r="AB164" s="180"/>
      <c r="AC164" s="157"/>
      <c r="AD164" s="158">
        <v>-54804.985227309327</v>
      </c>
      <c r="AE164" s="131">
        <f>VLOOKUP(G164,$AM$17:$AR$23,6,TRUE)+1</f>
        <v>25</v>
      </c>
      <c r="AF164" s="128" t="s">
        <v>127</v>
      </c>
      <c r="AG164" s="80"/>
      <c r="AH164" s="81">
        <f>-IF($AA164&gt;0,$AA164*(1-VLOOKUP($D164,$AK$26:$AP$39,6,FALSE))*VLOOKUP($D164,$AK$26:$AP$39,IF(($G164-$B$2)/365&lt;1,4,5),FALSE),0)</f>
        <v>0</v>
      </c>
      <c r="AI164" s="81">
        <f>-IF($AA164&lt;0,$AA164*(1-VLOOKUP($AE164,$AK$18:$AP$23,6,FALSE))*VLOOKUP($AE164,$AK$18:$AP$23,5,FALSE),0)</f>
        <v>766.17369347778435</v>
      </c>
      <c r="AJ164" s="77"/>
      <c r="AK164" s="78"/>
      <c r="AL164" s="78"/>
      <c r="AM164" s="78"/>
      <c r="AN164" s="78"/>
      <c r="AO164" s="78"/>
      <c r="AP164" s="78"/>
      <c r="AQ164" s="78"/>
      <c r="AR164" s="77"/>
      <c r="AS164" s="77"/>
    </row>
    <row r="165" spans="1:45" s="87" customFormat="1" ht="15.75" customHeight="1" x14ac:dyDescent="0.3">
      <c r="A165" s="141">
        <v>2021</v>
      </c>
      <c r="B165" s="141" t="s">
        <v>171</v>
      </c>
      <c r="C165" s="141">
        <v>1084</v>
      </c>
      <c r="D165" s="141" t="s">
        <v>51</v>
      </c>
      <c r="E165" s="142">
        <v>43269</v>
      </c>
      <c r="F165" s="142">
        <v>43494</v>
      </c>
      <c r="G165" s="142">
        <v>43496</v>
      </c>
      <c r="H165" s="141" t="s">
        <v>57</v>
      </c>
      <c r="I165" s="141" t="s">
        <v>59</v>
      </c>
      <c r="J165" s="141" t="s">
        <v>23</v>
      </c>
      <c r="K165" s="157">
        <v>840336.134453782</v>
      </c>
      <c r="L165" s="141" t="s">
        <v>57</v>
      </c>
      <c r="M165" s="141" t="s">
        <v>58</v>
      </c>
      <c r="N165" s="141" t="s">
        <v>63</v>
      </c>
      <c r="O165" s="158">
        <v>-1000000</v>
      </c>
      <c r="P165" s="141"/>
      <c r="Q165" s="141" t="s">
        <v>26</v>
      </c>
      <c r="R165" s="143">
        <v>1.19</v>
      </c>
      <c r="S165" s="141"/>
      <c r="T165" s="141"/>
      <c r="U165" s="141"/>
      <c r="V165" s="157"/>
      <c r="W165" s="157">
        <v>0</v>
      </c>
      <c r="X165" s="141"/>
      <c r="Y165" s="143">
        <v>1.1576</v>
      </c>
      <c r="Z165" s="143">
        <v>1.1698601374685178</v>
      </c>
      <c r="AA165" s="157">
        <v>7963.0626341495927</v>
      </c>
      <c r="AB165" s="198">
        <v>-44501.043908673542</v>
      </c>
      <c r="AC165" s="157">
        <v>0</v>
      </c>
      <c r="AD165" s="157">
        <v>7963.0626341495927</v>
      </c>
      <c r="AE165" s="131">
        <f>VLOOKUP(G165,$AM$17:$AR$23,6,TRUE)+1</f>
        <v>25</v>
      </c>
      <c r="AF165" s="128" t="s">
        <v>127</v>
      </c>
      <c r="AG165" s="80"/>
      <c r="AH165" s="81">
        <f>-IF($AA165&gt;0,$AA165*(1-VLOOKUP($D165,$AK$26:$AP$39,6,FALSE))*VLOOKUP($D165,$AK$26:$AP$39,IF(($G165-$B$2)/365&lt;1,4,5),FALSE),0)</f>
        <v>-21.500269112203899</v>
      </c>
      <c r="AI165" s="81">
        <f>-IF($AA165&lt;0,$AA165*(1-VLOOKUP($AE165,$AK$18:$AP$23,6,FALSE))*VLOOKUP($AE165,$AK$18:$AP$23,5,FALSE),0)</f>
        <v>0</v>
      </c>
      <c r="AJ165" s="77"/>
      <c r="AK165" s="78"/>
      <c r="AL165" s="78"/>
      <c r="AM165" s="78"/>
      <c r="AN165" s="78"/>
      <c r="AO165" s="78"/>
      <c r="AP165" s="78"/>
      <c r="AQ165" s="78"/>
      <c r="AR165" s="77"/>
      <c r="AS165" s="77"/>
    </row>
    <row r="166" spans="1:45" s="87" customFormat="1" ht="15.75" customHeight="1" x14ac:dyDescent="0.3">
      <c r="A166" s="141">
        <v>2021</v>
      </c>
      <c r="B166" s="141" t="s">
        <v>171</v>
      </c>
      <c r="C166" s="141">
        <v>1085</v>
      </c>
      <c r="D166" s="141" t="s">
        <v>51</v>
      </c>
      <c r="E166" s="142">
        <v>43269</v>
      </c>
      <c r="F166" s="142">
        <v>43494</v>
      </c>
      <c r="G166" s="142">
        <v>43496</v>
      </c>
      <c r="H166" s="141" t="s">
        <v>61</v>
      </c>
      <c r="I166" s="141" t="s">
        <v>58</v>
      </c>
      <c r="J166" s="141" t="s">
        <v>23</v>
      </c>
      <c r="K166" s="157">
        <v>793650.79365079396</v>
      </c>
      <c r="L166" s="141" t="s">
        <v>61</v>
      </c>
      <c r="M166" s="141" t="s">
        <v>59</v>
      </c>
      <c r="N166" s="141" t="s">
        <v>63</v>
      </c>
      <c r="O166" s="158">
        <v>-1000000</v>
      </c>
      <c r="P166" s="141"/>
      <c r="Q166" s="141" t="s">
        <v>26</v>
      </c>
      <c r="R166" s="143">
        <v>1.26</v>
      </c>
      <c r="S166" s="141">
        <v>1.19</v>
      </c>
      <c r="T166" s="141" t="s">
        <v>166</v>
      </c>
      <c r="U166" s="141" t="s">
        <v>165</v>
      </c>
      <c r="V166" s="157"/>
      <c r="W166" s="157">
        <v>0</v>
      </c>
      <c r="X166" s="141"/>
      <c r="Y166" s="143">
        <v>1.1576</v>
      </c>
      <c r="Z166" s="143">
        <v>1.1698601374685178</v>
      </c>
      <c r="AA166" s="158">
        <v>-52464.106542823138</v>
      </c>
      <c r="AB166" s="180"/>
      <c r="AC166" s="157"/>
      <c r="AD166" s="158">
        <v>-52464.106542823138</v>
      </c>
      <c r="AE166" s="131">
        <f>VLOOKUP(G166,$AM$17:$AR$23,6,TRUE)+1</f>
        <v>25</v>
      </c>
      <c r="AF166" s="128" t="s">
        <v>127</v>
      </c>
      <c r="AG166" s="80"/>
      <c r="AH166" s="81">
        <f>-IF($AA166&gt;0,$AA166*(1-VLOOKUP($D166,$AK$26:$AP$39,6,FALSE))*VLOOKUP($D166,$AK$26:$AP$39,IF(($G166-$B$2)/365&lt;1,4,5),FALSE),0)</f>
        <v>0</v>
      </c>
      <c r="AI166" s="81">
        <f>-IF($AA166&lt;0,$AA166*(1-VLOOKUP($AE166,$AK$18:$AP$23,6,FALSE))*VLOOKUP($AE166,$AK$18:$AP$23,5,FALSE),0)</f>
        <v>733.44820946866753</v>
      </c>
      <c r="AJ166" s="77"/>
      <c r="AK166" s="78"/>
      <c r="AL166" s="78"/>
      <c r="AM166" s="78"/>
      <c r="AN166" s="78"/>
      <c r="AO166" s="78"/>
      <c r="AP166" s="78"/>
      <c r="AQ166" s="78"/>
      <c r="AR166" s="77"/>
      <c r="AS166" s="77"/>
    </row>
    <row r="167" spans="1:45" s="87" customFormat="1" ht="15.75" customHeight="1" x14ac:dyDescent="0.3">
      <c r="A167" s="141">
        <v>2021</v>
      </c>
      <c r="B167" s="141" t="s">
        <v>172</v>
      </c>
      <c r="C167" s="141">
        <v>1086</v>
      </c>
      <c r="D167" s="141" t="s">
        <v>51</v>
      </c>
      <c r="E167" s="142">
        <v>43269</v>
      </c>
      <c r="F167" s="142">
        <v>43524</v>
      </c>
      <c r="G167" s="142">
        <v>43526</v>
      </c>
      <c r="H167" s="141" t="s">
        <v>57</v>
      </c>
      <c r="I167" s="141" t="s">
        <v>59</v>
      </c>
      <c r="J167" s="141" t="s">
        <v>23</v>
      </c>
      <c r="K167" s="157">
        <v>840336.134453782</v>
      </c>
      <c r="L167" s="141" t="s">
        <v>57</v>
      </c>
      <c r="M167" s="141" t="s">
        <v>58</v>
      </c>
      <c r="N167" s="141" t="s">
        <v>63</v>
      </c>
      <c r="O167" s="158">
        <v>-1000000</v>
      </c>
      <c r="P167" s="141"/>
      <c r="Q167" s="141" t="s">
        <v>26</v>
      </c>
      <c r="R167" s="143">
        <v>1.19</v>
      </c>
      <c r="S167" s="141"/>
      <c r="T167" s="141"/>
      <c r="U167" s="141"/>
      <c r="V167" s="157"/>
      <c r="W167" s="157">
        <v>0</v>
      </c>
      <c r="X167" s="141"/>
      <c r="Y167" s="143">
        <v>1.1576</v>
      </c>
      <c r="Z167" s="143">
        <v>1.1728527868435266</v>
      </c>
      <c r="AA167" s="157">
        <v>10403.200534730646</v>
      </c>
      <c r="AB167" s="198">
        <v>-40099.629680558755</v>
      </c>
      <c r="AC167" s="157">
        <v>0</v>
      </c>
      <c r="AD167" s="157">
        <v>10403.200534730646</v>
      </c>
      <c r="AE167" s="131">
        <f>VLOOKUP(G167,$AM$17:$AR$23,6,TRUE)+1</f>
        <v>25</v>
      </c>
      <c r="AF167" s="128" t="s">
        <v>127</v>
      </c>
      <c r="AG167" s="80"/>
      <c r="AH167" s="81">
        <f>-IF($AA167&gt;0,$AA167*(1-VLOOKUP($D167,$AK$26:$AP$39,6,FALSE))*VLOOKUP($D167,$AK$26:$AP$39,IF(($G167-$B$2)/365&lt;1,4,5),FALSE),0)</f>
        <v>-28.088641443772744</v>
      </c>
      <c r="AI167" s="81">
        <f>-IF($AA167&lt;0,$AA167*(1-VLOOKUP($AE167,$AK$18:$AP$23,6,FALSE))*VLOOKUP($AE167,$AK$18:$AP$23,5,FALSE),0)</f>
        <v>0</v>
      </c>
      <c r="AJ167" s="77"/>
      <c r="AK167" s="78"/>
      <c r="AL167" s="78"/>
      <c r="AM167" s="78"/>
      <c r="AN167" s="78"/>
      <c r="AO167" s="78"/>
      <c r="AP167" s="78"/>
      <c r="AQ167" s="78"/>
      <c r="AR167" s="77"/>
      <c r="AS167" s="77"/>
    </row>
    <row r="168" spans="1:45" s="87" customFormat="1" ht="15.75" customHeight="1" x14ac:dyDescent="0.3">
      <c r="A168" s="141">
        <v>2021</v>
      </c>
      <c r="B168" s="141" t="s">
        <v>172</v>
      </c>
      <c r="C168" s="141">
        <v>1087</v>
      </c>
      <c r="D168" s="141" t="s">
        <v>51</v>
      </c>
      <c r="E168" s="142">
        <v>43269</v>
      </c>
      <c r="F168" s="142">
        <v>43524</v>
      </c>
      <c r="G168" s="142">
        <v>43526</v>
      </c>
      <c r="H168" s="141" t="s">
        <v>61</v>
      </c>
      <c r="I168" s="141" t="s">
        <v>58</v>
      </c>
      <c r="J168" s="141" t="s">
        <v>23</v>
      </c>
      <c r="K168" s="157">
        <v>793650.79365079396</v>
      </c>
      <c r="L168" s="141" t="s">
        <v>61</v>
      </c>
      <c r="M168" s="141" t="s">
        <v>59</v>
      </c>
      <c r="N168" s="141" t="s">
        <v>63</v>
      </c>
      <c r="O168" s="158">
        <v>-1000000</v>
      </c>
      <c r="P168" s="141"/>
      <c r="Q168" s="141" t="s">
        <v>26</v>
      </c>
      <c r="R168" s="143">
        <v>1.26</v>
      </c>
      <c r="S168" s="141">
        <v>1.19</v>
      </c>
      <c r="T168" s="141" t="s">
        <v>166</v>
      </c>
      <c r="U168" s="141" t="s">
        <v>165</v>
      </c>
      <c r="V168" s="157"/>
      <c r="W168" s="157">
        <v>0</v>
      </c>
      <c r="X168" s="141"/>
      <c r="Y168" s="143">
        <v>1.1576</v>
      </c>
      <c r="Z168" s="143">
        <v>1.1728527868435266</v>
      </c>
      <c r="AA168" s="158">
        <v>-50502.830215289403</v>
      </c>
      <c r="AB168" s="180"/>
      <c r="AC168" s="157"/>
      <c r="AD168" s="158">
        <v>-50502.830215289403</v>
      </c>
      <c r="AE168" s="131">
        <f>VLOOKUP(G168,$AM$17:$AR$23,6,TRUE)+1</f>
        <v>25</v>
      </c>
      <c r="AF168" s="128" t="s">
        <v>127</v>
      </c>
      <c r="AG168" s="80"/>
      <c r="AH168" s="81">
        <f>-IF($AA168&gt;0,$AA168*(1-VLOOKUP($D168,$AK$26:$AP$39,6,FALSE))*VLOOKUP($D168,$AK$26:$AP$39,IF(($G168-$B$2)/365&lt;1,4,5),FALSE),0)</f>
        <v>0</v>
      </c>
      <c r="AI168" s="81">
        <f>-IF($AA168&lt;0,$AA168*(1-VLOOKUP($AE168,$AK$18:$AP$23,6,FALSE))*VLOOKUP($AE168,$AK$18:$AP$23,5,FALSE),0)</f>
        <v>706.02956640974583</v>
      </c>
      <c r="AJ168" s="77"/>
      <c r="AK168" s="78"/>
      <c r="AL168" s="78"/>
      <c r="AM168" s="78"/>
      <c r="AN168" s="78"/>
      <c r="AO168" s="78"/>
      <c r="AP168" s="78"/>
      <c r="AQ168" s="78"/>
      <c r="AR168" s="77"/>
      <c r="AS168" s="77"/>
    </row>
    <row r="169" spans="1:45" s="88" customFormat="1" ht="15.75" customHeight="1" x14ac:dyDescent="0.3">
      <c r="A169" s="141">
        <v>2021</v>
      </c>
      <c r="B169" s="141" t="s">
        <v>173</v>
      </c>
      <c r="C169" s="141">
        <v>1088</v>
      </c>
      <c r="D169" s="141" t="s">
        <v>51</v>
      </c>
      <c r="E169" s="142">
        <v>43269</v>
      </c>
      <c r="F169" s="142">
        <v>43553</v>
      </c>
      <c r="G169" s="142">
        <v>43555</v>
      </c>
      <c r="H169" s="141" t="s">
        <v>57</v>
      </c>
      <c r="I169" s="141" t="s">
        <v>59</v>
      </c>
      <c r="J169" s="141" t="s">
        <v>23</v>
      </c>
      <c r="K169" s="157">
        <v>840336.134453782</v>
      </c>
      <c r="L169" s="141" t="s">
        <v>57</v>
      </c>
      <c r="M169" s="141" t="s">
        <v>58</v>
      </c>
      <c r="N169" s="141" t="s">
        <v>63</v>
      </c>
      <c r="O169" s="158">
        <v>-1000000</v>
      </c>
      <c r="P169" s="141"/>
      <c r="Q169" s="141" t="s">
        <v>26</v>
      </c>
      <c r="R169" s="143">
        <v>1.19</v>
      </c>
      <c r="S169" s="141"/>
      <c r="T169" s="141"/>
      <c r="U169" s="141"/>
      <c r="V169" s="157"/>
      <c r="W169" s="157">
        <v>0</v>
      </c>
      <c r="X169" s="141"/>
      <c r="Y169" s="143">
        <v>1.1576</v>
      </c>
      <c r="Z169" s="143">
        <v>1.1758403070999273</v>
      </c>
      <c r="AA169" s="157">
        <v>12736.680964137055</v>
      </c>
      <c r="AB169" s="198">
        <v>-36312.25222015458</v>
      </c>
      <c r="AC169" s="157">
        <v>0</v>
      </c>
      <c r="AD169" s="157">
        <v>12736.680964137055</v>
      </c>
      <c r="AE169" s="131">
        <f>VLOOKUP(G169,$AM$17:$AR$23,6,TRUE)+1</f>
        <v>25</v>
      </c>
      <c r="AF169" s="128" t="s">
        <v>127</v>
      </c>
      <c r="AG169" s="80"/>
      <c r="AH169" s="81">
        <f>-IF($AA169&gt;0,$AA169*(1-VLOOKUP($D169,$AK$26:$AP$39,6,FALSE))*VLOOKUP($D169,$AK$26:$AP$39,IF(($G169-$B$2)/365&lt;1,4,5),FALSE),0)</f>
        <v>-34.38903860317005</v>
      </c>
      <c r="AI169" s="81">
        <f>-IF($AA169&lt;0,$AA169*(1-VLOOKUP($AE169,$AK$18:$AP$23,6,FALSE))*VLOOKUP($AE169,$AK$18:$AP$23,5,FALSE),0)</f>
        <v>0</v>
      </c>
      <c r="AJ169" s="77"/>
      <c r="AK169" s="78"/>
      <c r="AL169" s="78"/>
      <c r="AM169" s="78"/>
      <c r="AN169" s="78"/>
      <c r="AO169" s="78"/>
      <c r="AP169" s="78"/>
      <c r="AQ169" s="78"/>
      <c r="AR169" s="77"/>
      <c r="AS169" s="77"/>
    </row>
    <row r="170" spans="1:45" s="88" customFormat="1" ht="15.75" customHeight="1" x14ac:dyDescent="0.3">
      <c r="A170" s="141">
        <v>2021</v>
      </c>
      <c r="B170" s="141" t="s">
        <v>173</v>
      </c>
      <c r="C170" s="141">
        <v>1089</v>
      </c>
      <c r="D170" s="141" t="s">
        <v>51</v>
      </c>
      <c r="E170" s="142">
        <v>43269</v>
      </c>
      <c r="F170" s="142">
        <v>43553</v>
      </c>
      <c r="G170" s="142">
        <v>43555</v>
      </c>
      <c r="H170" s="141" t="s">
        <v>61</v>
      </c>
      <c r="I170" s="141" t="s">
        <v>58</v>
      </c>
      <c r="J170" s="141" t="s">
        <v>23</v>
      </c>
      <c r="K170" s="157">
        <v>793650.79365079396</v>
      </c>
      <c r="L170" s="141" t="s">
        <v>61</v>
      </c>
      <c r="M170" s="141" t="s">
        <v>59</v>
      </c>
      <c r="N170" s="141" t="s">
        <v>63</v>
      </c>
      <c r="O170" s="158">
        <v>-1000000</v>
      </c>
      <c r="P170" s="141"/>
      <c r="Q170" s="141" t="s">
        <v>26</v>
      </c>
      <c r="R170" s="143">
        <v>1.26</v>
      </c>
      <c r="S170" s="141">
        <v>1.19</v>
      </c>
      <c r="T170" s="141" t="s">
        <v>166</v>
      </c>
      <c r="U170" s="141" t="s">
        <v>165</v>
      </c>
      <c r="V170" s="157"/>
      <c r="W170" s="157">
        <v>0</v>
      </c>
      <c r="X170" s="141"/>
      <c r="Y170" s="143">
        <v>1.1576</v>
      </c>
      <c r="Z170" s="143">
        <v>1.1758403070999273</v>
      </c>
      <c r="AA170" s="158">
        <v>-49048.933184291636</v>
      </c>
      <c r="AB170" s="180"/>
      <c r="AC170" s="157"/>
      <c r="AD170" s="158">
        <v>-49048.933184291636</v>
      </c>
      <c r="AE170" s="131">
        <f>VLOOKUP(G170,$AM$17:$AR$23,6,TRUE)+1</f>
        <v>25</v>
      </c>
      <c r="AF170" s="128" t="s">
        <v>127</v>
      </c>
      <c r="AG170" s="80"/>
      <c r="AH170" s="81">
        <f>-IF($AA170&gt;0,$AA170*(1-VLOOKUP($D170,$AK$26:$AP$39,6,FALSE))*VLOOKUP($D170,$AK$26:$AP$39,IF(($G170-$B$2)/365&lt;1,4,5),FALSE),0)</f>
        <v>0</v>
      </c>
      <c r="AI170" s="81">
        <f>-IF($AA170&lt;0,$AA170*(1-VLOOKUP($AE170,$AK$18:$AP$23,6,FALSE))*VLOOKUP($AE170,$AK$18:$AP$23,5,FALSE),0)</f>
        <v>685.70408591639716</v>
      </c>
      <c r="AJ170" s="77"/>
      <c r="AK170" s="78"/>
      <c r="AL170" s="78"/>
      <c r="AM170" s="78"/>
      <c r="AN170" s="78"/>
      <c r="AO170" s="78"/>
      <c r="AP170" s="78"/>
      <c r="AQ170" s="78"/>
      <c r="AR170" s="77"/>
      <c r="AS170" s="77"/>
    </row>
    <row r="171" spans="1:45" s="88" customFormat="1" ht="15.75" customHeight="1" x14ac:dyDescent="0.3">
      <c r="A171" s="141">
        <v>2021</v>
      </c>
      <c r="B171" s="141" t="s">
        <v>174</v>
      </c>
      <c r="C171" s="141">
        <v>1090</v>
      </c>
      <c r="D171" s="141" t="s">
        <v>51</v>
      </c>
      <c r="E171" s="142">
        <v>43269</v>
      </c>
      <c r="F171" s="142">
        <v>43584</v>
      </c>
      <c r="G171" s="142">
        <v>43586</v>
      </c>
      <c r="H171" s="141" t="s">
        <v>57</v>
      </c>
      <c r="I171" s="141" t="s">
        <v>59</v>
      </c>
      <c r="J171" s="141" t="s">
        <v>23</v>
      </c>
      <c r="K171" s="157">
        <v>840336.134453782</v>
      </c>
      <c r="L171" s="141" t="s">
        <v>57</v>
      </c>
      <c r="M171" s="141" t="s">
        <v>58</v>
      </c>
      <c r="N171" s="141" t="s">
        <v>63</v>
      </c>
      <c r="O171" s="158">
        <v>-1000000</v>
      </c>
      <c r="P171" s="141"/>
      <c r="Q171" s="141" t="s">
        <v>26</v>
      </c>
      <c r="R171" s="143">
        <v>1.19</v>
      </c>
      <c r="S171" s="141"/>
      <c r="T171" s="141"/>
      <c r="U171" s="141"/>
      <c r="V171" s="157"/>
      <c r="W171" s="157">
        <v>0</v>
      </c>
      <c r="X171" s="141"/>
      <c r="Y171" s="143">
        <v>1.1576</v>
      </c>
      <c r="Z171" s="143">
        <v>1.1791846389438625</v>
      </c>
      <c r="AA171" s="157">
        <v>15306.782213910928</v>
      </c>
      <c r="AB171" s="198">
        <v>-32388.759055790317</v>
      </c>
      <c r="AC171" s="157">
        <v>0</v>
      </c>
      <c r="AD171" s="157">
        <v>15306.782213910928</v>
      </c>
      <c r="AE171" s="131">
        <f>VLOOKUP(G171,$AM$17:$AR$23,6,TRUE)+1</f>
        <v>25</v>
      </c>
      <c r="AF171" s="128" t="s">
        <v>127</v>
      </c>
      <c r="AG171" s="80"/>
      <c r="AH171" s="81">
        <f>-IF($AA171&gt;0,$AA171*(1-VLOOKUP($D171,$AK$26:$AP$39,6,FALSE))*VLOOKUP($D171,$AK$26:$AP$39,IF(($G171-$B$2)/365&lt;1,4,5),FALSE),0)</f>
        <v>-41.328311977559508</v>
      </c>
      <c r="AI171" s="81">
        <f>-IF($AA171&lt;0,$AA171*(1-VLOOKUP($AE171,$AK$18:$AP$23,6,FALSE))*VLOOKUP($AE171,$AK$18:$AP$23,5,FALSE),0)</f>
        <v>0</v>
      </c>
      <c r="AJ171" s="77"/>
      <c r="AK171" s="78"/>
      <c r="AL171" s="78"/>
      <c r="AM171" s="78"/>
      <c r="AN171" s="78"/>
      <c r="AO171" s="78"/>
      <c r="AP171" s="78"/>
      <c r="AQ171" s="78"/>
      <c r="AR171" s="77"/>
      <c r="AS171" s="77"/>
    </row>
    <row r="172" spans="1:45" s="88" customFormat="1" ht="15.75" customHeight="1" x14ac:dyDescent="0.3">
      <c r="A172" s="141">
        <v>2021</v>
      </c>
      <c r="B172" s="141" t="s">
        <v>174</v>
      </c>
      <c r="C172" s="141">
        <v>1091</v>
      </c>
      <c r="D172" s="141" t="s">
        <v>51</v>
      </c>
      <c r="E172" s="142">
        <v>43269</v>
      </c>
      <c r="F172" s="142">
        <v>43584</v>
      </c>
      <c r="G172" s="142">
        <v>43586</v>
      </c>
      <c r="H172" s="141" t="s">
        <v>61</v>
      </c>
      <c r="I172" s="141" t="s">
        <v>58</v>
      </c>
      <c r="J172" s="141" t="s">
        <v>23</v>
      </c>
      <c r="K172" s="157">
        <v>793650.79365079396</v>
      </c>
      <c r="L172" s="141" t="s">
        <v>61</v>
      </c>
      <c r="M172" s="141" t="s">
        <v>59</v>
      </c>
      <c r="N172" s="141" t="s">
        <v>63</v>
      </c>
      <c r="O172" s="158">
        <v>-1000000</v>
      </c>
      <c r="P172" s="141"/>
      <c r="Q172" s="141" t="s">
        <v>26</v>
      </c>
      <c r="R172" s="143">
        <v>1.26</v>
      </c>
      <c r="S172" s="141">
        <v>1.19</v>
      </c>
      <c r="T172" s="141" t="s">
        <v>166</v>
      </c>
      <c r="U172" s="141" t="s">
        <v>165</v>
      </c>
      <c r="V172" s="157"/>
      <c r="W172" s="157">
        <v>0</v>
      </c>
      <c r="X172" s="141"/>
      <c r="Y172" s="143">
        <v>1.1576</v>
      </c>
      <c r="Z172" s="143">
        <v>1.1791846389438625</v>
      </c>
      <c r="AA172" s="158">
        <v>-47695.541269701243</v>
      </c>
      <c r="AB172" s="180"/>
      <c r="AC172" s="157"/>
      <c r="AD172" s="158">
        <v>-47695.541269701243</v>
      </c>
      <c r="AE172" s="131">
        <f>VLOOKUP(G172,$AM$17:$AR$23,6,TRUE)+1</f>
        <v>25</v>
      </c>
      <c r="AF172" s="128" t="s">
        <v>127</v>
      </c>
      <c r="AG172" s="80"/>
      <c r="AH172" s="81">
        <f>-IF($AA172&gt;0,$AA172*(1-VLOOKUP($D172,$AK$26:$AP$39,6,FALSE))*VLOOKUP($D172,$AK$26:$AP$39,IF(($G172-$B$2)/365&lt;1,4,5),FALSE),0)</f>
        <v>0</v>
      </c>
      <c r="AI172" s="81">
        <f>-IF($AA172&lt;0,$AA172*(1-VLOOKUP($AE172,$AK$18:$AP$23,6,FALSE))*VLOOKUP($AE172,$AK$18:$AP$23,5,FALSE),0)</f>
        <v>666.78366695042337</v>
      </c>
      <c r="AJ172" s="77"/>
      <c r="AK172" s="78"/>
      <c r="AL172" s="78"/>
      <c r="AM172" s="78"/>
      <c r="AN172" s="78"/>
      <c r="AO172" s="78"/>
      <c r="AP172" s="78"/>
      <c r="AQ172" s="78"/>
      <c r="AR172" s="77"/>
      <c r="AS172" s="77"/>
    </row>
    <row r="173" spans="1:45" s="87" customFormat="1" ht="15.75" customHeight="1" x14ac:dyDescent="0.3">
      <c r="A173" s="141">
        <v>2021</v>
      </c>
      <c r="B173" s="141" t="s">
        <v>175</v>
      </c>
      <c r="C173" s="141">
        <v>1092</v>
      </c>
      <c r="D173" s="141" t="s">
        <v>51</v>
      </c>
      <c r="E173" s="142">
        <v>43269</v>
      </c>
      <c r="F173" s="142">
        <v>43614</v>
      </c>
      <c r="G173" s="142">
        <v>43616</v>
      </c>
      <c r="H173" s="141" t="s">
        <v>57</v>
      </c>
      <c r="I173" s="141" t="s">
        <v>59</v>
      </c>
      <c r="J173" s="141" t="s">
        <v>23</v>
      </c>
      <c r="K173" s="157">
        <v>840336.134453782</v>
      </c>
      <c r="L173" s="141" t="s">
        <v>57</v>
      </c>
      <c r="M173" s="141" t="s">
        <v>58</v>
      </c>
      <c r="N173" s="141" t="s">
        <v>63</v>
      </c>
      <c r="O173" s="158">
        <v>-1000000</v>
      </c>
      <c r="P173" s="141"/>
      <c r="Q173" s="141" t="s">
        <v>26</v>
      </c>
      <c r="R173" s="143">
        <v>1.19</v>
      </c>
      <c r="S173" s="141"/>
      <c r="T173" s="141"/>
      <c r="U173" s="141"/>
      <c r="V173" s="157"/>
      <c r="W173" s="157">
        <v>0</v>
      </c>
      <c r="X173" s="141"/>
      <c r="Y173" s="143">
        <v>1.1576</v>
      </c>
      <c r="Z173" s="143">
        <v>1.1824283242446241</v>
      </c>
      <c r="AA173" s="157">
        <v>17744.174856666548</v>
      </c>
      <c r="AB173" s="198">
        <v>-28762.141588667</v>
      </c>
      <c r="AC173" s="157">
        <v>0</v>
      </c>
      <c r="AD173" s="157">
        <v>17744.174856666548</v>
      </c>
      <c r="AE173" s="131">
        <f>VLOOKUP(G173,$AM$17:$AR$23,6,TRUE)+1</f>
        <v>25</v>
      </c>
      <c r="AF173" s="128" t="s">
        <v>127</v>
      </c>
      <c r="AG173" s="80"/>
      <c r="AH173" s="81">
        <f>-IF($AA173&gt;0,$AA173*(1-VLOOKUP($D173,$AK$26:$AP$39,6,FALSE))*VLOOKUP($D173,$AK$26:$AP$39,IF(($G173-$B$2)/365&lt;1,4,5),FALSE),0)</f>
        <v>-47.90927211299968</v>
      </c>
      <c r="AI173" s="81">
        <f>-IF($AA173&lt;0,$AA173*(1-VLOOKUP($AE173,$AK$18:$AP$23,6,FALSE))*VLOOKUP($AE173,$AK$18:$AP$23,5,FALSE),0)</f>
        <v>0</v>
      </c>
      <c r="AJ173" s="77"/>
      <c r="AK173" s="78"/>
      <c r="AL173" s="78"/>
      <c r="AM173" s="78"/>
      <c r="AN173" s="78"/>
      <c r="AO173" s="78"/>
      <c r="AP173" s="78"/>
      <c r="AQ173" s="78"/>
      <c r="AR173" s="77"/>
      <c r="AS173" s="77"/>
    </row>
    <row r="174" spans="1:45" s="87" customFormat="1" ht="15.75" customHeight="1" x14ac:dyDescent="0.3">
      <c r="A174" s="141">
        <v>2021</v>
      </c>
      <c r="B174" s="141" t="s">
        <v>175</v>
      </c>
      <c r="C174" s="141">
        <v>1093</v>
      </c>
      <c r="D174" s="141" t="s">
        <v>51</v>
      </c>
      <c r="E174" s="142">
        <v>43269</v>
      </c>
      <c r="F174" s="142">
        <v>43614</v>
      </c>
      <c r="G174" s="142">
        <v>43616</v>
      </c>
      <c r="H174" s="141" t="s">
        <v>61</v>
      </c>
      <c r="I174" s="141" t="s">
        <v>58</v>
      </c>
      <c r="J174" s="141" t="s">
        <v>23</v>
      </c>
      <c r="K174" s="157">
        <v>793650.79365079396</v>
      </c>
      <c r="L174" s="141" t="s">
        <v>61</v>
      </c>
      <c r="M174" s="141" t="s">
        <v>59</v>
      </c>
      <c r="N174" s="141" t="s">
        <v>63</v>
      </c>
      <c r="O174" s="158">
        <v>-1000000</v>
      </c>
      <c r="P174" s="141"/>
      <c r="Q174" s="141" t="s">
        <v>26</v>
      </c>
      <c r="R174" s="143">
        <v>1.26</v>
      </c>
      <c r="S174" s="141">
        <v>1.19</v>
      </c>
      <c r="T174" s="141" t="s">
        <v>166</v>
      </c>
      <c r="U174" s="141" t="s">
        <v>165</v>
      </c>
      <c r="V174" s="157"/>
      <c r="W174" s="157">
        <v>0</v>
      </c>
      <c r="X174" s="141"/>
      <c r="Y174" s="143">
        <v>1.1576</v>
      </c>
      <c r="Z174" s="143">
        <v>1.1824283242446241</v>
      </c>
      <c r="AA174" s="158">
        <v>-46506.316445333548</v>
      </c>
      <c r="AB174" s="180"/>
      <c r="AC174" s="157"/>
      <c r="AD174" s="158">
        <v>-46506.316445333548</v>
      </c>
      <c r="AE174" s="131">
        <f>VLOOKUP(G174,$AM$17:$AR$23,6,TRUE)+1</f>
        <v>25</v>
      </c>
      <c r="AF174" s="128" t="s">
        <v>127</v>
      </c>
      <c r="AG174" s="80"/>
      <c r="AH174" s="81">
        <f>-IF($AA174&gt;0,$AA174*(1-VLOOKUP($D174,$AK$26:$AP$39,6,FALSE))*VLOOKUP($D174,$AK$26:$AP$39,IF(($G174-$B$2)/365&lt;1,4,5),FALSE),0)</f>
        <v>0</v>
      </c>
      <c r="AI174" s="81">
        <f>-IF($AA174&lt;0,$AA174*(1-VLOOKUP($AE174,$AK$18:$AP$23,6,FALSE))*VLOOKUP($AE174,$AK$18:$AP$23,5,FALSE),0)</f>
        <v>650.15830390576298</v>
      </c>
      <c r="AJ174" s="77"/>
      <c r="AK174" s="78"/>
      <c r="AL174" s="78"/>
      <c r="AM174" s="78"/>
      <c r="AN174" s="78"/>
      <c r="AO174" s="78"/>
      <c r="AP174" s="78"/>
      <c r="AQ174" s="78"/>
      <c r="AR174" s="77"/>
      <c r="AS174" s="77"/>
    </row>
    <row r="175" spans="1:45" s="87" customFormat="1" ht="15.75" customHeight="1" x14ac:dyDescent="0.3">
      <c r="A175" s="141">
        <v>2021</v>
      </c>
      <c r="B175" s="141" t="s">
        <v>176</v>
      </c>
      <c r="C175" s="141">
        <v>1094</v>
      </c>
      <c r="D175" s="141" t="s">
        <v>51</v>
      </c>
      <c r="E175" s="142">
        <v>43269</v>
      </c>
      <c r="F175" s="142">
        <v>43644</v>
      </c>
      <c r="G175" s="142">
        <v>43646</v>
      </c>
      <c r="H175" s="141" t="s">
        <v>57</v>
      </c>
      <c r="I175" s="141" t="s">
        <v>59</v>
      </c>
      <c r="J175" s="141" t="s">
        <v>23</v>
      </c>
      <c r="K175" s="157">
        <v>840336.134453782</v>
      </c>
      <c r="L175" s="141" t="s">
        <v>57</v>
      </c>
      <c r="M175" s="141" t="s">
        <v>58</v>
      </c>
      <c r="N175" s="141" t="s">
        <v>63</v>
      </c>
      <c r="O175" s="158">
        <v>-1000000</v>
      </c>
      <c r="P175" s="141"/>
      <c r="Q175" s="141" t="s">
        <v>26</v>
      </c>
      <c r="R175" s="143">
        <v>1.19</v>
      </c>
      <c r="S175" s="141"/>
      <c r="T175" s="141"/>
      <c r="U175" s="141"/>
      <c r="V175" s="157"/>
      <c r="W175" s="157">
        <v>0</v>
      </c>
      <c r="X175" s="141"/>
      <c r="Y175" s="143">
        <v>1.1576</v>
      </c>
      <c r="Z175" s="143">
        <v>1.1857237751829572</v>
      </c>
      <c r="AA175" s="157">
        <v>20154.258165426658</v>
      </c>
      <c r="AB175" s="198">
        <v>-25233.496473106377</v>
      </c>
      <c r="AC175" s="157">
        <v>0</v>
      </c>
      <c r="AD175" s="157">
        <v>20154.258165426658</v>
      </c>
      <c r="AE175" s="131">
        <f>VLOOKUP(G175,$AM$17:$AR$23,6,TRUE)+1</f>
        <v>26</v>
      </c>
      <c r="AF175" s="128" t="s">
        <v>127</v>
      </c>
      <c r="AG175" s="80"/>
      <c r="AH175" s="81">
        <f>-IF($AA175&gt;0,$AA175*(1-VLOOKUP($D175,$AK$26:$AP$39,6,FALSE))*VLOOKUP($D175,$AK$26:$AP$39,IF(($G175-$B$2)/365&lt;1,4,5),FALSE),0)</f>
        <v>-54.416497046651983</v>
      </c>
      <c r="AI175" s="81">
        <f>-IF($AA175&lt;0,$AA175*(1-VLOOKUP($AE175,$AK$18:$AP$23,6,FALSE))*VLOOKUP($AE175,$AK$18:$AP$23,5,FALSE),0)</f>
        <v>0</v>
      </c>
      <c r="AJ175" s="77"/>
      <c r="AK175" s="78"/>
      <c r="AL175" s="78"/>
      <c r="AM175" s="78"/>
      <c r="AN175" s="78"/>
      <c r="AO175" s="78"/>
      <c r="AP175" s="78"/>
      <c r="AQ175" s="78"/>
      <c r="AR175" s="77"/>
      <c r="AS175" s="77"/>
    </row>
    <row r="176" spans="1:45" s="87" customFormat="1" ht="15.75" customHeight="1" x14ac:dyDescent="0.3">
      <c r="A176" s="141">
        <v>2021</v>
      </c>
      <c r="B176" s="141" t="s">
        <v>176</v>
      </c>
      <c r="C176" s="141">
        <v>1095</v>
      </c>
      <c r="D176" s="141" t="s">
        <v>51</v>
      </c>
      <c r="E176" s="142">
        <v>43269</v>
      </c>
      <c r="F176" s="142">
        <v>43644</v>
      </c>
      <c r="G176" s="142">
        <v>43646</v>
      </c>
      <c r="H176" s="141" t="s">
        <v>61</v>
      </c>
      <c r="I176" s="141" t="s">
        <v>58</v>
      </c>
      <c r="J176" s="141" t="s">
        <v>23</v>
      </c>
      <c r="K176" s="157">
        <v>793650.79365079396</v>
      </c>
      <c r="L176" s="141" t="s">
        <v>61</v>
      </c>
      <c r="M176" s="141" t="s">
        <v>59</v>
      </c>
      <c r="N176" s="141" t="s">
        <v>63</v>
      </c>
      <c r="O176" s="158">
        <v>-1000000</v>
      </c>
      <c r="P176" s="141"/>
      <c r="Q176" s="141" t="s">
        <v>26</v>
      </c>
      <c r="R176" s="143">
        <v>1.26</v>
      </c>
      <c r="S176" s="141">
        <v>1.19</v>
      </c>
      <c r="T176" s="141" t="s">
        <v>166</v>
      </c>
      <c r="U176" s="141" t="s">
        <v>165</v>
      </c>
      <c r="V176" s="157"/>
      <c r="W176" s="157">
        <v>0</v>
      </c>
      <c r="X176" s="141"/>
      <c r="Y176" s="143">
        <v>1.1576</v>
      </c>
      <c r="Z176" s="143">
        <v>1.1857237751829572</v>
      </c>
      <c r="AA176" s="158">
        <v>-45387.754638533035</v>
      </c>
      <c r="AB176" s="180"/>
      <c r="AC176" s="157"/>
      <c r="AD176" s="158">
        <v>-45387.754638533035</v>
      </c>
      <c r="AE176" s="131">
        <f>VLOOKUP(G176,$AM$17:$AR$23,6,TRUE)+1</f>
        <v>26</v>
      </c>
      <c r="AF176" s="128" t="s">
        <v>127</v>
      </c>
      <c r="AG176" s="80"/>
      <c r="AH176" s="81">
        <f>-IF($AA176&gt;0,$AA176*(1-VLOOKUP($D176,$AK$26:$AP$39,6,FALSE))*VLOOKUP($D176,$AK$26:$AP$39,IF(($G176-$B$2)/365&lt;1,4,5),FALSE),0)</f>
        <v>0</v>
      </c>
      <c r="AI176" s="81">
        <f>-IF($AA176&lt;0,$AA176*(1-VLOOKUP($AE176,$AK$18:$AP$23,6,FALSE))*VLOOKUP($AE176,$AK$18:$AP$23,5,FALSE),0)</f>
        <v>931.35672518269791</v>
      </c>
      <c r="AJ176" s="77"/>
      <c r="AK176" s="78"/>
      <c r="AL176" s="78"/>
      <c r="AM176" s="78"/>
      <c r="AN176" s="78"/>
      <c r="AO176" s="78"/>
      <c r="AP176" s="78"/>
      <c r="AQ176" s="78"/>
      <c r="AR176" s="77"/>
      <c r="AS176" s="77"/>
    </row>
    <row r="177" spans="1:45" s="87" customFormat="1" ht="15.75" customHeight="1" x14ac:dyDescent="0.3">
      <c r="A177" s="141">
        <v>2021</v>
      </c>
      <c r="B177" s="141" t="s">
        <v>177</v>
      </c>
      <c r="C177" s="141">
        <v>1096</v>
      </c>
      <c r="D177" s="141" t="s">
        <v>51</v>
      </c>
      <c r="E177" s="142">
        <v>43269</v>
      </c>
      <c r="F177" s="142">
        <v>43675</v>
      </c>
      <c r="G177" s="142">
        <v>43677</v>
      </c>
      <c r="H177" s="141" t="s">
        <v>57</v>
      </c>
      <c r="I177" s="141" t="s">
        <v>59</v>
      </c>
      <c r="J177" s="141" t="s">
        <v>23</v>
      </c>
      <c r="K177" s="157">
        <v>840336.134453782</v>
      </c>
      <c r="L177" s="141" t="s">
        <v>57</v>
      </c>
      <c r="M177" s="141" t="s">
        <v>58</v>
      </c>
      <c r="N177" s="141" t="s">
        <v>63</v>
      </c>
      <c r="O177" s="158">
        <v>-1000000</v>
      </c>
      <c r="P177" s="141"/>
      <c r="Q177" s="141" t="s">
        <v>26</v>
      </c>
      <c r="R177" s="143">
        <v>1.19</v>
      </c>
      <c r="S177" s="141"/>
      <c r="T177" s="141"/>
      <c r="U177" s="141"/>
      <c r="V177" s="157"/>
      <c r="W177" s="157">
        <v>0</v>
      </c>
      <c r="X177" s="141"/>
      <c r="Y177" s="143">
        <v>1.1576</v>
      </c>
      <c r="Z177" s="143">
        <v>1.1891968845097678</v>
      </c>
      <c r="AA177" s="157">
        <v>22698.994405755362</v>
      </c>
      <c r="AB177" s="198">
        <v>-21700.981165622852</v>
      </c>
      <c r="AC177" s="157">
        <v>0</v>
      </c>
      <c r="AD177" s="157">
        <v>22698.994405755362</v>
      </c>
      <c r="AE177" s="131">
        <f>VLOOKUP(G177,$AM$17:$AR$23,6,TRUE)+1</f>
        <v>26</v>
      </c>
      <c r="AF177" s="128" t="s">
        <v>127</v>
      </c>
      <c r="AG177" s="80"/>
      <c r="AH177" s="81">
        <f>-IF($AA177&gt;0,$AA177*(1-VLOOKUP($D177,$AK$26:$AP$39,6,FALSE))*VLOOKUP($D177,$AK$26:$AP$39,IF(($G177-$B$2)/365&lt;1,4,5),FALSE),0)</f>
        <v>-61.287284895539486</v>
      </c>
      <c r="AI177" s="81">
        <f>-IF($AA177&lt;0,$AA177*(1-VLOOKUP($AE177,$AK$18:$AP$23,6,FALSE))*VLOOKUP($AE177,$AK$18:$AP$23,5,FALSE),0)</f>
        <v>0</v>
      </c>
      <c r="AJ177" s="77"/>
      <c r="AK177" s="78"/>
      <c r="AL177" s="78"/>
      <c r="AM177" s="78"/>
      <c r="AN177" s="78"/>
      <c r="AO177" s="78"/>
      <c r="AP177" s="78"/>
      <c r="AQ177" s="78"/>
      <c r="AR177" s="77"/>
      <c r="AS177" s="77"/>
    </row>
    <row r="178" spans="1:45" s="87" customFormat="1" ht="15.75" customHeight="1" x14ac:dyDescent="0.3">
      <c r="A178" s="141">
        <v>2021</v>
      </c>
      <c r="B178" s="141" t="s">
        <v>177</v>
      </c>
      <c r="C178" s="141">
        <v>1097</v>
      </c>
      <c r="D178" s="141" t="s">
        <v>51</v>
      </c>
      <c r="E178" s="142">
        <v>43269</v>
      </c>
      <c r="F178" s="142">
        <v>43675</v>
      </c>
      <c r="G178" s="142">
        <v>43677</v>
      </c>
      <c r="H178" s="141" t="s">
        <v>61</v>
      </c>
      <c r="I178" s="141" t="s">
        <v>58</v>
      </c>
      <c r="J178" s="141" t="s">
        <v>23</v>
      </c>
      <c r="K178" s="157">
        <v>793650.79365079396</v>
      </c>
      <c r="L178" s="141" t="s">
        <v>61</v>
      </c>
      <c r="M178" s="141" t="s">
        <v>59</v>
      </c>
      <c r="N178" s="141" t="s">
        <v>63</v>
      </c>
      <c r="O178" s="158">
        <v>-1000000</v>
      </c>
      <c r="P178" s="141"/>
      <c r="Q178" s="141" t="s">
        <v>26</v>
      </c>
      <c r="R178" s="143">
        <v>1.26</v>
      </c>
      <c r="S178" s="141">
        <v>1.19</v>
      </c>
      <c r="T178" s="141" t="s">
        <v>166</v>
      </c>
      <c r="U178" s="141" t="s">
        <v>165</v>
      </c>
      <c r="V178" s="157"/>
      <c r="W178" s="157">
        <v>0</v>
      </c>
      <c r="X178" s="141"/>
      <c r="Y178" s="143">
        <v>1.1576</v>
      </c>
      <c r="Z178" s="143">
        <v>1.1891968845097678</v>
      </c>
      <c r="AA178" s="158">
        <v>-44399.975571378214</v>
      </c>
      <c r="AB178" s="180"/>
      <c r="AC178" s="157"/>
      <c r="AD178" s="158">
        <v>-44399.975571378214</v>
      </c>
      <c r="AE178" s="131">
        <f>VLOOKUP(G178,$AM$17:$AR$23,6,TRUE)+1</f>
        <v>26</v>
      </c>
      <c r="AF178" s="128" t="s">
        <v>127</v>
      </c>
      <c r="AG178" s="80"/>
      <c r="AH178" s="81">
        <f>-IF($AA178&gt;0,$AA178*(1-VLOOKUP($D178,$AK$26:$AP$39,6,FALSE))*VLOOKUP($D178,$AK$26:$AP$39,IF(($G178-$B$2)/365&lt;1,4,5),FALSE),0)</f>
        <v>0</v>
      </c>
      <c r="AI178" s="81">
        <f>-IF($AA178&lt;0,$AA178*(1-VLOOKUP($AE178,$AK$18:$AP$23,6,FALSE))*VLOOKUP($AE178,$AK$18:$AP$23,5,FALSE),0)</f>
        <v>911.08749872468093</v>
      </c>
      <c r="AJ178" s="77"/>
      <c r="AK178" s="78"/>
      <c r="AL178" s="78"/>
      <c r="AM178" s="78"/>
      <c r="AN178" s="78"/>
      <c r="AO178" s="78"/>
      <c r="AP178" s="78"/>
      <c r="AQ178" s="78"/>
      <c r="AR178" s="77"/>
      <c r="AS178" s="77"/>
    </row>
    <row r="179" spans="1:45" s="87" customFormat="1" ht="15.75" customHeight="1" x14ac:dyDescent="0.3">
      <c r="A179" s="141">
        <v>2021</v>
      </c>
      <c r="B179" s="141" t="s">
        <v>178</v>
      </c>
      <c r="C179" s="141">
        <v>1098</v>
      </c>
      <c r="D179" s="141" t="s">
        <v>51</v>
      </c>
      <c r="E179" s="142">
        <v>43269</v>
      </c>
      <c r="F179" s="142">
        <v>43706</v>
      </c>
      <c r="G179" s="142">
        <v>43708</v>
      </c>
      <c r="H179" s="141" t="s">
        <v>57</v>
      </c>
      <c r="I179" s="141" t="s">
        <v>59</v>
      </c>
      <c r="J179" s="141" t="s">
        <v>23</v>
      </c>
      <c r="K179" s="157">
        <v>840336.134453782</v>
      </c>
      <c r="L179" s="141" t="s">
        <v>57</v>
      </c>
      <c r="M179" s="141" t="s">
        <v>58</v>
      </c>
      <c r="N179" s="141" t="s">
        <v>63</v>
      </c>
      <c r="O179" s="158">
        <v>-1000000</v>
      </c>
      <c r="P179" s="141"/>
      <c r="Q179" s="141" t="s">
        <v>26</v>
      </c>
      <c r="R179" s="143">
        <v>1.19</v>
      </c>
      <c r="S179" s="141"/>
      <c r="T179" s="141"/>
      <c r="U179" s="141"/>
      <c r="V179" s="157"/>
      <c r="W179" s="157">
        <v>0</v>
      </c>
      <c r="X179" s="141"/>
      <c r="Y179" s="143">
        <v>1.1576</v>
      </c>
      <c r="Z179" s="143">
        <v>1.1926592901569415</v>
      </c>
      <c r="AA179" s="157">
        <v>25197.13277274846</v>
      </c>
      <c r="AB179" s="198">
        <v>-18220.909286510308</v>
      </c>
      <c r="AC179" s="157">
        <v>1873.7099767874461</v>
      </c>
      <c r="AD179" s="157">
        <v>23323.422795961014</v>
      </c>
      <c r="AE179" s="131">
        <f>VLOOKUP(G179,$AM$17:$AR$23,6,TRUE)+1</f>
        <v>26</v>
      </c>
      <c r="AF179" s="128" t="s">
        <v>127</v>
      </c>
      <c r="AG179" s="80"/>
      <c r="AH179" s="81">
        <f>-IF($AA179&gt;0,$AA179*(1-VLOOKUP($D179,$AK$26:$AP$39,6,FALSE))*VLOOKUP($D179,$AK$26:$AP$39,IF(($G179-$B$2)/365&lt;1,4,5),FALSE),0)</f>
        <v>-68.032258486420844</v>
      </c>
      <c r="AI179" s="81">
        <f>-IF($AA179&lt;0,$AA179*(1-VLOOKUP($AE179,$AK$18:$AP$23,6,FALSE))*VLOOKUP($AE179,$AK$18:$AP$23,5,FALSE),0)</f>
        <v>0</v>
      </c>
      <c r="AJ179" s="77"/>
      <c r="AK179" s="78"/>
      <c r="AL179" s="78"/>
      <c r="AM179" s="78"/>
      <c r="AN179" s="78"/>
      <c r="AO179" s="78"/>
      <c r="AP179" s="78"/>
      <c r="AQ179" s="78"/>
      <c r="AR179" s="77"/>
      <c r="AS179" s="77"/>
    </row>
    <row r="180" spans="1:45" s="87" customFormat="1" ht="15.75" customHeight="1" x14ac:dyDescent="0.3">
      <c r="A180" s="141">
        <v>2021</v>
      </c>
      <c r="B180" s="141" t="s">
        <v>178</v>
      </c>
      <c r="C180" s="141">
        <v>1099</v>
      </c>
      <c r="D180" s="141" t="s">
        <v>51</v>
      </c>
      <c r="E180" s="142">
        <v>43269</v>
      </c>
      <c r="F180" s="142">
        <v>43706</v>
      </c>
      <c r="G180" s="142">
        <v>43708</v>
      </c>
      <c r="H180" s="141" t="s">
        <v>61</v>
      </c>
      <c r="I180" s="141" t="s">
        <v>58</v>
      </c>
      <c r="J180" s="141" t="s">
        <v>23</v>
      </c>
      <c r="K180" s="157">
        <v>793650.79365079396</v>
      </c>
      <c r="L180" s="141" t="s">
        <v>61</v>
      </c>
      <c r="M180" s="141" t="s">
        <v>59</v>
      </c>
      <c r="N180" s="141" t="s">
        <v>63</v>
      </c>
      <c r="O180" s="158">
        <v>-1000000</v>
      </c>
      <c r="P180" s="141"/>
      <c r="Q180" s="141" t="s">
        <v>26</v>
      </c>
      <c r="R180" s="143">
        <v>1.26</v>
      </c>
      <c r="S180" s="141">
        <v>1.19</v>
      </c>
      <c r="T180" s="141" t="s">
        <v>166</v>
      </c>
      <c r="U180" s="141" t="s">
        <v>165</v>
      </c>
      <c r="V180" s="157"/>
      <c r="W180" s="157">
        <v>0</v>
      </c>
      <c r="X180" s="141"/>
      <c r="Y180" s="143">
        <v>1.1576</v>
      </c>
      <c r="Z180" s="143">
        <v>1.1926592901569415</v>
      </c>
      <c r="AA180" s="158">
        <v>-43418.042059258769</v>
      </c>
      <c r="AB180" s="180"/>
      <c r="AC180" s="157"/>
      <c r="AD180" s="158">
        <v>-43418.042059258769</v>
      </c>
      <c r="AE180" s="131">
        <f>VLOOKUP(G180,$AM$17:$AR$23,6,TRUE)+1</f>
        <v>26</v>
      </c>
      <c r="AF180" s="128" t="s">
        <v>127</v>
      </c>
      <c r="AG180" s="80"/>
      <c r="AH180" s="81">
        <f>-IF($AA180&gt;0,$AA180*(1-VLOOKUP($D180,$AK$26:$AP$39,6,FALSE))*VLOOKUP($D180,$AK$26:$AP$39,IF(($G180-$B$2)/365&lt;1,4,5),FALSE),0)</f>
        <v>0</v>
      </c>
      <c r="AI180" s="81">
        <f>-IF($AA180&lt;0,$AA180*(1-VLOOKUP($AE180,$AK$18:$AP$23,6,FALSE))*VLOOKUP($AE180,$AK$18:$AP$23,5,FALSE),0)</f>
        <v>890.93822305598997</v>
      </c>
      <c r="AJ180" s="77"/>
      <c r="AK180" s="78"/>
      <c r="AL180" s="78"/>
      <c r="AM180" s="78"/>
      <c r="AN180" s="78"/>
      <c r="AO180" s="78"/>
      <c r="AP180" s="78"/>
      <c r="AQ180" s="78"/>
      <c r="AR180" s="77"/>
      <c r="AS180" s="77"/>
    </row>
    <row r="181" spans="1:45" s="87" customFormat="1" ht="15.75" customHeight="1" x14ac:dyDescent="0.3">
      <c r="A181" s="141">
        <v>2021</v>
      </c>
      <c r="B181" s="141" t="s">
        <v>179</v>
      </c>
      <c r="C181" s="141">
        <v>1100</v>
      </c>
      <c r="D181" s="141" t="s">
        <v>51</v>
      </c>
      <c r="E181" s="142">
        <v>43269</v>
      </c>
      <c r="F181" s="142">
        <v>43738</v>
      </c>
      <c r="G181" s="142">
        <v>43740</v>
      </c>
      <c r="H181" s="141" t="s">
        <v>57</v>
      </c>
      <c r="I181" s="141" t="s">
        <v>59</v>
      </c>
      <c r="J181" s="141" t="s">
        <v>23</v>
      </c>
      <c r="K181" s="157">
        <v>840336.134453782</v>
      </c>
      <c r="L181" s="141" t="s">
        <v>57</v>
      </c>
      <c r="M181" s="141" t="s">
        <v>58</v>
      </c>
      <c r="N181" s="141" t="s">
        <v>63</v>
      </c>
      <c r="O181" s="158">
        <v>-1000000</v>
      </c>
      <c r="P181" s="141"/>
      <c r="Q181" s="141" t="s">
        <v>26</v>
      </c>
      <c r="R181" s="143">
        <v>1.19</v>
      </c>
      <c r="S181" s="141"/>
      <c r="T181" s="141"/>
      <c r="U181" s="141"/>
      <c r="V181" s="157"/>
      <c r="W181" s="157">
        <v>0</v>
      </c>
      <c r="X181" s="141"/>
      <c r="Y181" s="143">
        <v>1.1576</v>
      </c>
      <c r="Z181" s="143">
        <v>1.19625</v>
      </c>
      <c r="AA181" s="157">
        <v>27741.61329429859</v>
      </c>
      <c r="AB181" s="198">
        <v>-14875.924474944553</v>
      </c>
      <c r="AC181" s="157">
        <v>4390.4709219111828</v>
      </c>
      <c r="AD181" s="157">
        <v>23351.142372387407</v>
      </c>
      <c r="AE181" s="131">
        <f>VLOOKUP(G181,$AM$17:$AR$23,6,TRUE)+1</f>
        <v>26</v>
      </c>
      <c r="AF181" s="128" t="s">
        <v>127</v>
      </c>
      <c r="AG181" s="80"/>
      <c r="AH181" s="81">
        <f>-IF($AA181&gt;0,$AA181*(1-VLOOKUP($D181,$AK$26:$AP$39,6,FALSE))*VLOOKUP($D181,$AK$26:$AP$39,IF(($G181-$B$2)/365&lt;1,4,5),FALSE),0)</f>
        <v>-176.43666055173901</v>
      </c>
      <c r="AI181" s="81">
        <f>-IF($AA181&lt;0,$AA181*(1-VLOOKUP($AE181,$AK$18:$AP$23,6,FALSE))*VLOOKUP($AE181,$AK$18:$AP$23,5,FALSE),0)</f>
        <v>0</v>
      </c>
      <c r="AJ181" s="77"/>
      <c r="AK181" s="78"/>
      <c r="AL181" s="78"/>
      <c r="AM181" s="78"/>
      <c r="AN181" s="78"/>
      <c r="AO181" s="78"/>
      <c r="AP181" s="78"/>
      <c r="AQ181" s="78"/>
      <c r="AR181" s="77"/>
      <c r="AS181" s="77"/>
    </row>
    <row r="182" spans="1:45" s="87" customFormat="1" ht="15.75" customHeight="1" x14ac:dyDescent="0.3">
      <c r="A182" s="141">
        <v>2021</v>
      </c>
      <c r="B182" s="141" t="s">
        <v>179</v>
      </c>
      <c r="C182" s="141">
        <v>1101</v>
      </c>
      <c r="D182" s="141" t="s">
        <v>51</v>
      </c>
      <c r="E182" s="142">
        <v>43269</v>
      </c>
      <c r="F182" s="142">
        <v>43738</v>
      </c>
      <c r="G182" s="142">
        <v>43740</v>
      </c>
      <c r="H182" s="141" t="s">
        <v>61</v>
      </c>
      <c r="I182" s="141" t="s">
        <v>58</v>
      </c>
      <c r="J182" s="141" t="s">
        <v>23</v>
      </c>
      <c r="K182" s="157">
        <v>793650.79365079396</v>
      </c>
      <c r="L182" s="141" t="s">
        <v>61</v>
      </c>
      <c r="M182" s="141" t="s">
        <v>59</v>
      </c>
      <c r="N182" s="141" t="s">
        <v>63</v>
      </c>
      <c r="O182" s="158">
        <v>-1000000</v>
      </c>
      <c r="P182" s="141"/>
      <c r="Q182" s="141" t="s">
        <v>26</v>
      </c>
      <c r="R182" s="143">
        <v>1.26</v>
      </c>
      <c r="S182" s="141">
        <v>1.19</v>
      </c>
      <c r="T182" s="141" t="s">
        <v>166</v>
      </c>
      <c r="U182" s="141" t="s">
        <v>165</v>
      </c>
      <c r="V182" s="157"/>
      <c r="W182" s="157">
        <v>0</v>
      </c>
      <c r="X182" s="141"/>
      <c r="Y182" s="143">
        <v>1.1576</v>
      </c>
      <c r="Z182" s="143">
        <v>1.19625</v>
      </c>
      <c r="AA182" s="158">
        <v>-42617.537769243143</v>
      </c>
      <c r="AB182" s="180"/>
      <c r="AC182" s="157"/>
      <c r="AD182" s="158">
        <v>-42617.537769243143</v>
      </c>
      <c r="AE182" s="131">
        <f>VLOOKUP(G182,$AM$17:$AR$23,6,TRUE)+1</f>
        <v>26</v>
      </c>
      <c r="AF182" s="128" t="s">
        <v>127</v>
      </c>
      <c r="AG182" s="80"/>
      <c r="AH182" s="81">
        <f>-IF($AA182&gt;0,$AA182*(1-VLOOKUP($D182,$AK$26:$AP$39,6,FALSE))*VLOOKUP($D182,$AK$26:$AP$39,IF(($G182-$B$2)/365&lt;1,4,5),FALSE),0)</f>
        <v>0</v>
      </c>
      <c r="AI182" s="81">
        <f>-IF($AA182&lt;0,$AA182*(1-VLOOKUP($AE182,$AK$18:$AP$23,6,FALSE))*VLOOKUP($AE182,$AK$18:$AP$23,5,FALSE),0)</f>
        <v>874.51187502486925</v>
      </c>
      <c r="AJ182" s="77"/>
      <c r="AK182" s="78"/>
      <c r="AL182" s="78"/>
      <c r="AM182" s="78"/>
      <c r="AN182" s="78"/>
      <c r="AO182" s="78"/>
      <c r="AP182" s="78"/>
      <c r="AQ182" s="78"/>
      <c r="AR182" s="77"/>
      <c r="AS182" s="77"/>
    </row>
    <row r="183" spans="1:45" s="87" customFormat="1" ht="15.75" customHeight="1" x14ac:dyDescent="0.3">
      <c r="A183" s="141">
        <v>2021</v>
      </c>
      <c r="B183" s="141" t="s">
        <v>180</v>
      </c>
      <c r="C183" s="141">
        <v>1102</v>
      </c>
      <c r="D183" s="141" t="s">
        <v>51</v>
      </c>
      <c r="E183" s="142">
        <v>43269</v>
      </c>
      <c r="F183" s="142">
        <v>43767</v>
      </c>
      <c r="G183" s="142">
        <v>43769</v>
      </c>
      <c r="H183" s="141" t="s">
        <v>57</v>
      </c>
      <c r="I183" s="141" t="s">
        <v>59</v>
      </c>
      <c r="J183" s="141" t="s">
        <v>23</v>
      </c>
      <c r="K183" s="157">
        <v>840336.134453782</v>
      </c>
      <c r="L183" s="141" t="s">
        <v>57</v>
      </c>
      <c r="M183" s="141" t="s">
        <v>58</v>
      </c>
      <c r="N183" s="141" t="s">
        <v>63</v>
      </c>
      <c r="O183" s="158">
        <v>-1000000</v>
      </c>
      <c r="P183" s="141"/>
      <c r="Q183" s="141" t="s">
        <v>26</v>
      </c>
      <c r="R183" s="143">
        <v>1.19</v>
      </c>
      <c r="S183" s="141"/>
      <c r="T183" s="141"/>
      <c r="U183" s="141"/>
      <c r="V183" s="157"/>
      <c r="W183" s="157">
        <v>0</v>
      </c>
      <c r="X183" s="141"/>
      <c r="Y183" s="143">
        <v>1.1576</v>
      </c>
      <c r="Z183" s="143">
        <v>1.1995918294848424</v>
      </c>
      <c r="AA183" s="157">
        <v>30251.805921553037</v>
      </c>
      <c r="AB183" s="198">
        <v>-11883.325098690519</v>
      </c>
      <c r="AC183" s="157">
        <v>6719.2529271342792</v>
      </c>
      <c r="AD183" s="157">
        <v>23532.552994418758</v>
      </c>
      <c r="AE183" s="131">
        <f>VLOOKUP(G183,$AM$17:$AR$23,6,TRUE)+1</f>
        <v>26</v>
      </c>
      <c r="AF183" s="128" t="s">
        <v>127</v>
      </c>
      <c r="AG183" s="80"/>
      <c r="AH183" s="81">
        <f>-IF($AA183&gt;0,$AA183*(1-VLOOKUP($D183,$AK$26:$AP$39,6,FALSE))*VLOOKUP($D183,$AK$26:$AP$39,IF(($G183-$B$2)/365&lt;1,4,5),FALSE),0)</f>
        <v>-192.40148566107732</v>
      </c>
      <c r="AI183" s="81">
        <f>-IF($AA183&lt;0,$AA183*(1-VLOOKUP($AE183,$AK$18:$AP$23,6,FALSE))*VLOOKUP($AE183,$AK$18:$AP$23,5,FALSE),0)</f>
        <v>0</v>
      </c>
      <c r="AJ183" s="77"/>
      <c r="AK183" s="78"/>
      <c r="AL183" s="78"/>
      <c r="AM183" s="78"/>
      <c r="AN183" s="78"/>
      <c r="AO183" s="78"/>
      <c r="AP183" s="78"/>
      <c r="AQ183" s="78"/>
      <c r="AR183" s="77"/>
      <c r="AS183" s="77"/>
    </row>
    <row r="184" spans="1:45" s="87" customFormat="1" ht="15.75" customHeight="1" x14ac:dyDescent="0.3">
      <c r="A184" s="141">
        <v>2021</v>
      </c>
      <c r="B184" s="141" t="s">
        <v>180</v>
      </c>
      <c r="C184" s="141">
        <v>1103</v>
      </c>
      <c r="D184" s="141" t="s">
        <v>51</v>
      </c>
      <c r="E184" s="142">
        <v>43269</v>
      </c>
      <c r="F184" s="142">
        <v>43767</v>
      </c>
      <c r="G184" s="142">
        <v>43769</v>
      </c>
      <c r="H184" s="141" t="s">
        <v>61</v>
      </c>
      <c r="I184" s="141" t="s">
        <v>58</v>
      </c>
      <c r="J184" s="141" t="s">
        <v>23</v>
      </c>
      <c r="K184" s="157">
        <v>793650.79365079396</v>
      </c>
      <c r="L184" s="141" t="s">
        <v>61</v>
      </c>
      <c r="M184" s="141" t="s">
        <v>59</v>
      </c>
      <c r="N184" s="141" t="s">
        <v>63</v>
      </c>
      <c r="O184" s="158">
        <v>-1000000</v>
      </c>
      <c r="P184" s="141"/>
      <c r="Q184" s="141" t="s">
        <v>26</v>
      </c>
      <c r="R184" s="143">
        <v>1.26</v>
      </c>
      <c r="S184" s="141">
        <v>1.19</v>
      </c>
      <c r="T184" s="141" t="s">
        <v>166</v>
      </c>
      <c r="U184" s="141" t="s">
        <v>165</v>
      </c>
      <c r="V184" s="157"/>
      <c r="W184" s="157">
        <v>0</v>
      </c>
      <c r="X184" s="141"/>
      <c r="Y184" s="143">
        <v>1.1576</v>
      </c>
      <c r="Z184" s="143">
        <v>1.1995918294848424</v>
      </c>
      <c r="AA184" s="158">
        <v>-42135.131020243556</v>
      </c>
      <c r="AB184" s="180"/>
      <c r="AC184" s="157"/>
      <c r="AD184" s="158">
        <v>-42135.131020243556</v>
      </c>
      <c r="AE184" s="131">
        <f>VLOOKUP(G184,$AM$17:$AR$23,6,TRUE)+1</f>
        <v>26</v>
      </c>
      <c r="AF184" s="128" t="s">
        <v>127</v>
      </c>
      <c r="AG184" s="80"/>
      <c r="AH184" s="81">
        <f>-IF($AA184&gt;0,$AA184*(1-VLOOKUP($D184,$AK$26:$AP$39,6,FALSE))*VLOOKUP($D184,$AK$26:$AP$39,IF(($G184-$B$2)/365&lt;1,4,5),FALSE),0)</f>
        <v>0</v>
      </c>
      <c r="AI184" s="81">
        <f>-IF($AA184&lt;0,$AA184*(1-VLOOKUP($AE184,$AK$18:$AP$23,6,FALSE))*VLOOKUP($AE184,$AK$18:$AP$23,5,FALSE),0)</f>
        <v>864.6128885353977</v>
      </c>
      <c r="AJ184" s="77"/>
      <c r="AK184" s="78"/>
      <c r="AL184" s="78"/>
      <c r="AM184" s="78"/>
      <c r="AN184" s="78"/>
      <c r="AO184" s="78"/>
      <c r="AP184" s="78"/>
      <c r="AQ184" s="78"/>
      <c r="AR184" s="77"/>
      <c r="AS184" s="77"/>
    </row>
    <row r="185" spans="1:45" s="88" customFormat="1" ht="15.75" customHeight="1" x14ac:dyDescent="0.3">
      <c r="A185" s="141">
        <v>2021</v>
      </c>
      <c r="B185" s="141" t="s">
        <v>181</v>
      </c>
      <c r="C185" s="141">
        <v>1104</v>
      </c>
      <c r="D185" s="141" t="s">
        <v>51</v>
      </c>
      <c r="E185" s="142">
        <v>43269</v>
      </c>
      <c r="F185" s="142">
        <v>43798</v>
      </c>
      <c r="G185" s="142">
        <v>43800</v>
      </c>
      <c r="H185" s="141" t="s">
        <v>57</v>
      </c>
      <c r="I185" s="141" t="s">
        <v>59</v>
      </c>
      <c r="J185" s="141" t="s">
        <v>23</v>
      </c>
      <c r="K185" s="157">
        <v>840336.134453782</v>
      </c>
      <c r="L185" s="141" t="s">
        <v>57</v>
      </c>
      <c r="M185" s="141" t="s">
        <v>58</v>
      </c>
      <c r="N185" s="141" t="s">
        <v>63</v>
      </c>
      <c r="O185" s="158">
        <v>-1000000</v>
      </c>
      <c r="P185" s="141"/>
      <c r="Q185" s="141" t="s">
        <v>26</v>
      </c>
      <c r="R185" s="143">
        <v>1.19</v>
      </c>
      <c r="S185" s="141"/>
      <c r="T185" s="141"/>
      <c r="U185" s="141"/>
      <c r="V185" s="157"/>
      <c r="W185" s="157">
        <v>0</v>
      </c>
      <c r="X185" s="141"/>
      <c r="Y185" s="143">
        <v>1.1576</v>
      </c>
      <c r="Z185" s="143">
        <v>1.2032051204722698</v>
      </c>
      <c r="AA185" s="157">
        <v>32902.927911685052</v>
      </c>
      <c r="AB185" s="198">
        <v>-8674.4824644643886</v>
      </c>
      <c r="AC185" s="157">
        <v>9222.650156532065</v>
      </c>
      <c r="AD185" s="157">
        <v>23680.277755152987</v>
      </c>
      <c r="AE185" s="131">
        <f>VLOOKUP(G185,$AM$17:$AR$23,6,TRUE)+1</f>
        <v>26</v>
      </c>
      <c r="AF185" s="128" t="s">
        <v>127</v>
      </c>
      <c r="AG185" s="80"/>
      <c r="AH185" s="81">
        <f>-IF($AA185&gt;0,$AA185*(1-VLOOKUP($D185,$AK$26:$AP$39,6,FALSE))*VLOOKUP($D185,$AK$26:$AP$39,IF(($G185-$B$2)/365&lt;1,4,5),FALSE),0)</f>
        <v>-209.26262151831691</v>
      </c>
      <c r="AI185" s="81">
        <f>-IF($AA185&lt;0,$AA185*(1-VLOOKUP($AE185,$AK$18:$AP$23,6,FALSE))*VLOOKUP($AE185,$AK$18:$AP$23,5,FALSE),0)</f>
        <v>0</v>
      </c>
      <c r="AJ185" s="77"/>
      <c r="AK185" s="78"/>
      <c r="AL185" s="78"/>
      <c r="AM185" s="78"/>
      <c r="AN185" s="78"/>
      <c r="AO185" s="78"/>
      <c r="AP185" s="78"/>
      <c r="AQ185" s="78"/>
      <c r="AR185" s="77"/>
      <c r="AS185" s="77"/>
    </row>
    <row r="186" spans="1:45" s="88" customFormat="1" ht="15.75" customHeight="1" x14ac:dyDescent="0.3">
      <c r="A186" s="141">
        <v>2021</v>
      </c>
      <c r="B186" s="141" t="s">
        <v>181</v>
      </c>
      <c r="C186" s="141">
        <v>1105</v>
      </c>
      <c r="D186" s="141" t="s">
        <v>51</v>
      </c>
      <c r="E186" s="142">
        <v>43269</v>
      </c>
      <c r="F186" s="142">
        <v>43798</v>
      </c>
      <c r="G186" s="142">
        <v>43800</v>
      </c>
      <c r="H186" s="141" t="s">
        <v>61</v>
      </c>
      <c r="I186" s="141" t="s">
        <v>58</v>
      </c>
      <c r="J186" s="141" t="s">
        <v>23</v>
      </c>
      <c r="K186" s="157">
        <v>793650.79365079396</v>
      </c>
      <c r="L186" s="141" t="s">
        <v>61</v>
      </c>
      <c r="M186" s="141" t="s">
        <v>59</v>
      </c>
      <c r="N186" s="141" t="s">
        <v>63</v>
      </c>
      <c r="O186" s="158">
        <v>-1000000</v>
      </c>
      <c r="P186" s="141"/>
      <c r="Q186" s="141" t="s">
        <v>26</v>
      </c>
      <c r="R186" s="143">
        <v>1.26</v>
      </c>
      <c r="S186" s="141">
        <v>1.19</v>
      </c>
      <c r="T186" s="141" t="s">
        <v>166</v>
      </c>
      <c r="U186" s="141" t="s">
        <v>165</v>
      </c>
      <c r="V186" s="157"/>
      <c r="W186" s="157">
        <v>0</v>
      </c>
      <c r="X186" s="141"/>
      <c r="Y186" s="143">
        <v>1.1576</v>
      </c>
      <c r="Z186" s="143">
        <v>1.2032051204722698</v>
      </c>
      <c r="AA186" s="158">
        <v>-41577.410376149441</v>
      </c>
      <c r="AB186" s="180"/>
      <c r="AC186" s="157"/>
      <c r="AD186" s="158">
        <v>-41577.410376149441</v>
      </c>
      <c r="AE186" s="131">
        <f>VLOOKUP(G186,$AM$17:$AR$23,6,TRUE)+1</f>
        <v>26</v>
      </c>
      <c r="AF186" s="128" t="s">
        <v>127</v>
      </c>
      <c r="AG186" s="80"/>
      <c r="AH186" s="81">
        <f>-IF($AA186&gt;0,$AA186*(1-VLOOKUP($D186,$AK$26:$AP$39,6,FALSE))*VLOOKUP($D186,$AK$26:$AP$39,IF(($G186-$B$2)/365&lt;1,4,5),FALSE),0)</f>
        <v>0</v>
      </c>
      <c r="AI186" s="81">
        <f>-IF($AA186&lt;0,$AA186*(1-VLOOKUP($AE186,$AK$18:$AP$23,6,FALSE))*VLOOKUP($AE186,$AK$18:$AP$23,5,FALSE),0)</f>
        <v>853.16846091858645</v>
      </c>
      <c r="AJ186" s="77"/>
      <c r="AK186" s="78"/>
      <c r="AL186" s="78"/>
      <c r="AM186" s="78"/>
      <c r="AN186" s="78"/>
      <c r="AO186" s="78"/>
      <c r="AP186" s="78"/>
      <c r="AQ186" s="78"/>
      <c r="AR186" s="77"/>
      <c r="AS186" s="77"/>
    </row>
    <row r="187" spans="1:45" s="88" customFormat="1" ht="15.75" customHeight="1" x14ac:dyDescent="0.3">
      <c r="A187" s="141">
        <v>2021</v>
      </c>
      <c r="B187" s="141" t="s">
        <v>182</v>
      </c>
      <c r="C187" s="141">
        <v>1106</v>
      </c>
      <c r="D187" s="141" t="s">
        <v>51</v>
      </c>
      <c r="E187" s="142">
        <v>43269</v>
      </c>
      <c r="F187" s="142">
        <v>43829</v>
      </c>
      <c r="G187" s="142">
        <v>43831</v>
      </c>
      <c r="H187" s="141" t="s">
        <v>57</v>
      </c>
      <c r="I187" s="141" t="s">
        <v>59</v>
      </c>
      <c r="J187" s="141" t="s">
        <v>23</v>
      </c>
      <c r="K187" s="157">
        <v>840336.134453782</v>
      </c>
      <c r="L187" s="141" t="s">
        <v>57</v>
      </c>
      <c r="M187" s="141" t="s">
        <v>58</v>
      </c>
      <c r="N187" s="141" t="s">
        <v>63</v>
      </c>
      <c r="O187" s="158">
        <v>-1000000</v>
      </c>
      <c r="P187" s="141"/>
      <c r="Q187" s="141" t="s">
        <v>26</v>
      </c>
      <c r="R187" s="143">
        <v>1.19</v>
      </c>
      <c r="S187" s="141"/>
      <c r="T187" s="141"/>
      <c r="U187" s="141"/>
      <c r="V187" s="157"/>
      <c r="W187" s="157">
        <v>0</v>
      </c>
      <c r="X187" s="141"/>
      <c r="Y187" s="143">
        <v>1.1576</v>
      </c>
      <c r="Z187" s="143">
        <v>1.2068317216151421</v>
      </c>
      <c r="AA187" s="157">
        <v>35514.763514922313</v>
      </c>
      <c r="AB187" s="198">
        <v>-5577.2236935607798</v>
      </c>
      <c r="AC187" s="157">
        <v>11720.195637003053</v>
      </c>
      <c r="AD187" s="157">
        <v>23794.56787791926</v>
      </c>
      <c r="AE187" s="131">
        <f>VLOOKUP(G187,$AM$17:$AR$23,6,TRUE)+1</f>
        <v>27</v>
      </c>
      <c r="AF187" s="128" t="s">
        <v>127</v>
      </c>
      <c r="AG187" s="80"/>
      <c r="AH187" s="81">
        <f>-IF($AA187&gt;0,$AA187*(1-VLOOKUP($D187,$AK$26:$AP$39,6,FALSE))*VLOOKUP($D187,$AK$26:$AP$39,IF(($G187-$B$2)/365&lt;1,4,5),FALSE),0)</f>
        <v>-225.87389595490592</v>
      </c>
      <c r="AI187" s="81">
        <f>-IF($AA187&lt;0,$AA187*(1-VLOOKUP($AE187,$AK$18:$AP$23,6,FALSE))*VLOOKUP($AE187,$AK$18:$AP$23,5,FALSE),0)</f>
        <v>0</v>
      </c>
      <c r="AJ187" s="77"/>
      <c r="AK187" s="78"/>
      <c r="AL187" s="78"/>
      <c r="AM187" s="78"/>
      <c r="AN187" s="78"/>
      <c r="AO187" s="78"/>
      <c r="AP187" s="78"/>
      <c r="AQ187" s="78"/>
      <c r="AR187" s="77"/>
      <c r="AS187" s="77"/>
    </row>
    <row r="188" spans="1:45" s="88" customFormat="1" ht="15.75" customHeight="1" x14ac:dyDescent="0.3">
      <c r="A188" s="141">
        <v>2021</v>
      </c>
      <c r="B188" s="141" t="s">
        <v>182</v>
      </c>
      <c r="C188" s="141">
        <v>1107</v>
      </c>
      <c r="D188" s="141" t="s">
        <v>51</v>
      </c>
      <c r="E188" s="142">
        <v>43269</v>
      </c>
      <c r="F188" s="142">
        <v>43829</v>
      </c>
      <c r="G188" s="142">
        <v>43831</v>
      </c>
      <c r="H188" s="141" t="s">
        <v>61</v>
      </c>
      <c r="I188" s="141" t="s">
        <v>58</v>
      </c>
      <c r="J188" s="141" t="s">
        <v>23</v>
      </c>
      <c r="K188" s="157">
        <v>793650.79365079396</v>
      </c>
      <c r="L188" s="141" t="s">
        <v>61</v>
      </c>
      <c r="M188" s="141" t="s">
        <v>59</v>
      </c>
      <c r="N188" s="141" t="s">
        <v>63</v>
      </c>
      <c r="O188" s="158">
        <v>-1000000</v>
      </c>
      <c r="P188" s="141"/>
      <c r="Q188" s="141" t="s">
        <v>26</v>
      </c>
      <c r="R188" s="143">
        <v>1.26</v>
      </c>
      <c r="S188" s="141">
        <v>1.19</v>
      </c>
      <c r="T188" s="141" t="s">
        <v>166</v>
      </c>
      <c r="U188" s="141" t="s">
        <v>165</v>
      </c>
      <c r="V188" s="157"/>
      <c r="W188" s="157">
        <v>0</v>
      </c>
      <c r="X188" s="141"/>
      <c r="Y188" s="143">
        <v>1.1576</v>
      </c>
      <c r="Z188" s="143">
        <v>1.2068317216151421</v>
      </c>
      <c r="AA188" s="158">
        <v>-41091.987208483093</v>
      </c>
      <c r="AB188" s="180"/>
      <c r="AC188" s="157"/>
      <c r="AD188" s="158">
        <v>-41091.987208483093</v>
      </c>
      <c r="AE188" s="131">
        <f>VLOOKUP(G188,$AM$17:$AR$23,6,TRUE)+1</f>
        <v>27</v>
      </c>
      <c r="AF188" s="128" t="s">
        <v>127</v>
      </c>
      <c r="AG188" s="80"/>
      <c r="AH188" s="81">
        <f>-IF($AA188&gt;0,$AA188*(1-VLOOKUP($D188,$AK$26:$AP$39,6,FALSE))*VLOOKUP($D188,$AK$26:$AP$39,IF(($G188-$B$2)/365&lt;1,4,5),FALSE),0)</f>
        <v>0</v>
      </c>
      <c r="AI188" s="81">
        <f>-IF($AA188&lt;0,$AA188*(1-VLOOKUP($AE188,$AK$18:$AP$23,6,FALSE))*VLOOKUP($AE188,$AK$18:$AP$23,5,FALSE),0)</f>
        <v>1215.5009816269298</v>
      </c>
      <c r="AJ188" s="77"/>
      <c r="AK188" s="78"/>
      <c r="AL188" s="78"/>
      <c r="AM188" s="78"/>
      <c r="AN188" s="78"/>
      <c r="AO188" s="78"/>
      <c r="AP188" s="78"/>
      <c r="AQ188" s="78"/>
      <c r="AR188" s="77"/>
      <c r="AS188" s="77"/>
    </row>
    <row r="189" spans="1:45" s="88" customFormat="1" ht="15.75" customHeight="1" x14ac:dyDescent="0.3">
      <c r="A189" s="141">
        <v>2021</v>
      </c>
      <c r="B189" s="141" t="s">
        <v>183</v>
      </c>
      <c r="C189" s="141">
        <v>1108</v>
      </c>
      <c r="D189" s="141" t="s">
        <v>51</v>
      </c>
      <c r="E189" s="142">
        <v>43269</v>
      </c>
      <c r="F189" s="142">
        <v>43859</v>
      </c>
      <c r="G189" s="142">
        <v>43861</v>
      </c>
      <c r="H189" s="141" t="s">
        <v>57</v>
      </c>
      <c r="I189" s="141" t="s">
        <v>59</v>
      </c>
      <c r="J189" s="141" t="s">
        <v>23</v>
      </c>
      <c r="K189" s="157">
        <v>840336.134453782</v>
      </c>
      <c r="L189" s="141" t="s">
        <v>57</v>
      </c>
      <c r="M189" s="141" t="s">
        <v>58</v>
      </c>
      <c r="N189" s="141" t="s">
        <v>63</v>
      </c>
      <c r="O189" s="158">
        <v>-1000000</v>
      </c>
      <c r="P189" s="141"/>
      <c r="Q189" s="141" t="s">
        <v>26</v>
      </c>
      <c r="R189" s="143">
        <v>1.19</v>
      </c>
      <c r="S189" s="141"/>
      <c r="T189" s="141"/>
      <c r="U189" s="141"/>
      <c r="V189" s="157"/>
      <c r="W189" s="157">
        <v>0</v>
      </c>
      <c r="X189" s="141"/>
      <c r="Y189" s="143">
        <v>1.1576</v>
      </c>
      <c r="Z189" s="143">
        <v>1.2102186429296051</v>
      </c>
      <c r="AA189" s="157">
        <v>37953.223772036603</v>
      </c>
      <c r="AB189" s="198">
        <v>-2708.7272858785727</v>
      </c>
      <c r="AC189" s="157">
        <v>14039.16254523769</v>
      </c>
      <c r="AD189" s="157">
        <v>23914.061226798913</v>
      </c>
      <c r="AE189" s="131">
        <f>VLOOKUP(G189,$AM$17:$AR$23,6,TRUE)+1</f>
        <v>27</v>
      </c>
      <c r="AF189" s="128" t="s">
        <v>127</v>
      </c>
      <c r="AG189" s="80"/>
      <c r="AH189" s="81">
        <f>-IF($AA189&gt;0,$AA189*(1-VLOOKUP($D189,$AK$26:$AP$39,6,FALSE))*VLOOKUP($D189,$AK$26:$AP$39,IF(($G189-$B$2)/365&lt;1,4,5),FALSE),0)</f>
        <v>-241.38250319015276</v>
      </c>
      <c r="AI189" s="81">
        <f>-IF($AA189&lt;0,$AA189*(1-VLOOKUP($AE189,$AK$18:$AP$23,6,FALSE))*VLOOKUP($AE189,$AK$18:$AP$23,5,FALSE),0)</f>
        <v>0</v>
      </c>
      <c r="AJ189" s="77"/>
      <c r="AK189" s="78"/>
      <c r="AL189" s="78"/>
      <c r="AM189" s="78"/>
      <c r="AN189" s="78"/>
      <c r="AO189" s="78"/>
      <c r="AP189" s="78"/>
      <c r="AQ189" s="78"/>
      <c r="AR189" s="77"/>
      <c r="AS189" s="77"/>
    </row>
    <row r="190" spans="1:45" ht="15.75" customHeight="1" x14ac:dyDescent="0.3">
      <c r="A190" s="141">
        <v>2021</v>
      </c>
      <c r="B190" s="141" t="s">
        <v>183</v>
      </c>
      <c r="C190" s="141">
        <v>1109</v>
      </c>
      <c r="D190" s="141" t="s">
        <v>51</v>
      </c>
      <c r="E190" s="142">
        <v>43269</v>
      </c>
      <c r="F190" s="142">
        <v>43859</v>
      </c>
      <c r="G190" s="142">
        <v>43861</v>
      </c>
      <c r="H190" s="141" t="s">
        <v>61</v>
      </c>
      <c r="I190" s="141" t="s">
        <v>58</v>
      </c>
      <c r="J190" s="141" t="s">
        <v>23</v>
      </c>
      <c r="K190" s="157">
        <v>793650.79365079396</v>
      </c>
      <c r="L190" s="141" t="s">
        <v>61</v>
      </c>
      <c r="M190" s="141" t="s">
        <v>59</v>
      </c>
      <c r="N190" s="141" t="s">
        <v>63</v>
      </c>
      <c r="O190" s="158">
        <v>-1000000</v>
      </c>
      <c r="P190" s="141"/>
      <c r="Q190" s="141" t="s">
        <v>26</v>
      </c>
      <c r="R190" s="143">
        <v>1.26</v>
      </c>
      <c r="S190" s="141">
        <v>1.19</v>
      </c>
      <c r="T190" s="141" t="s">
        <v>166</v>
      </c>
      <c r="U190" s="141" t="s">
        <v>165</v>
      </c>
      <c r="V190" s="157"/>
      <c r="W190" s="157">
        <v>0</v>
      </c>
      <c r="X190" s="141"/>
      <c r="Y190" s="143">
        <v>1.1576</v>
      </c>
      <c r="Z190" s="143">
        <v>1.2102186429296051</v>
      </c>
      <c r="AA190" s="158">
        <v>-40661.951057915176</v>
      </c>
      <c r="AB190" s="180"/>
      <c r="AC190" s="157"/>
      <c r="AD190" s="158">
        <v>-40661.951057915176</v>
      </c>
      <c r="AE190" s="131">
        <f>VLOOKUP(G190,$AM$17:$AR$23,6,TRUE)+1</f>
        <v>27</v>
      </c>
      <c r="AF190" s="128" t="s">
        <v>127</v>
      </c>
      <c r="AG190" s="80"/>
      <c r="AH190" s="81">
        <f>-IF($AA190&gt;0,$AA190*(1-VLOOKUP($D190,$AK$26:$AP$39,6,FALSE))*VLOOKUP($D190,$AK$26:$AP$39,IF(($G190-$B$2)/365&lt;1,4,5),FALSE),0)</f>
        <v>0</v>
      </c>
      <c r="AI190" s="81">
        <f>-IF($AA190&lt;0,$AA190*(1-VLOOKUP($AE190,$AK$18:$AP$23,6,FALSE))*VLOOKUP($AE190,$AK$18:$AP$23,5,FALSE),0)</f>
        <v>1202.7805122931309</v>
      </c>
      <c r="AJ190" s="77"/>
      <c r="AK190" s="78"/>
      <c r="AL190" s="78"/>
      <c r="AM190" s="78"/>
      <c r="AN190" s="78"/>
      <c r="AO190" s="78"/>
      <c r="AP190" s="78"/>
      <c r="AQ190" s="78"/>
      <c r="AR190" s="77"/>
      <c r="AS190" s="77"/>
    </row>
    <row r="191" spans="1:45" ht="15.75" customHeight="1" x14ac:dyDescent="0.3">
      <c r="A191" s="141">
        <v>2021</v>
      </c>
      <c r="B191" s="141" t="s">
        <v>184</v>
      </c>
      <c r="C191" s="141">
        <v>1110</v>
      </c>
      <c r="D191" s="141" t="s">
        <v>51</v>
      </c>
      <c r="E191" s="142">
        <v>43269</v>
      </c>
      <c r="F191" s="142">
        <v>43889</v>
      </c>
      <c r="G191" s="142">
        <v>43891</v>
      </c>
      <c r="H191" s="141" t="s">
        <v>57</v>
      </c>
      <c r="I191" s="141" t="s">
        <v>59</v>
      </c>
      <c r="J191" s="141" t="s">
        <v>23</v>
      </c>
      <c r="K191" s="157">
        <v>840336.134453782</v>
      </c>
      <c r="L191" s="141" t="s">
        <v>57</v>
      </c>
      <c r="M191" s="141" t="s">
        <v>58</v>
      </c>
      <c r="N191" s="141" t="s">
        <v>63</v>
      </c>
      <c r="O191" s="158">
        <v>-1000000</v>
      </c>
      <c r="P191" s="141"/>
      <c r="Q191" s="141" t="s">
        <v>26</v>
      </c>
      <c r="R191" s="143">
        <v>1.19</v>
      </c>
      <c r="S191" s="141"/>
      <c r="T191" s="141"/>
      <c r="U191" s="141"/>
      <c r="V191" s="157"/>
      <c r="W191" s="157">
        <v>0</v>
      </c>
      <c r="X191" s="141"/>
      <c r="Y191" s="143">
        <v>1.1576</v>
      </c>
      <c r="Z191" s="143">
        <v>1.2136264520815434</v>
      </c>
      <c r="AA191" s="157">
        <v>40365.48333183075</v>
      </c>
      <c r="AB191" s="180">
        <v>146.25388045338332</v>
      </c>
      <c r="AC191" s="157">
        <v>16359.367727202247</v>
      </c>
      <c r="AD191" s="157">
        <v>24006.115604628503</v>
      </c>
      <c r="AE191" s="131">
        <f>VLOOKUP(G191,$AM$17:$AR$23,6,TRUE)+1</f>
        <v>27</v>
      </c>
      <c r="AF191" s="128" t="s">
        <v>127</v>
      </c>
      <c r="AG191" s="80"/>
      <c r="AH191" s="81">
        <f>-IF($AA191&gt;0,$AA191*(1-VLOOKUP($D191,$AK$26:$AP$39,6,FALSE))*VLOOKUP($D191,$AK$26:$AP$39,IF(($G191-$B$2)/365&lt;1,4,5),FALSE),0)</f>
        <v>-256.72447399044353</v>
      </c>
      <c r="AI191" s="81">
        <f>-IF($AA191&lt;0,$AA191*(1-VLOOKUP($AE191,$AK$18:$AP$23,6,FALSE))*VLOOKUP($AE191,$AK$18:$AP$23,5,FALSE),0)</f>
        <v>0</v>
      </c>
      <c r="AJ191" s="77"/>
      <c r="AK191" s="78"/>
      <c r="AL191" s="78"/>
      <c r="AM191" s="78"/>
      <c r="AN191" s="78"/>
      <c r="AO191" s="78"/>
      <c r="AP191" s="78"/>
      <c r="AQ191" s="78"/>
      <c r="AR191" s="77"/>
      <c r="AS191" s="77"/>
    </row>
    <row r="192" spans="1:45" ht="15.6" x14ac:dyDescent="0.3">
      <c r="A192" s="141">
        <v>2021</v>
      </c>
      <c r="B192" s="141" t="s">
        <v>184</v>
      </c>
      <c r="C192" s="141">
        <v>1111</v>
      </c>
      <c r="D192" s="141" t="s">
        <v>51</v>
      </c>
      <c r="E192" s="142">
        <v>43269</v>
      </c>
      <c r="F192" s="142">
        <v>43889</v>
      </c>
      <c r="G192" s="142">
        <v>43891</v>
      </c>
      <c r="H192" s="141" t="s">
        <v>61</v>
      </c>
      <c r="I192" s="141" t="s">
        <v>58</v>
      </c>
      <c r="J192" s="141" t="s">
        <v>23</v>
      </c>
      <c r="K192" s="157">
        <v>793650.79365079396</v>
      </c>
      <c r="L192" s="141" t="s">
        <v>61</v>
      </c>
      <c r="M192" s="141" t="s">
        <v>59</v>
      </c>
      <c r="N192" s="141" t="s">
        <v>63</v>
      </c>
      <c r="O192" s="158">
        <v>-1000000</v>
      </c>
      <c r="P192" s="141"/>
      <c r="Q192" s="141" t="s">
        <v>26</v>
      </c>
      <c r="R192" s="143">
        <v>1.26</v>
      </c>
      <c r="S192" s="141">
        <v>1.19</v>
      </c>
      <c r="T192" s="141" t="s">
        <v>166</v>
      </c>
      <c r="U192" s="141" t="s">
        <v>165</v>
      </c>
      <c r="V192" s="157"/>
      <c r="W192" s="157">
        <v>0</v>
      </c>
      <c r="X192" s="141"/>
      <c r="Y192" s="143">
        <v>1.1576</v>
      </c>
      <c r="Z192" s="143">
        <v>1.2136264520815434</v>
      </c>
      <c r="AA192" s="158">
        <v>-40219.229451377367</v>
      </c>
      <c r="AB192" s="180"/>
      <c r="AC192" s="157"/>
      <c r="AD192" s="158">
        <v>-40219.229451377367</v>
      </c>
      <c r="AE192" s="131">
        <f>VLOOKUP(G192,$AM$17:$AR$23,6,TRUE)+1</f>
        <v>27</v>
      </c>
      <c r="AF192" s="128" t="s">
        <v>127</v>
      </c>
      <c r="AG192" s="99"/>
      <c r="AH192" s="81">
        <f>-IF($AA192&gt;0,$AA192*(1-VLOOKUP($D192,$AK$26:$AP$39,6,FALSE))*VLOOKUP($D192,$AK$26:$AP$39,IF(($G192-$B$2)/365&lt;1,4,5),FALSE),0)</f>
        <v>0</v>
      </c>
      <c r="AI192" s="81">
        <f>-IF($AA192&lt;0,$AA192*(1-VLOOKUP($AE192,$AK$18:$AP$23,6,FALSE))*VLOOKUP($AE192,$AK$18:$AP$23,5,FALSE),0)</f>
        <v>1189.6848071717425</v>
      </c>
      <c r="AJ192" s="77"/>
      <c r="AK192" s="78"/>
      <c r="AL192" s="78"/>
      <c r="AM192" s="78"/>
      <c r="AN192" s="78"/>
      <c r="AO192" s="78"/>
      <c r="AP192" s="78"/>
      <c r="AQ192" s="78"/>
      <c r="AR192" s="77"/>
      <c r="AS192" s="77"/>
    </row>
    <row r="193" spans="1:45" ht="15.6" x14ac:dyDescent="0.3">
      <c r="A193" s="141">
        <v>2021</v>
      </c>
      <c r="B193" s="141" t="s">
        <v>185</v>
      </c>
      <c r="C193" s="141">
        <v>1112</v>
      </c>
      <c r="D193" s="141" t="s">
        <v>51</v>
      </c>
      <c r="E193" s="142">
        <v>43269</v>
      </c>
      <c r="F193" s="142">
        <v>43920</v>
      </c>
      <c r="G193" s="142">
        <v>43922</v>
      </c>
      <c r="H193" s="141" t="s">
        <v>57</v>
      </c>
      <c r="I193" s="141" t="s">
        <v>59</v>
      </c>
      <c r="J193" s="141" t="s">
        <v>23</v>
      </c>
      <c r="K193" s="157">
        <v>840336.134453782</v>
      </c>
      <c r="L193" s="141" t="s">
        <v>57</v>
      </c>
      <c r="M193" s="141" t="s">
        <v>58</v>
      </c>
      <c r="N193" s="141" t="s">
        <v>63</v>
      </c>
      <c r="O193" s="158">
        <v>-1000000</v>
      </c>
      <c r="P193" s="141"/>
      <c r="Q193" s="141" t="s">
        <v>26</v>
      </c>
      <c r="R193" s="143">
        <v>1.19</v>
      </c>
      <c r="S193" s="141"/>
      <c r="T193" s="141"/>
      <c r="U193" s="141"/>
      <c r="V193" s="157"/>
      <c r="W193" s="157">
        <v>0</v>
      </c>
      <c r="X193" s="141"/>
      <c r="Y193" s="143">
        <v>1.1576</v>
      </c>
      <c r="Z193" s="143">
        <v>1.2171363536392605</v>
      </c>
      <c r="AA193" s="157">
        <v>42819.572810182472</v>
      </c>
      <c r="AB193" s="180">
        <v>2979.9849387403228</v>
      </c>
      <c r="AC193" s="157">
        <v>18735.500301345601</v>
      </c>
      <c r="AD193" s="157">
        <v>24084.072508836871</v>
      </c>
      <c r="AE193" s="131">
        <f>VLOOKUP(G193,$AM$17:$AR$23,6,TRUE)+1</f>
        <v>27</v>
      </c>
      <c r="AF193" s="128" t="s">
        <v>127</v>
      </c>
      <c r="AG193" s="99"/>
      <c r="AH193" s="81">
        <f>-IF($AA193&gt;0,$AA193*(1-VLOOKUP($D193,$AK$26:$AP$39,6,FALSE))*VLOOKUP($D193,$AK$26:$AP$39,IF(($G193-$B$2)/365&lt;1,4,5),FALSE),0)</f>
        <v>-272.33248307276051</v>
      </c>
      <c r="AI193" s="81">
        <f>-IF($AA193&lt;0,$AA193*(1-VLOOKUP($AE193,$AK$18:$AP$23,6,FALSE))*VLOOKUP($AE193,$AK$18:$AP$23,5,FALSE),0)</f>
        <v>0</v>
      </c>
      <c r="AJ193" s="77"/>
      <c r="AK193" s="78"/>
      <c r="AL193" s="78"/>
      <c r="AM193" s="78"/>
      <c r="AN193" s="78"/>
      <c r="AO193" s="78"/>
      <c r="AP193" s="78"/>
      <c r="AQ193" s="78"/>
      <c r="AR193" s="77"/>
      <c r="AS193" s="77"/>
    </row>
    <row r="194" spans="1:45" ht="15.6" x14ac:dyDescent="0.3">
      <c r="A194" s="141">
        <v>2021</v>
      </c>
      <c r="B194" s="141" t="s">
        <v>185</v>
      </c>
      <c r="C194" s="141">
        <v>1113</v>
      </c>
      <c r="D194" s="141" t="s">
        <v>51</v>
      </c>
      <c r="E194" s="142">
        <v>43269</v>
      </c>
      <c r="F194" s="142">
        <v>43920</v>
      </c>
      <c r="G194" s="142">
        <v>43922</v>
      </c>
      <c r="H194" s="141" t="s">
        <v>61</v>
      </c>
      <c r="I194" s="141" t="s">
        <v>58</v>
      </c>
      <c r="J194" s="141" t="s">
        <v>23</v>
      </c>
      <c r="K194" s="157">
        <v>793650.79365079396</v>
      </c>
      <c r="L194" s="141" t="s">
        <v>61</v>
      </c>
      <c r="M194" s="141" t="s">
        <v>59</v>
      </c>
      <c r="N194" s="141" t="s">
        <v>63</v>
      </c>
      <c r="O194" s="158">
        <v>-1000000</v>
      </c>
      <c r="P194" s="141"/>
      <c r="Q194" s="141" t="s">
        <v>26</v>
      </c>
      <c r="R194" s="143">
        <v>1.26</v>
      </c>
      <c r="S194" s="141">
        <v>1.19</v>
      </c>
      <c r="T194" s="141" t="s">
        <v>166</v>
      </c>
      <c r="U194" s="141" t="s">
        <v>165</v>
      </c>
      <c r="V194" s="157"/>
      <c r="W194" s="157">
        <v>0</v>
      </c>
      <c r="X194" s="141"/>
      <c r="Y194" s="143">
        <v>1.1576</v>
      </c>
      <c r="Z194" s="143">
        <v>1.2171363536392605</v>
      </c>
      <c r="AA194" s="158">
        <v>-39839.587871442149</v>
      </c>
      <c r="AB194" s="180"/>
      <c r="AC194" s="157"/>
      <c r="AD194" s="158">
        <v>-39839.587871442149</v>
      </c>
      <c r="AE194" s="131">
        <f>VLOOKUP(G194,$AM$17:$AR$23,6,TRUE)+1</f>
        <v>27</v>
      </c>
      <c r="AF194" s="128" t="s">
        <v>127</v>
      </c>
      <c r="AG194" s="99"/>
      <c r="AH194" s="81">
        <f>-IF($AA194&gt;0,$AA194*(1-VLOOKUP($D194,$AK$26:$AP$39,6,FALSE))*VLOOKUP($D194,$AK$26:$AP$39,IF(($G194-$B$2)/365&lt;1,4,5),FALSE),0)</f>
        <v>0</v>
      </c>
      <c r="AI194" s="81">
        <f>-IF($AA194&lt;0,$AA194*(1-VLOOKUP($AE194,$AK$18:$AP$23,6,FALSE))*VLOOKUP($AE194,$AK$18:$AP$23,5,FALSE),0)</f>
        <v>1178.4550092372585</v>
      </c>
      <c r="AJ194" s="77"/>
      <c r="AK194" s="78"/>
      <c r="AL194" s="78"/>
      <c r="AM194" s="78"/>
      <c r="AN194" s="78"/>
      <c r="AO194" s="78"/>
      <c r="AP194" s="78"/>
      <c r="AQ194" s="78"/>
      <c r="AR194" s="77"/>
      <c r="AS194" s="77"/>
    </row>
    <row r="195" spans="1:45" ht="15.6" x14ac:dyDescent="0.3">
      <c r="A195" s="141">
        <v>2021</v>
      </c>
      <c r="B195" s="141" t="s">
        <v>186</v>
      </c>
      <c r="C195" s="141">
        <v>1114</v>
      </c>
      <c r="D195" s="141" t="s">
        <v>51</v>
      </c>
      <c r="E195" s="142">
        <v>43269</v>
      </c>
      <c r="F195" s="142">
        <v>43950</v>
      </c>
      <c r="G195" s="142">
        <v>43952</v>
      </c>
      <c r="H195" s="141" t="s">
        <v>57</v>
      </c>
      <c r="I195" s="141" t="s">
        <v>59</v>
      </c>
      <c r="J195" s="141" t="s">
        <v>23</v>
      </c>
      <c r="K195" s="157">
        <v>840336.134453782</v>
      </c>
      <c r="L195" s="141" t="s">
        <v>57</v>
      </c>
      <c r="M195" s="141" t="s">
        <v>58</v>
      </c>
      <c r="N195" s="141" t="s">
        <v>63</v>
      </c>
      <c r="O195" s="158">
        <v>-1000000</v>
      </c>
      <c r="P195" s="141"/>
      <c r="Q195" s="141" t="s">
        <v>26</v>
      </c>
      <c r="R195" s="143">
        <v>1.19</v>
      </c>
      <c r="S195" s="141"/>
      <c r="T195" s="141"/>
      <c r="U195" s="141"/>
      <c r="V195" s="157"/>
      <c r="W195" s="157">
        <v>0</v>
      </c>
      <c r="X195" s="141"/>
      <c r="Y195" s="143">
        <v>1.1576</v>
      </c>
      <c r="Z195" s="143">
        <v>1.2204336276481074</v>
      </c>
      <c r="AA195" s="157">
        <v>45142.358319128798</v>
      </c>
      <c r="AB195" s="180">
        <v>5592.3656356313222</v>
      </c>
      <c r="AC195" s="157">
        <v>20955.23790548183</v>
      </c>
      <c r="AD195" s="157">
        <v>24187.120413646968</v>
      </c>
      <c r="AE195" s="131">
        <f>VLOOKUP(G195,$AM$17:$AR$23,6,TRUE)+1</f>
        <v>27</v>
      </c>
      <c r="AF195" s="128" t="s">
        <v>127</v>
      </c>
      <c r="AG195" s="99"/>
      <c r="AH195" s="81">
        <f>-IF($AA195&gt;0,$AA195*(1-VLOOKUP($D195,$AK$26:$AP$39,6,FALSE))*VLOOKUP($D195,$AK$26:$AP$39,IF(($G195-$B$2)/365&lt;1,4,5),FALSE),0)</f>
        <v>-287.10539890965913</v>
      </c>
      <c r="AI195" s="81">
        <f>-IF($AA195&lt;0,$AA195*(1-VLOOKUP($AE195,$AK$18:$AP$23,6,FALSE))*VLOOKUP($AE195,$AK$18:$AP$23,5,FALSE),0)</f>
        <v>0</v>
      </c>
      <c r="AJ195" s="77"/>
      <c r="AK195" s="78"/>
      <c r="AL195" s="78"/>
      <c r="AM195" s="78"/>
      <c r="AN195" s="78"/>
      <c r="AO195" s="78"/>
      <c r="AP195" s="78"/>
      <c r="AQ195" s="78"/>
      <c r="AR195" s="77"/>
      <c r="AS195" s="77"/>
    </row>
    <row r="196" spans="1:45" ht="15.6" x14ac:dyDescent="0.3">
      <c r="A196" s="141">
        <v>2021</v>
      </c>
      <c r="B196" s="141" t="s">
        <v>186</v>
      </c>
      <c r="C196" s="141">
        <v>1115</v>
      </c>
      <c r="D196" s="141" t="s">
        <v>51</v>
      </c>
      <c r="E196" s="142">
        <v>43269</v>
      </c>
      <c r="F196" s="142">
        <v>43950</v>
      </c>
      <c r="G196" s="142">
        <v>43952</v>
      </c>
      <c r="H196" s="141" t="s">
        <v>61</v>
      </c>
      <c r="I196" s="141" t="s">
        <v>58</v>
      </c>
      <c r="J196" s="141" t="s">
        <v>23</v>
      </c>
      <c r="K196" s="157">
        <v>793650.79365079396</v>
      </c>
      <c r="L196" s="141" t="s">
        <v>61</v>
      </c>
      <c r="M196" s="141" t="s">
        <v>59</v>
      </c>
      <c r="N196" s="141" t="s">
        <v>63</v>
      </c>
      <c r="O196" s="158">
        <v>-1000000</v>
      </c>
      <c r="P196" s="141"/>
      <c r="Q196" s="141" t="s">
        <v>26</v>
      </c>
      <c r="R196" s="143">
        <v>1.26</v>
      </c>
      <c r="S196" s="141">
        <v>1.19</v>
      </c>
      <c r="T196" s="141" t="s">
        <v>166</v>
      </c>
      <c r="U196" s="141" t="s">
        <v>165</v>
      </c>
      <c r="V196" s="157"/>
      <c r="W196" s="157">
        <v>0</v>
      </c>
      <c r="X196" s="141"/>
      <c r="Y196" s="143">
        <v>1.1576</v>
      </c>
      <c r="Z196" s="143">
        <v>1.2204336276481074</v>
      </c>
      <c r="AA196" s="158">
        <v>-39549.992683497476</v>
      </c>
      <c r="AB196" s="180"/>
      <c r="AC196" s="157"/>
      <c r="AD196" s="158">
        <v>-39549.992683497476</v>
      </c>
      <c r="AE196" s="131">
        <f>VLOOKUP(G196,$AM$17:$AR$23,6,TRUE)+1</f>
        <v>27</v>
      </c>
      <c r="AF196" s="128" t="s">
        <v>127</v>
      </c>
      <c r="AG196" s="77"/>
      <c r="AH196" s="81">
        <f>-IF($AA196&gt;0,$AA196*(1-VLOOKUP($D196,$AK$26:$AP$39,6,FALSE))*VLOOKUP($D196,$AK$26:$AP$39,IF(($G196-$B$2)/365&lt;1,4,5),FALSE),0)</f>
        <v>0</v>
      </c>
      <c r="AI196" s="81">
        <f>-IF($AA196&lt;0,$AA196*(1-VLOOKUP($AE196,$AK$18:$AP$23,6,FALSE))*VLOOKUP($AE196,$AK$18:$AP$23,5,FALSE),0)</f>
        <v>1169.8887835778553</v>
      </c>
      <c r="AJ196" s="77"/>
      <c r="AK196" s="78"/>
      <c r="AL196" s="78"/>
      <c r="AM196" s="78"/>
      <c r="AN196" s="78"/>
      <c r="AO196" s="78"/>
      <c r="AP196" s="78"/>
      <c r="AQ196" s="78"/>
      <c r="AR196" s="77"/>
      <c r="AS196" s="77"/>
    </row>
    <row r="197" spans="1:45" ht="15.6" x14ac:dyDescent="0.3">
      <c r="A197" s="141">
        <v>2021</v>
      </c>
      <c r="B197" s="141" t="s">
        <v>187</v>
      </c>
      <c r="C197" s="141">
        <v>1116</v>
      </c>
      <c r="D197" s="141" t="s">
        <v>51</v>
      </c>
      <c r="E197" s="142">
        <v>43269</v>
      </c>
      <c r="F197" s="142">
        <v>43980</v>
      </c>
      <c r="G197" s="142">
        <v>43982</v>
      </c>
      <c r="H197" s="141" t="s">
        <v>57</v>
      </c>
      <c r="I197" s="141" t="s">
        <v>59</v>
      </c>
      <c r="J197" s="141" t="s">
        <v>23</v>
      </c>
      <c r="K197" s="157">
        <v>840336.134453782</v>
      </c>
      <c r="L197" s="141" t="s">
        <v>57</v>
      </c>
      <c r="M197" s="141" t="s">
        <v>58</v>
      </c>
      <c r="N197" s="141" t="s">
        <v>63</v>
      </c>
      <c r="O197" s="158">
        <v>-1000000</v>
      </c>
      <c r="P197" s="141"/>
      <c r="Q197" s="141" t="s">
        <v>26</v>
      </c>
      <c r="R197" s="143">
        <v>1.19</v>
      </c>
      <c r="S197" s="141"/>
      <c r="T197" s="141"/>
      <c r="U197" s="141"/>
      <c r="V197" s="157"/>
      <c r="W197" s="157">
        <v>0</v>
      </c>
      <c r="X197" s="141"/>
      <c r="Y197" s="143">
        <v>1.1576</v>
      </c>
      <c r="Z197" s="143">
        <v>1.223732679839872</v>
      </c>
      <c r="AA197" s="157">
        <v>47436.981662041828</v>
      </c>
      <c r="AB197" s="180">
        <v>8214.278868307716</v>
      </c>
      <c r="AC197" s="157">
        <v>23164.201012523612</v>
      </c>
      <c r="AD197" s="157">
        <v>24272.780649518216</v>
      </c>
      <c r="AE197" s="131">
        <f>VLOOKUP(G197,$AM$17:$AR$23,6,TRUE)+1</f>
        <v>27</v>
      </c>
      <c r="AF197" s="128" t="s">
        <v>127</v>
      </c>
      <c r="AG197" s="77"/>
      <c r="AH197" s="81">
        <f>-IF($AA197&gt;0,$AA197*(1-VLOOKUP($D197,$AK$26:$AP$39,6,FALSE))*VLOOKUP($D197,$AK$26:$AP$39,IF(($G197-$B$2)/365&lt;1,4,5),FALSE),0)</f>
        <v>-301.69920337058602</v>
      </c>
      <c r="AI197" s="81">
        <f>-IF($AA197&lt;0,$AA197*(1-VLOOKUP($AE197,$AK$18:$AP$23,6,FALSE))*VLOOKUP($AE197,$AK$18:$AP$23,5,FALSE),0)</f>
        <v>0</v>
      </c>
      <c r="AJ197" s="77"/>
      <c r="AK197" s="78"/>
      <c r="AL197" s="78"/>
      <c r="AM197" s="78"/>
      <c r="AN197" s="78"/>
      <c r="AO197" s="78"/>
      <c r="AP197" s="78"/>
      <c r="AQ197" s="78"/>
      <c r="AR197" s="77"/>
      <c r="AS197" s="77"/>
    </row>
    <row r="198" spans="1:45" ht="15.6" x14ac:dyDescent="0.3">
      <c r="A198" s="141">
        <v>2021</v>
      </c>
      <c r="B198" s="141" t="s">
        <v>187</v>
      </c>
      <c r="C198" s="141">
        <v>1117</v>
      </c>
      <c r="D198" s="141" t="s">
        <v>51</v>
      </c>
      <c r="E198" s="142">
        <v>43269</v>
      </c>
      <c r="F198" s="142">
        <v>43980</v>
      </c>
      <c r="G198" s="142">
        <v>43982</v>
      </c>
      <c r="H198" s="141" t="s">
        <v>61</v>
      </c>
      <c r="I198" s="141" t="s">
        <v>58</v>
      </c>
      <c r="J198" s="141" t="s">
        <v>23</v>
      </c>
      <c r="K198" s="157">
        <v>793650.79365079396</v>
      </c>
      <c r="L198" s="141" t="s">
        <v>61</v>
      </c>
      <c r="M198" s="141" t="s">
        <v>59</v>
      </c>
      <c r="N198" s="141" t="s">
        <v>63</v>
      </c>
      <c r="O198" s="158">
        <v>-1000000</v>
      </c>
      <c r="P198" s="141"/>
      <c r="Q198" s="141" t="s">
        <v>26</v>
      </c>
      <c r="R198" s="143">
        <v>1.26</v>
      </c>
      <c r="S198" s="141">
        <v>1.19</v>
      </c>
      <c r="T198" s="141" t="s">
        <v>166</v>
      </c>
      <c r="U198" s="141" t="s">
        <v>165</v>
      </c>
      <c r="V198" s="157"/>
      <c r="W198" s="157">
        <v>0</v>
      </c>
      <c r="X198" s="141"/>
      <c r="Y198" s="143">
        <v>1.1576</v>
      </c>
      <c r="Z198" s="143">
        <v>1.223732679839872</v>
      </c>
      <c r="AA198" s="158">
        <v>-39222.702793734112</v>
      </c>
      <c r="AB198" s="180"/>
      <c r="AC198" s="157"/>
      <c r="AD198" s="158">
        <v>-39222.702793734112</v>
      </c>
      <c r="AE198" s="131">
        <f>VLOOKUP(G198,$AM$17:$AR$23,6,TRUE)+1</f>
        <v>27</v>
      </c>
      <c r="AF198" s="128" t="s">
        <v>127</v>
      </c>
      <c r="AG198" s="77"/>
      <c r="AH198" s="81">
        <f>-IF($AA198&gt;0,$AA198*(1-VLOOKUP($D198,$AK$26:$AP$39,6,FALSE))*VLOOKUP($D198,$AK$26:$AP$39,IF(($G198-$B$2)/365&lt;1,4,5),FALSE),0)</f>
        <v>0</v>
      </c>
      <c r="AI198" s="81">
        <f>-IF($AA198&lt;0,$AA198*(1-VLOOKUP($AE198,$AK$18:$AP$23,6,FALSE))*VLOOKUP($AE198,$AK$18:$AP$23,5,FALSE),0)</f>
        <v>1160.2075486386548</v>
      </c>
      <c r="AJ198" s="77"/>
      <c r="AK198" s="78"/>
      <c r="AL198" s="78"/>
      <c r="AM198" s="78"/>
      <c r="AN198" s="78"/>
      <c r="AO198" s="78"/>
      <c r="AP198" s="78"/>
      <c r="AQ198" s="78"/>
      <c r="AR198" s="77"/>
      <c r="AS198" s="77"/>
    </row>
    <row r="199" spans="1:45" ht="15.6" x14ac:dyDescent="0.3">
      <c r="A199" s="141">
        <v>2021</v>
      </c>
      <c r="B199" s="141" t="s">
        <v>188</v>
      </c>
      <c r="C199" s="141">
        <v>1118</v>
      </c>
      <c r="D199" s="141" t="s">
        <v>51</v>
      </c>
      <c r="E199" s="142">
        <v>43269</v>
      </c>
      <c r="F199" s="142">
        <v>44011</v>
      </c>
      <c r="G199" s="142">
        <v>44013</v>
      </c>
      <c r="H199" s="141" t="s">
        <v>57</v>
      </c>
      <c r="I199" s="141" t="s">
        <v>59</v>
      </c>
      <c r="J199" s="141" t="s">
        <v>23</v>
      </c>
      <c r="K199" s="157">
        <v>840336.134453782</v>
      </c>
      <c r="L199" s="141" t="s">
        <v>57</v>
      </c>
      <c r="M199" s="141" t="s">
        <v>58</v>
      </c>
      <c r="N199" s="141" t="s">
        <v>63</v>
      </c>
      <c r="O199" s="158">
        <v>-1000000</v>
      </c>
      <c r="P199" s="141"/>
      <c r="Q199" s="141" t="s">
        <v>26</v>
      </c>
      <c r="R199" s="143">
        <v>1.19</v>
      </c>
      <c r="S199" s="141"/>
      <c r="T199" s="141"/>
      <c r="U199" s="141"/>
      <c r="V199" s="157"/>
      <c r="W199" s="157">
        <v>0</v>
      </c>
      <c r="X199" s="141"/>
      <c r="Y199" s="143">
        <v>1.1576</v>
      </c>
      <c r="Z199" s="143">
        <v>1.2271380448789744</v>
      </c>
      <c r="AA199" s="157">
        <v>49777.922919589393</v>
      </c>
      <c r="AB199" s="180">
        <v>10844.860210235463</v>
      </c>
      <c r="AC199" s="157">
        <v>25431.891061487142</v>
      </c>
      <c r="AD199" s="157">
        <v>24346.031858102251</v>
      </c>
      <c r="AE199" s="131">
        <f>VLOOKUP(G199,$AM$17:$AR$23,6,TRUE)+1</f>
        <v>28</v>
      </c>
      <c r="AF199" s="128" t="s">
        <v>127</v>
      </c>
      <c r="AG199" s="77"/>
      <c r="AH199" s="81">
        <f>-IF($AA199&gt;0,$AA199*(1-VLOOKUP($D199,$AK$26:$AP$39,6,FALSE))*VLOOKUP($D199,$AK$26:$AP$39,IF(($G199-$B$2)/365&lt;1,4,5),FALSE),0)</f>
        <v>-316.58758976858849</v>
      </c>
      <c r="AI199" s="81">
        <f>-IF($AA199&lt;0,$AA199*(1-VLOOKUP($AE199,$AK$18:$AP$23,6,FALSE))*VLOOKUP($AE199,$AK$18:$AP$23,5,FALSE),0)</f>
        <v>0</v>
      </c>
      <c r="AJ199" s="77"/>
      <c r="AK199" s="78"/>
      <c r="AL199" s="78"/>
      <c r="AM199" s="78"/>
      <c r="AN199" s="78"/>
      <c r="AO199" s="78"/>
      <c r="AP199" s="78"/>
      <c r="AQ199" s="78"/>
      <c r="AR199" s="77"/>
      <c r="AS199" s="77"/>
    </row>
    <row r="200" spans="1:45" ht="15.6" x14ac:dyDescent="0.3">
      <c r="A200" s="141">
        <v>2021</v>
      </c>
      <c r="B200" s="141" t="s">
        <v>188</v>
      </c>
      <c r="C200" s="141">
        <v>1119</v>
      </c>
      <c r="D200" s="141" t="s">
        <v>51</v>
      </c>
      <c r="E200" s="142">
        <v>43269</v>
      </c>
      <c r="F200" s="142">
        <v>44011</v>
      </c>
      <c r="G200" s="142">
        <v>44013</v>
      </c>
      <c r="H200" s="141" t="s">
        <v>61</v>
      </c>
      <c r="I200" s="141" t="s">
        <v>58</v>
      </c>
      <c r="J200" s="141" t="s">
        <v>23</v>
      </c>
      <c r="K200" s="157">
        <v>793650.79365079396</v>
      </c>
      <c r="L200" s="141" t="s">
        <v>61</v>
      </c>
      <c r="M200" s="141" t="s">
        <v>59</v>
      </c>
      <c r="N200" s="141" t="s">
        <v>63</v>
      </c>
      <c r="O200" s="158">
        <v>-1000000</v>
      </c>
      <c r="P200" s="141"/>
      <c r="Q200" s="141" t="s">
        <v>26</v>
      </c>
      <c r="R200" s="143">
        <v>1.26</v>
      </c>
      <c r="S200" s="141">
        <v>1.19</v>
      </c>
      <c r="T200" s="141" t="s">
        <v>166</v>
      </c>
      <c r="U200" s="141" t="s">
        <v>165</v>
      </c>
      <c r="V200" s="157"/>
      <c r="W200" s="157">
        <v>0</v>
      </c>
      <c r="X200" s="141"/>
      <c r="Y200" s="143">
        <v>1.1576</v>
      </c>
      <c r="Z200" s="143">
        <v>1.2271380448789744</v>
      </c>
      <c r="AA200" s="158">
        <v>-38933.06270935393</v>
      </c>
      <c r="AB200" s="180"/>
      <c r="AC200" s="157"/>
      <c r="AD200" s="158">
        <v>-38933.06270935393</v>
      </c>
      <c r="AE200" s="131">
        <f>VLOOKUP(G200,$AM$17:$AR$23,6,TRUE)+1</f>
        <v>28</v>
      </c>
      <c r="AF200" s="128" t="s">
        <v>127</v>
      </c>
      <c r="AG200" s="77"/>
      <c r="AH200" s="81">
        <f>-IF($AA200&gt;0,$AA200*(1-VLOOKUP($D200,$AK$26:$AP$39,6,FALSE))*VLOOKUP($D200,$AK$26:$AP$39,IF(($G200-$B$2)/365&lt;1,4,5),FALSE),0)</f>
        <v>0</v>
      </c>
      <c r="AI200" s="81">
        <f>-IF($AA200&lt;0,$AA200*(1-VLOOKUP($AE200,$AK$18:$AP$23,6,FALSE))*VLOOKUP($AE200,$AK$18:$AP$23,5,FALSE),0)</f>
        <v>1595.4769098293239</v>
      </c>
      <c r="AJ200" s="77"/>
      <c r="AK200" s="78"/>
      <c r="AL200" s="78"/>
      <c r="AM200" s="78"/>
      <c r="AN200" s="78"/>
      <c r="AO200" s="78"/>
      <c r="AP200" s="78"/>
      <c r="AQ200" s="78"/>
      <c r="AR200" s="77"/>
      <c r="AS200" s="77"/>
    </row>
    <row r="201" spans="1:45" ht="15.6" x14ac:dyDescent="0.3">
      <c r="A201" s="141">
        <v>2021</v>
      </c>
      <c r="B201" s="141" t="s">
        <v>189</v>
      </c>
      <c r="C201" s="141">
        <v>1120</v>
      </c>
      <c r="D201" s="141" t="s">
        <v>51</v>
      </c>
      <c r="E201" s="142">
        <v>43269</v>
      </c>
      <c r="F201" s="142">
        <v>44041</v>
      </c>
      <c r="G201" s="142">
        <v>44043</v>
      </c>
      <c r="H201" s="141" t="s">
        <v>57</v>
      </c>
      <c r="I201" s="141" t="s">
        <v>59</v>
      </c>
      <c r="J201" s="141" t="s">
        <v>23</v>
      </c>
      <c r="K201" s="157">
        <v>840336.134453782</v>
      </c>
      <c r="L201" s="141" t="s">
        <v>57</v>
      </c>
      <c r="M201" s="141" t="s">
        <v>58</v>
      </c>
      <c r="N201" s="141" t="s">
        <v>63</v>
      </c>
      <c r="O201" s="158">
        <v>-1000000</v>
      </c>
      <c r="P201" s="141"/>
      <c r="Q201" s="141" t="s">
        <v>26</v>
      </c>
      <c r="R201" s="143">
        <v>1.19</v>
      </c>
      <c r="S201" s="141"/>
      <c r="T201" s="141"/>
      <c r="U201" s="141"/>
      <c r="V201" s="157"/>
      <c r="W201" s="157">
        <v>0</v>
      </c>
      <c r="X201" s="141"/>
      <c r="Y201" s="143">
        <v>1.1576</v>
      </c>
      <c r="Z201" s="143">
        <v>1.2304263295007354</v>
      </c>
      <c r="AA201" s="157">
        <v>52014.519909946626</v>
      </c>
      <c r="AB201" s="180">
        <v>13375.288839398963</v>
      </c>
      <c r="AC201" s="157">
        <v>27609.702952786582</v>
      </c>
      <c r="AD201" s="157">
        <v>24404.816957160045</v>
      </c>
      <c r="AE201" s="131">
        <f>VLOOKUP(G201,$AM$17:$AR$23,6,TRUE)+1</f>
        <v>28</v>
      </c>
      <c r="AF201" s="128" t="s">
        <v>127</v>
      </c>
      <c r="AG201" s="77"/>
      <c r="AH201" s="81">
        <f>-IF($AA201&gt;0,$AA201*(1-VLOOKUP($D201,$AK$26:$AP$39,6,FALSE))*VLOOKUP($D201,$AK$26:$AP$39,IF(($G201-$B$2)/365&lt;1,4,5),FALSE),0)</f>
        <v>-330.81234662726052</v>
      </c>
      <c r="AI201" s="81">
        <f>-IF($AA201&lt;0,$AA201*(1-VLOOKUP($AE201,$AK$18:$AP$23,6,FALSE))*VLOOKUP($AE201,$AK$18:$AP$23,5,FALSE),0)</f>
        <v>0</v>
      </c>
      <c r="AJ201" s="77"/>
      <c r="AK201" s="78"/>
      <c r="AL201" s="78"/>
      <c r="AM201" s="78"/>
      <c r="AN201" s="78"/>
      <c r="AO201" s="78"/>
      <c r="AP201" s="78"/>
      <c r="AQ201" s="78"/>
      <c r="AR201" s="77"/>
      <c r="AS201" s="77"/>
    </row>
    <row r="202" spans="1:45" ht="15.6" x14ac:dyDescent="0.3">
      <c r="A202" s="141">
        <v>2021</v>
      </c>
      <c r="B202" s="141" t="s">
        <v>189</v>
      </c>
      <c r="C202" s="141">
        <v>1121</v>
      </c>
      <c r="D202" s="141" t="s">
        <v>51</v>
      </c>
      <c r="E202" s="142">
        <v>43269</v>
      </c>
      <c r="F202" s="142">
        <v>44041</v>
      </c>
      <c r="G202" s="142">
        <v>44043</v>
      </c>
      <c r="H202" s="141" t="s">
        <v>61</v>
      </c>
      <c r="I202" s="141" t="s">
        <v>58</v>
      </c>
      <c r="J202" s="141" t="s">
        <v>23</v>
      </c>
      <c r="K202" s="157">
        <v>793650.79365079396</v>
      </c>
      <c r="L202" s="141" t="s">
        <v>61</v>
      </c>
      <c r="M202" s="141" t="s">
        <v>59</v>
      </c>
      <c r="N202" s="141" t="s">
        <v>63</v>
      </c>
      <c r="O202" s="158">
        <v>-1000000</v>
      </c>
      <c r="P202" s="141"/>
      <c r="Q202" s="141" t="s">
        <v>26</v>
      </c>
      <c r="R202" s="143">
        <v>1.26</v>
      </c>
      <c r="S202" s="141">
        <v>1.19</v>
      </c>
      <c r="T202" s="141" t="s">
        <v>166</v>
      </c>
      <c r="U202" s="141" t="s">
        <v>165</v>
      </c>
      <c r="V202" s="157"/>
      <c r="W202" s="157">
        <v>0</v>
      </c>
      <c r="X202" s="141"/>
      <c r="Y202" s="143">
        <v>1.1576</v>
      </c>
      <c r="Z202" s="143">
        <v>1.2304263295007354</v>
      </c>
      <c r="AA202" s="158">
        <v>-38639.231070547663</v>
      </c>
      <c r="AB202" s="180"/>
      <c r="AC202" s="157"/>
      <c r="AD202" s="158">
        <v>-38639.231070547663</v>
      </c>
      <c r="AE202" s="131">
        <f>VLOOKUP(G202,$AM$17:$AR$23,6,TRUE)+1</f>
        <v>28</v>
      </c>
      <c r="AF202" s="128" t="s">
        <v>127</v>
      </c>
      <c r="AG202" s="77"/>
      <c r="AH202" s="81">
        <f>-IF($AA202&gt;0,$AA202*(1-VLOOKUP($D202,$AK$26:$AP$39,6,FALSE))*VLOOKUP($D202,$AK$26:$AP$39,IF(($G202-$B$2)/365&lt;1,4,5),FALSE),0)</f>
        <v>0</v>
      </c>
      <c r="AI202" s="81">
        <f>-IF($AA202&lt;0,$AA202*(1-VLOOKUP($AE202,$AK$18:$AP$23,6,FALSE))*VLOOKUP($AE202,$AK$18:$AP$23,5,FALSE),0)</f>
        <v>1583.4356892710432</v>
      </c>
      <c r="AJ202" s="77"/>
      <c r="AK202" s="78"/>
      <c r="AL202" s="78"/>
      <c r="AM202" s="78"/>
      <c r="AN202" s="78"/>
      <c r="AO202" s="78"/>
      <c r="AP202" s="78"/>
      <c r="AQ202" s="78"/>
      <c r="AR202" s="77"/>
      <c r="AS202" s="77"/>
    </row>
    <row r="203" spans="1:45" ht="15.6" x14ac:dyDescent="0.3">
      <c r="A203" s="141">
        <v>2021</v>
      </c>
      <c r="B203" s="141" t="s">
        <v>190</v>
      </c>
      <c r="C203" s="141">
        <v>1122</v>
      </c>
      <c r="D203" s="141" t="s">
        <v>51</v>
      </c>
      <c r="E203" s="142">
        <v>43269</v>
      </c>
      <c r="F203" s="142">
        <v>44074</v>
      </c>
      <c r="G203" s="142">
        <v>44076</v>
      </c>
      <c r="H203" s="141" t="s">
        <v>57</v>
      </c>
      <c r="I203" s="141" t="s">
        <v>59</v>
      </c>
      <c r="J203" s="141" t="s">
        <v>23</v>
      </c>
      <c r="K203" s="157">
        <v>840336.134453782</v>
      </c>
      <c r="L203" s="141" t="s">
        <v>57</v>
      </c>
      <c r="M203" s="141" t="s">
        <v>58</v>
      </c>
      <c r="N203" s="141" t="s">
        <v>63</v>
      </c>
      <c r="O203" s="158">
        <v>-1000000</v>
      </c>
      <c r="P203" s="141"/>
      <c r="Q203" s="141" t="s">
        <v>26</v>
      </c>
      <c r="R203" s="143">
        <v>1.19</v>
      </c>
      <c r="S203" s="141"/>
      <c r="T203" s="141"/>
      <c r="U203" s="141"/>
      <c r="V203" s="157"/>
      <c r="W203" s="157">
        <v>0</v>
      </c>
      <c r="X203" s="141"/>
      <c r="Y203" s="143">
        <v>1.1576</v>
      </c>
      <c r="Z203" s="143">
        <v>1.2340499272744521</v>
      </c>
      <c r="AA203" s="157">
        <v>54449.7436736503</v>
      </c>
      <c r="AB203" s="180">
        <v>16126.246652440088</v>
      </c>
      <c r="AC203" s="157">
        <v>29996.149094663677</v>
      </c>
      <c r="AD203" s="157">
        <v>24453.594578986624</v>
      </c>
      <c r="AE203" s="131">
        <f>VLOOKUP(G203,$AM$17:$AR$23,6,TRUE)+1</f>
        <v>28</v>
      </c>
      <c r="AF203" s="128" t="s">
        <v>127</v>
      </c>
      <c r="AG203" s="77"/>
      <c r="AH203" s="81">
        <f>-IF($AA203&gt;0,$AA203*(1-VLOOKUP($D203,$AK$26:$AP$39,6,FALSE))*VLOOKUP($D203,$AK$26:$AP$39,IF(($G203-$B$2)/365&lt;1,4,5),FALSE),0)</f>
        <v>-346.3003697644159</v>
      </c>
      <c r="AI203" s="81">
        <f>-IF($AA203&lt;0,$AA203*(1-VLOOKUP($AE203,$AK$18:$AP$23,6,FALSE))*VLOOKUP($AE203,$AK$18:$AP$23,5,FALSE),0)</f>
        <v>0</v>
      </c>
      <c r="AJ203" s="77"/>
      <c r="AK203" s="78"/>
      <c r="AL203" s="78"/>
      <c r="AM203" s="78"/>
      <c r="AN203" s="78"/>
      <c r="AO203" s="78"/>
      <c r="AP203" s="78"/>
      <c r="AQ203" s="78"/>
      <c r="AR203" s="77"/>
      <c r="AS203" s="77"/>
    </row>
    <row r="204" spans="1:45" ht="15.6" x14ac:dyDescent="0.3">
      <c r="A204" s="141">
        <v>2021</v>
      </c>
      <c r="B204" s="141" t="s">
        <v>190</v>
      </c>
      <c r="C204" s="141">
        <v>1123</v>
      </c>
      <c r="D204" s="141" t="s">
        <v>51</v>
      </c>
      <c r="E204" s="142">
        <v>43269</v>
      </c>
      <c r="F204" s="142">
        <v>44074</v>
      </c>
      <c r="G204" s="142">
        <v>44076</v>
      </c>
      <c r="H204" s="141" t="s">
        <v>61</v>
      </c>
      <c r="I204" s="141" t="s">
        <v>58</v>
      </c>
      <c r="J204" s="141" t="s">
        <v>23</v>
      </c>
      <c r="K204" s="157">
        <v>793650.79365079396</v>
      </c>
      <c r="L204" s="141" t="s">
        <v>61</v>
      </c>
      <c r="M204" s="141" t="s">
        <v>59</v>
      </c>
      <c r="N204" s="141" t="s">
        <v>63</v>
      </c>
      <c r="O204" s="158">
        <v>-1000000</v>
      </c>
      <c r="P204" s="141"/>
      <c r="Q204" s="141" t="s">
        <v>26</v>
      </c>
      <c r="R204" s="143">
        <v>1.26</v>
      </c>
      <c r="S204" s="141">
        <v>1.19</v>
      </c>
      <c r="T204" s="141" t="s">
        <v>166</v>
      </c>
      <c r="U204" s="141" t="s">
        <v>165</v>
      </c>
      <c r="V204" s="157"/>
      <c r="W204" s="157">
        <v>0</v>
      </c>
      <c r="X204" s="141"/>
      <c r="Y204" s="143">
        <v>1.1576</v>
      </c>
      <c r="Z204" s="143">
        <v>1.2340499272744521</v>
      </c>
      <c r="AA204" s="158">
        <v>-38323.497021210213</v>
      </c>
      <c r="AB204" s="180"/>
      <c r="AC204" s="157"/>
      <c r="AD204" s="158">
        <v>-38323.497021210213</v>
      </c>
      <c r="AE204" s="131">
        <f>VLOOKUP(G204,$AM$17:$AR$23,6,TRUE)+1</f>
        <v>28</v>
      </c>
      <c r="AF204" s="128" t="s">
        <v>127</v>
      </c>
      <c r="AG204" s="77"/>
      <c r="AH204" s="81">
        <f>-IF($AA204&gt;0,$AA204*(1-VLOOKUP($D204,$AK$26:$AP$39,6,FALSE))*VLOOKUP($D204,$AK$26:$AP$39,IF(($G204-$B$2)/365&lt;1,4,5),FALSE),0)</f>
        <v>0</v>
      </c>
      <c r="AI204" s="81">
        <f>-IF($AA204&lt;0,$AA204*(1-VLOOKUP($AE204,$AK$18:$AP$23,6,FALSE))*VLOOKUP($AE204,$AK$18:$AP$23,5,FALSE),0)</f>
        <v>1570.4969079291945</v>
      </c>
      <c r="AJ204" s="77"/>
      <c r="AK204" s="78"/>
      <c r="AL204" s="78"/>
      <c r="AM204" s="78"/>
      <c r="AN204" s="78"/>
      <c r="AO204" s="78"/>
      <c r="AP204" s="78"/>
      <c r="AQ204" s="78"/>
      <c r="AR204" s="77"/>
      <c r="AS204" s="77"/>
    </row>
    <row r="205" spans="1:45" ht="15.6" x14ac:dyDescent="0.3">
      <c r="A205" s="141">
        <v>2021</v>
      </c>
      <c r="B205" s="141" t="s">
        <v>191</v>
      </c>
      <c r="C205" s="141">
        <v>1124</v>
      </c>
      <c r="D205" s="141" t="s">
        <v>51</v>
      </c>
      <c r="E205" s="142">
        <v>43269</v>
      </c>
      <c r="F205" s="142">
        <v>44103</v>
      </c>
      <c r="G205" s="142">
        <v>44105</v>
      </c>
      <c r="H205" s="141" t="s">
        <v>57</v>
      </c>
      <c r="I205" s="141" t="s">
        <v>59</v>
      </c>
      <c r="J205" s="141" t="s">
        <v>23</v>
      </c>
      <c r="K205" s="157">
        <v>840336.134453782</v>
      </c>
      <c r="L205" s="141" t="s">
        <v>57</v>
      </c>
      <c r="M205" s="141" t="s">
        <v>58</v>
      </c>
      <c r="N205" s="141" t="s">
        <v>63</v>
      </c>
      <c r="O205" s="158">
        <v>-1000000</v>
      </c>
      <c r="P205" s="141"/>
      <c r="Q205" s="141" t="s">
        <v>26</v>
      </c>
      <c r="R205" s="143">
        <v>1.19</v>
      </c>
      <c r="S205" s="141"/>
      <c r="T205" s="141"/>
      <c r="U205" s="141"/>
      <c r="V205" s="157"/>
      <c r="W205" s="157">
        <v>0</v>
      </c>
      <c r="X205" s="141"/>
      <c r="Y205" s="143">
        <v>1.1576</v>
      </c>
      <c r="Z205" s="143">
        <v>1.2372399071785212</v>
      </c>
      <c r="AA205" s="157">
        <v>56569.559484555437</v>
      </c>
      <c r="AB205" s="180">
        <v>18515.488458458043</v>
      </c>
      <c r="AC205" s="157">
        <v>32085.451463396777</v>
      </c>
      <c r="AD205" s="157">
        <v>24484.10802115866</v>
      </c>
      <c r="AE205" s="131">
        <f>VLOOKUP(G205,$AM$17:$AR$23,6,TRUE)+1</f>
        <v>28</v>
      </c>
      <c r="AF205" s="128" t="s">
        <v>127</v>
      </c>
      <c r="AG205" s="77"/>
      <c r="AH205" s="81">
        <f>-IF($AA205&gt;0,$AA205*(1-VLOOKUP($D205,$AK$26:$AP$39,6,FALSE))*VLOOKUP($D205,$AK$26:$AP$39,IF(($G205-$B$2)/365&lt;1,4,5),FALSE),0)</f>
        <v>-359.78239832177252</v>
      </c>
      <c r="AI205" s="81">
        <f>-IF($AA205&lt;0,$AA205*(1-VLOOKUP($AE205,$AK$18:$AP$23,6,FALSE))*VLOOKUP($AE205,$AK$18:$AP$23,5,FALSE),0)</f>
        <v>0</v>
      </c>
      <c r="AJ205" s="77"/>
      <c r="AK205" s="78"/>
      <c r="AL205" s="78"/>
      <c r="AM205" s="78"/>
      <c r="AN205" s="78"/>
      <c r="AO205" s="78"/>
      <c r="AP205" s="78"/>
      <c r="AQ205" s="78"/>
      <c r="AR205" s="77"/>
      <c r="AS205" s="77"/>
    </row>
    <row r="206" spans="1:45" ht="15.6" x14ac:dyDescent="0.3">
      <c r="A206" s="141">
        <v>2021</v>
      </c>
      <c r="B206" s="141" t="s">
        <v>191</v>
      </c>
      <c r="C206" s="141">
        <v>1125</v>
      </c>
      <c r="D206" s="141" t="s">
        <v>51</v>
      </c>
      <c r="E206" s="142">
        <v>43269</v>
      </c>
      <c r="F206" s="142">
        <v>44103</v>
      </c>
      <c r="G206" s="142">
        <v>44105</v>
      </c>
      <c r="H206" s="141" t="s">
        <v>61</v>
      </c>
      <c r="I206" s="141" t="s">
        <v>58</v>
      </c>
      <c r="J206" s="141" t="s">
        <v>23</v>
      </c>
      <c r="K206" s="157">
        <v>793650.79365079396</v>
      </c>
      <c r="L206" s="141" t="s">
        <v>61</v>
      </c>
      <c r="M206" s="141" t="s">
        <v>59</v>
      </c>
      <c r="N206" s="141" t="s">
        <v>63</v>
      </c>
      <c r="O206" s="158">
        <v>-1000000</v>
      </c>
      <c r="P206" s="141"/>
      <c r="Q206" s="141" t="s">
        <v>26</v>
      </c>
      <c r="R206" s="143">
        <v>1.26</v>
      </c>
      <c r="S206" s="141">
        <v>1.19</v>
      </c>
      <c r="T206" s="141" t="s">
        <v>166</v>
      </c>
      <c r="U206" s="141" t="s">
        <v>165</v>
      </c>
      <c r="V206" s="157"/>
      <c r="W206" s="157">
        <v>0</v>
      </c>
      <c r="X206" s="141"/>
      <c r="Y206" s="143">
        <v>1.1576</v>
      </c>
      <c r="Z206" s="143">
        <v>1.2372399071785212</v>
      </c>
      <c r="AA206" s="158">
        <v>-38054.071026097394</v>
      </c>
      <c r="AB206" s="180"/>
      <c r="AC206" s="157"/>
      <c r="AD206" s="158">
        <v>-38054.071026097394</v>
      </c>
      <c r="AE206" s="131">
        <f>VLOOKUP(G206,$AM$17:$AR$23,6,TRUE)+1</f>
        <v>28</v>
      </c>
      <c r="AF206" s="128" t="s">
        <v>127</v>
      </c>
      <c r="AG206" s="77"/>
      <c r="AH206" s="81">
        <f>-IF($AA206&gt;0,$AA206*(1-VLOOKUP($D206,$AK$26:$AP$39,6,FALSE))*VLOOKUP($D206,$AK$26:$AP$39,IF(($G206-$B$2)/365&lt;1,4,5),FALSE),0)</f>
        <v>0</v>
      </c>
      <c r="AI206" s="81">
        <f>-IF($AA206&lt;0,$AA206*(1-VLOOKUP($AE206,$AK$18:$AP$23,6,FALSE))*VLOOKUP($AE206,$AK$18:$AP$23,5,FALSE),0)</f>
        <v>1559.455830649471</v>
      </c>
      <c r="AJ206" s="77"/>
      <c r="AK206" s="78"/>
      <c r="AL206" s="78"/>
      <c r="AM206" s="78"/>
      <c r="AN206" s="78"/>
      <c r="AO206" s="78"/>
      <c r="AP206" s="78"/>
      <c r="AQ206" s="78"/>
      <c r="AR206" s="77"/>
      <c r="AS206" s="77"/>
    </row>
    <row r="207" spans="1:45" ht="15.6" x14ac:dyDescent="0.3">
      <c r="A207" s="141">
        <v>2021</v>
      </c>
      <c r="B207" s="141" t="s">
        <v>192</v>
      </c>
      <c r="C207" s="141">
        <v>1126</v>
      </c>
      <c r="D207" s="141" t="s">
        <v>51</v>
      </c>
      <c r="E207" s="142">
        <v>43269</v>
      </c>
      <c r="F207" s="142">
        <v>44133</v>
      </c>
      <c r="G207" s="142">
        <v>44135</v>
      </c>
      <c r="H207" s="141" t="s">
        <v>57</v>
      </c>
      <c r="I207" s="141" t="s">
        <v>59</v>
      </c>
      <c r="J207" s="141" t="s">
        <v>23</v>
      </c>
      <c r="K207" s="157">
        <v>840336.134453782</v>
      </c>
      <c r="L207" s="141" t="s">
        <v>57</v>
      </c>
      <c r="M207" s="141" t="s">
        <v>58</v>
      </c>
      <c r="N207" s="141" t="s">
        <v>63</v>
      </c>
      <c r="O207" s="158">
        <v>-1000000</v>
      </c>
      <c r="P207" s="141"/>
      <c r="Q207" s="141" t="s">
        <v>26</v>
      </c>
      <c r="R207" s="143">
        <v>1.19</v>
      </c>
      <c r="S207" s="141"/>
      <c r="T207" s="141"/>
      <c r="U207" s="141"/>
      <c r="V207" s="157"/>
      <c r="W207" s="157">
        <v>0</v>
      </c>
      <c r="X207" s="141"/>
      <c r="Y207" s="143">
        <v>1.1576</v>
      </c>
      <c r="Z207" s="143">
        <v>1.2402837838452112</v>
      </c>
      <c r="AA207" s="157">
        <v>58742.707542789656</v>
      </c>
      <c r="AB207" s="180">
        <v>20776.853239701806</v>
      </c>
      <c r="AC207" s="157">
        <v>34069.042176131392</v>
      </c>
      <c r="AD207" s="157">
        <v>24673.665366658264</v>
      </c>
      <c r="AE207" s="131">
        <f>VLOOKUP(G207,$AM$17:$AR$23,6,TRUE)+1</f>
        <v>28</v>
      </c>
      <c r="AF207" s="128" t="s">
        <v>127</v>
      </c>
      <c r="AG207" s="77"/>
      <c r="AH207" s="81">
        <f>-IF($AA207&gt;0,$AA207*(1-VLOOKUP($D207,$AK$26:$AP$39,6,FALSE))*VLOOKUP($D207,$AK$26:$AP$39,IF(($G207-$B$2)/365&lt;1,4,5),FALSE),0)</f>
        <v>-373.60361997214216</v>
      </c>
      <c r="AI207" s="81">
        <f>-IF($AA207&lt;0,$AA207*(1-VLOOKUP($AE207,$AK$18:$AP$23,6,FALSE))*VLOOKUP($AE207,$AK$18:$AP$23,5,FALSE),0)</f>
        <v>0</v>
      </c>
      <c r="AJ207" s="77"/>
      <c r="AK207" s="78"/>
      <c r="AL207" s="78"/>
      <c r="AM207" s="78"/>
      <c r="AN207" s="78"/>
      <c r="AO207" s="78"/>
      <c r="AP207" s="78"/>
      <c r="AQ207" s="78"/>
      <c r="AR207" s="77"/>
      <c r="AS207" s="77"/>
    </row>
    <row r="208" spans="1:45" ht="15.6" x14ac:dyDescent="0.3">
      <c r="A208" s="141">
        <v>2021</v>
      </c>
      <c r="B208" s="141" t="s">
        <v>192</v>
      </c>
      <c r="C208" s="141">
        <v>1127</v>
      </c>
      <c r="D208" s="141" t="s">
        <v>51</v>
      </c>
      <c r="E208" s="142">
        <v>43269</v>
      </c>
      <c r="F208" s="142">
        <v>44133</v>
      </c>
      <c r="G208" s="142">
        <v>44135</v>
      </c>
      <c r="H208" s="141" t="s">
        <v>61</v>
      </c>
      <c r="I208" s="141" t="s">
        <v>58</v>
      </c>
      <c r="J208" s="141" t="s">
        <v>23</v>
      </c>
      <c r="K208" s="157">
        <v>793650.79365079396</v>
      </c>
      <c r="L208" s="141" t="s">
        <v>61</v>
      </c>
      <c r="M208" s="141" t="s">
        <v>59</v>
      </c>
      <c r="N208" s="141" t="s">
        <v>63</v>
      </c>
      <c r="O208" s="158">
        <v>-1000000</v>
      </c>
      <c r="P208" s="141"/>
      <c r="Q208" s="141" t="s">
        <v>26</v>
      </c>
      <c r="R208" s="143">
        <v>1.26</v>
      </c>
      <c r="S208" s="141">
        <v>1.19</v>
      </c>
      <c r="T208" s="141" t="s">
        <v>166</v>
      </c>
      <c r="U208" s="141" t="s">
        <v>165</v>
      </c>
      <c r="V208" s="157"/>
      <c r="W208" s="157">
        <v>0</v>
      </c>
      <c r="X208" s="141"/>
      <c r="Y208" s="143">
        <v>1.1576</v>
      </c>
      <c r="Z208" s="143">
        <v>1.2402837838452112</v>
      </c>
      <c r="AA208" s="158">
        <v>-37965.85430308785</v>
      </c>
      <c r="AB208" s="180"/>
      <c r="AC208" s="157"/>
      <c r="AD208" s="158">
        <v>-37965.85430308785</v>
      </c>
      <c r="AE208" s="131">
        <f>VLOOKUP(G208,$AM$17:$AR$23,6,TRUE)+1</f>
        <v>28</v>
      </c>
      <c r="AF208" s="128" t="s">
        <v>127</v>
      </c>
      <c r="AG208" s="77"/>
      <c r="AH208" s="81">
        <f>-IF($AA208&gt;0,$AA208*(1-VLOOKUP($D208,$AK$26:$AP$39,6,FALSE))*VLOOKUP($D208,$AK$26:$AP$39,IF(($G208-$B$2)/365&lt;1,4,5),FALSE),0)</f>
        <v>0</v>
      </c>
      <c r="AI208" s="81">
        <f>-IF($AA208&lt;0,$AA208*(1-VLOOKUP($AE208,$AK$18:$AP$23,6,FALSE))*VLOOKUP($AE208,$AK$18:$AP$23,5,FALSE),0)</f>
        <v>1555.8407093405399</v>
      </c>
      <c r="AJ208" s="77"/>
      <c r="AK208" s="78"/>
      <c r="AL208" s="78"/>
      <c r="AM208" s="78"/>
      <c r="AN208" s="78"/>
      <c r="AO208" s="78"/>
      <c r="AP208" s="78"/>
      <c r="AQ208" s="78"/>
      <c r="AR208" s="77"/>
      <c r="AS208" s="77"/>
    </row>
    <row r="209" spans="1:45" ht="15.6" x14ac:dyDescent="0.3">
      <c r="A209" s="141">
        <v>2021</v>
      </c>
      <c r="B209" s="141" t="s">
        <v>193</v>
      </c>
      <c r="C209" s="141">
        <v>1128</v>
      </c>
      <c r="D209" s="141" t="s">
        <v>51</v>
      </c>
      <c r="E209" s="142">
        <v>43269</v>
      </c>
      <c r="F209" s="142">
        <v>44165</v>
      </c>
      <c r="G209" s="142">
        <v>44167</v>
      </c>
      <c r="H209" s="141" t="s">
        <v>57</v>
      </c>
      <c r="I209" s="141" t="s">
        <v>59</v>
      </c>
      <c r="J209" s="141" t="s">
        <v>23</v>
      </c>
      <c r="K209" s="157">
        <v>840336.134453782</v>
      </c>
      <c r="L209" s="141" t="s">
        <v>57</v>
      </c>
      <c r="M209" s="141" t="s">
        <v>58</v>
      </c>
      <c r="N209" s="141" t="s">
        <v>63</v>
      </c>
      <c r="O209" s="158">
        <v>-1000000</v>
      </c>
      <c r="P209" s="141"/>
      <c r="Q209" s="141" t="s">
        <v>26</v>
      </c>
      <c r="R209" s="143">
        <v>1.19</v>
      </c>
      <c r="S209" s="141"/>
      <c r="T209" s="141"/>
      <c r="U209" s="141"/>
      <c r="V209" s="157"/>
      <c r="W209" s="157">
        <v>0</v>
      </c>
      <c r="X209" s="141"/>
      <c r="Y209" s="143">
        <v>1.1576</v>
      </c>
      <c r="Z209" s="143">
        <v>1.2435284469497847</v>
      </c>
      <c r="AA209" s="157">
        <v>61032.622095741353</v>
      </c>
      <c r="AB209" s="180">
        <v>23098.910353419844</v>
      </c>
      <c r="AC209" s="157">
        <v>36172.785836489056</v>
      </c>
      <c r="AD209" s="157">
        <v>24859.836259252297</v>
      </c>
      <c r="AE209" s="131">
        <f>VLOOKUP(G209,$AM$17:$AR$23,6,TRUE)+1</f>
        <v>28</v>
      </c>
      <c r="AF209" s="128" t="s">
        <v>127</v>
      </c>
      <c r="AG209" s="77"/>
      <c r="AH209" s="81">
        <f>-IF($AA209&gt;0,$AA209*(1-VLOOKUP($D209,$AK$26:$AP$39,6,FALSE))*VLOOKUP($D209,$AK$26:$AP$39,IF(($G209-$B$2)/365&lt;1,4,5),FALSE),0)</f>
        <v>-388.16747652891502</v>
      </c>
      <c r="AI209" s="81">
        <f>-IF($AA209&lt;0,$AA209*(1-VLOOKUP($AE209,$AK$18:$AP$23,6,FALSE))*VLOOKUP($AE209,$AK$18:$AP$23,5,FALSE),0)</f>
        <v>0</v>
      </c>
      <c r="AJ209" s="77"/>
      <c r="AK209" s="78"/>
      <c r="AL209" s="78"/>
      <c r="AM209" s="78"/>
      <c r="AN209" s="78"/>
      <c r="AO209" s="78"/>
      <c r="AP209" s="78"/>
      <c r="AQ209" s="78"/>
      <c r="AR209" s="77"/>
      <c r="AS209" s="77"/>
    </row>
    <row r="210" spans="1:45" ht="15.6" x14ac:dyDescent="0.3">
      <c r="A210" s="141">
        <v>2021</v>
      </c>
      <c r="B210" s="141" t="s">
        <v>193</v>
      </c>
      <c r="C210" s="141">
        <v>1129</v>
      </c>
      <c r="D210" s="141" t="s">
        <v>51</v>
      </c>
      <c r="E210" s="142">
        <v>43269</v>
      </c>
      <c r="F210" s="142">
        <v>44165</v>
      </c>
      <c r="G210" s="142">
        <v>44167</v>
      </c>
      <c r="H210" s="141" t="s">
        <v>61</v>
      </c>
      <c r="I210" s="141" t="s">
        <v>58</v>
      </c>
      <c r="J210" s="141" t="s">
        <v>23</v>
      </c>
      <c r="K210" s="157">
        <v>793650.79365079396</v>
      </c>
      <c r="L210" s="141" t="s">
        <v>61</v>
      </c>
      <c r="M210" s="141" t="s">
        <v>59</v>
      </c>
      <c r="N210" s="141" t="s">
        <v>63</v>
      </c>
      <c r="O210" s="158">
        <v>-1000000</v>
      </c>
      <c r="P210" s="141"/>
      <c r="Q210" s="141" t="s">
        <v>26</v>
      </c>
      <c r="R210" s="143">
        <v>1.26</v>
      </c>
      <c r="S210" s="141">
        <v>1.19</v>
      </c>
      <c r="T210" s="141" t="s">
        <v>166</v>
      </c>
      <c r="U210" s="141" t="s">
        <v>165</v>
      </c>
      <c r="V210" s="157"/>
      <c r="W210" s="157">
        <v>0</v>
      </c>
      <c r="X210" s="141"/>
      <c r="Y210" s="143">
        <v>1.1576</v>
      </c>
      <c r="Z210" s="143">
        <v>1.2435284469497847</v>
      </c>
      <c r="AA210" s="158">
        <v>-37933.71174232151</v>
      </c>
      <c r="AB210" s="180"/>
      <c r="AC210" s="157"/>
      <c r="AD210" s="158">
        <v>-37933.71174232151</v>
      </c>
      <c r="AE210" s="131">
        <f>VLOOKUP(G210,$AM$17:$AR$23,6,TRUE)+1</f>
        <v>28</v>
      </c>
      <c r="AF210" s="128" t="s">
        <v>127</v>
      </c>
      <c r="AG210" s="77"/>
      <c r="AH210" s="81">
        <f>-IF($AA210&gt;0,$AA210*(1-VLOOKUP($D210,$AK$26:$AP$39,6,FALSE))*VLOOKUP($D210,$AK$26:$AP$39,IF(($G210-$B$2)/365&lt;1,4,5),FALSE),0)</f>
        <v>0</v>
      </c>
      <c r="AI210" s="81">
        <f>-IF($AA210&lt;0,$AA210*(1-VLOOKUP($AE210,$AK$18:$AP$23,6,FALSE))*VLOOKUP($AE210,$AK$18:$AP$23,5,FALSE),0)</f>
        <v>1554.5235072003354</v>
      </c>
      <c r="AJ210" s="77"/>
      <c r="AK210" s="78"/>
      <c r="AL210" s="78"/>
      <c r="AM210" s="78"/>
      <c r="AN210" s="78"/>
      <c r="AO210" s="78"/>
      <c r="AP210" s="78"/>
      <c r="AQ210" s="78"/>
      <c r="AR210" s="77"/>
      <c r="AS210" s="77"/>
    </row>
    <row r="211" spans="1:45" ht="15.6" x14ac:dyDescent="0.3">
      <c r="A211" s="141">
        <v>2021</v>
      </c>
      <c r="B211" s="141" t="s">
        <v>194</v>
      </c>
      <c r="C211" s="141">
        <v>1140</v>
      </c>
      <c r="D211" s="141" t="s">
        <v>51</v>
      </c>
      <c r="E211" s="142">
        <v>43312</v>
      </c>
      <c r="F211" s="142"/>
      <c r="G211" s="142">
        <v>44196</v>
      </c>
      <c r="H211" s="141" t="s">
        <v>57</v>
      </c>
      <c r="I211" s="141" t="s">
        <v>62</v>
      </c>
      <c r="J211" s="141" t="s">
        <v>23</v>
      </c>
      <c r="K211" s="157">
        <v>793650.79365079396</v>
      </c>
      <c r="L211" s="141" t="s">
        <v>61</v>
      </c>
      <c r="M211" s="141" t="s">
        <v>62</v>
      </c>
      <c r="N211" s="141" t="s">
        <v>63</v>
      </c>
      <c r="O211" s="158">
        <v>-1000000</v>
      </c>
      <c r="P211" s="141"/>
      <c r="Q211" s="141" t="s">
        <v>26</v>
      </c>
      <c r="R211" s="143">
        <v>1.26</v>
      </c>
      <c r="S211" s="141"/>
      <c r="T211" s="141"/>
      <c r="U211" s="141"/>
      <c r="V211" s="157"/>
      <c r="W211" s="157">
        <v>0</v>
      </c>
      <c r="X211" s="141"/>
      <c r="Y211" s="143">
        <v>1.1576</v>
      </c>
      <c r="Z211" s="143">
        <v>1.2464756283346916</v>
      </c>
      <c r="AA211" s="158">
        <v>-8667.4950602974859</v>
      </c>
      <c r="AB211" s="158">
        <v>-8667.4950602974859</v>
      </c>
      <c r="AC211" s="158">
        <v>-8667.4950602974859</v>
      </c>
      <c r="AD211" s="157">
        <v>0</v>
      </c>
      <c r="AE211" s="131">
        <f>VLOOKUP(G211,$AM$17:$AR$23,6,TRUE)+1</f>
        <v>29</v>
      </c>
      <c r="AF211" s="128" t="s">
        <v>127</v>
      </c>
      <c r="AG211" s="77"/>
      <c r="AH211" s="81">
        <f>-IF($AA211&gt;0,$AA211*(1-VLOOKUP($D211,$AK$26:$AP$39,6,FALSE))*VLOOKUP($D211,$AK$26:$AP$39,IF(($G211-$B$2)/365&lt;1,4,5),FALSE),0)</f>
        <v>0</v>
      </c>
      <c r="AI211" s="81">
        <f>-IF($AA211&lt;0,$AA211*(1-VLOOKUP($AE211,$AK$18:$AP$23,6,FALSE))*VLOOKUP($AE211,$AK$18:$AP$23,5,FALSE),0)</f>
        <v>472.20513088500707</v>
      </c>
      <c r="AJ211" s="77"/>
      <c r="AK211" s="78"/>
      <c r="AL211" s="78"/>
      <c r="AM211" s="78"/>
      <c r="AN211" s="78"/>
      <c r="AO211" s="78"/>
      <c r="AP211" s="78"/>
      <c r="AQ211" s="78"/>
      <c r="AR211" s="77"/>
      <c r="AS211" s="77"/>
    </row>
    <row r="212" spans="1:45" ht="15.6" x14ac:dyDescent="0.3">
      <c r="A212" s="141">
        <v>2021</v>
      </c>
      <c r="B212" s="141" t="s">
        <v>195</v>
      </c>
      <c r="C212" s="141">
        <v>1145</v>
      </c>
      <c r="D212" s="141" t="s">
        <v>51</v>
      </c>
      <c r="E212" s="142">
        <v>43342</v>
      </c>
      <c r="F212" s="142"/>
      <c r="G212" s="142">
        <v>44196</v>
      </c>
      <c r="H212" s="141" t="s">
        <v>57</v>
      </c>
      <c r="I212" s="141" t="s">
        <v>62</v>
      </c>
      <c r="J212" s="141" t="s">
        <v>23</v>
      </c>
      <c r="K212" s="157">
        <v>793650.79365079396</v>
      </c>
      <c r="L212" s="141" t="s">
        <v>61</v>
      </c>
      <c r="M212" s="141" t="s">
        <v>62</v>
      </c>
      <c r="N212" s="141" t="s">
        <v>63</v>
      </c>
      <c r="O212" s="158">
        <v>-1000000</v>
      </c>
      <c r="P212" s="141"/>
      <c r="Q212" s="141" t="s">
        <v>26</v>
      </c>
      <c r="R212" s="143">
        <v>1.26</v>
      </c>
      <c r="S212" s="141"/>
      <c r="T212" s="141"/>
      <c r="U212" s="141"/>
      <c r="V212" s="157"/>
      <c r="W212" s="157">
        <v>0</v>
      </c>
      <c r="X212" s="141"/>
      <c r="Y212" s="143">
        <v>1.1576</v>
      </c>
      <c r="Z212" s="143">
        <v>1.2464756283346916</v>
      </c>
      <c r="AA212" s="158">
        <v>-8667.4950602974859</v>
      </c>
      <c r="AB212" s="158">
        <v>-8667.4950602974859</v>
      </c>
      <c r="AC212" s="158">
        <v>-8667.4950602974859</v>
      </c>
      <c r="AD212" s="157">
        <v>0</v>
      </c>
      <c r="AE212" s="131">
        <f>VLOOKUP(G212,$AM$17:$AR$23,6,TRUE)+1</f>
        <v>29</v>
      </c>
      <c r="AF212" s="128" t="s">
        <v>127</v>
      </c>
      <c r="AG212" s="77"/>
      <c r="AH212" s="81">
        <f>-IF($AA212&gt;0,$AA212*(1-VLOOKUP($D212,$AK$26:$AP$39,6,FALSE))*VLOOKUP($D212,$AK$26:$AP$39,IF(($G212-$B$2)/365&lt;1,4,5),FALSE),0)</f>
        <v>0</v>
      </c>
      <c r="AI212" s="81">
        <f>-IF($AA212&lt;0,$AA212*(1-VLOOKUP($AE212,$AK$18:$AP$23,6,FALSE))*VLOOKUP($AE212,$AK$18:$AP$23,5,FALSE),0)</f>
        <v>472.20513088500707</v>
      </c>
      <c r="AJ212" s="77"/>
      <c r="AK212" s="78"/>
      <c r="AL212" s="78"/>
      <c r="AM212" s="78"/>
      <c r="AN212" s="78"/>
      <c r="AO212" s="78"/>
      <c r="AP212" s="78"/>
      <c r="AQ212" s="78"/>
      <c r="AR212" s="77"/>
      <c r="AS212" s="77"/>
    </row>
    <row r="213" spans="1:45" ht="15.6" x14ac:dyDescent="0.3">
      <c r="A213" s="141">
        <v>2021</v>
      </c>
      <c r="B213" s="141" t="s">
        <v>167</v>
      </c>
      <c r="C213" s="141">
        <v>1207</v>
      </c>
      <c r="D213" s="141" t="s">
        <v>51</v>
      </c>
      <c r="E213" s="142">
        <v>43371</v>
      </c>
      <c r="F213" s="142"/>
      <c r="G213" s="142">
        <v>44196</v>
      </c>
      <c r="H213" s="141" t="s">
        <v>57</v>
      </c>
      <c r="I213" s="141" t="s">
        <v>62</v>
      </c>
      <c r="J213" s="141" t="s">
        <v>23</v>
      </c>
      <c r="K213" s="157">
        <v>793650.79365079396</v>
      </c>
      <c r="L213" s="141" t="s">
        <v>61</v>
      </c>
      <c r="M213" s="141" t="s">
        <v>62</v>
      </c>
      <c r="N213" s="141" t="s">
        <v>63</v>
      </c>
      <c r="O213" s="158">
        <v>-1000000</v>
      </c>
      <c r="P213" s="141"/>
      <c r="Q213" s="141" t="s">
        <v>26</v>
      </c>
      <c r="R213" s="143">
        <v>1.26</v>
      </c>
      <c r="S213" s="141"/>
      <c r="T213" s="141"/>
      <c r="U213" s="141"/>
      <c r="V213" s="157"/>
      <c r="W213" s="157">
        <v>0</v>
      </c>
      <c r="X213" s="141"/>
      <c r="Y213" s="143">
        <v>1.1576</v>
      </c>
      <c r="Z213" s="143">
        <v>1.2464756283346916</v>
      </c>
      <c r="AA213" s="158">
        <v>-8667.4950602974859</v>
      </c>
      <c r="AB213" s="158">
        <v>-8667.4950602974859</v>
      </c>
      <c r="AC213" s="158">
        <v>-8667.4950602974859</v>
      </c>
      <c r="AD213" s="157">
        <v>0</v>
      </c>
      <c r="AE213" s="131">
        <f>VLOOKUP(G213,$AM$17:$AR$23,6,TRUE)+1</f>
        <v>29</v>
      </c>
      <c r="AF213" s="128" t="s">
        <v>196</v>
      </c>
      <c r="AG213" s="77"/>
      <c r="AH213" s="81">
        <f>-IF($AA213&gt;0,$AA213*(1-VLOOKUP($D213,$AK$26:$AP$39,6,FALSE))*VLOOKUP($D213,$AK$26:$AP$39,IF(($G213-$B$2)/365&lt;1,4,5),FALSE),0)</f>
        <v>0</v>
      </c>
      <c r="AI213" s="81">
        <f>-IF($AA213&lt;0,$AA213*(1-VLOOKUP($AE213,$AK$18:$AP$23,6,FALSE))*VLOOKUP($AE213,$AK$18:$AP$23,5,FALSE),0)</f>
        <v>472.20513088500707</v>
      </c>
      <c r="AJ213" s="77"/>
      <c r="AK213" s="78"/>
      <c r="AL213" s="78"/>
      <c r="AM213" s="78"/>
      <c r="AN213" s="78"/>
      <c r="AO213" s="78"/>
      <c r="AP213" s="78"/>
      <c r="AQ213" s="78"/>
      <c r="AR213" s="77"/>
      <c r="AS213" s="77"/>
    </row>
    <row r="214" spans="1:45" ht="15.6" x14ac:dyDescent="0.3">
      <c r="A214" s="141">
        <v>2021</v>
      </c>
      <c r="B214" s="141" t="s">
        <v>197</v>
      </c>
      <c r="C214" s="141">
        <v>1130</v>
      </c>
      <c r="D214" s="141" t="s">
        <v>51</v>
      </c>
      <c r="E214" s="142">
        <v>43269</v>
      </c>
      <c r="F214" s="142">
        <v>44194</v>
      </c>
      <c r="G214" s="142">
        <v>44196</v>
      </c>
      <c r="H214" s="141" t="s">
        <v>57</v>
      </c>
      <c r="I214" s="141" t="s">
        <v>59</v>
      </c>
      <c r="J214" s="141" t="s">
        <v>23</v>
      </c>
      <c r="K214" s="157">
        <v>840336.134453782</v>
      </c>
      <c r="L214" s="141" t="s">
        <v>57</v>
      </c>
      <c r="M214" s="141" t="s">
        <v>58</v>
      </c>
      <c r="N214" s="141" t="s">
        <v>63</v>
      </c>
      <c r="O214" s="158">
        <v>-1000000</v>
      </c>
      <c r="P214" s="141"/>
      <c r="Q214" s="141" t="s">
        <v>26</v>
      </c>
      <c r="R214" s="143">
        <v>1.19</v>
      </c>
      <c r="S214" s="141"/>
      <c r="T214" s="141"/>
      <c r="U214" s="141"/>
      <c r="V214" s="157"/>
      <c r="W214" s="157">
        <v>0</v>
      </c>
      <c r="X214" s="141"/>
      <c r="Y214" s="143">
        <v>1.1576</v>
      </c>
      <c r="Z214" s="143">
        <v>1.2464756283346916</v>
      </c>
      <c r="AA214" s="157">
        <v>63084.42937997901</v>
      </c>
      <c r="AB214" s="180">
        <v>25231.476958674015</v>
      </c>
      <c r="AC214" s="157">
        <v>38074.158954097191</v>
      </c>
      <c r="AD214" s="157">
        <v>25010.270425881819</v>
      </c>
      <c r="AE214" s="131">
        <f>VLOOKUP(G214,$AM$17:$AR$23,6,TRUE)+1</f>
        <v>29</v>
      </c>
      <c r="AF214" s="128" t="s">
        <v>127</v>
      </c>
      <c r="AG214" s="77"/>
      <c r="AH214" s="81">
        <f>-IF($AA214&gt;0,$AA214*(1-VLOOKUP($D214,$AK$26:$AP$39,6,FALSE))*VLOOKUP($D214,$AK$26:$AP$39,IF(($G214-$B$2)/365&lt;1,4,5),FALSE),0)</f>
        <v>-401.21697085666653</v>
      </c>
      <c r="AI214" s="81">
        <f>-IF($AA214&lt;0,$AA214*(1-VLOOKUP($AE214,$AK$18:$AP$23,6,FALSE))*VLOOKUP($AE214,$AK$18:$AP$23,5,FALSE),0)</f>
        <v>0</v>
      </c>
      <c r="AJ214" s="77"/>
      <c r="AK214" s="78"/>
      <c r="AL214" s="78"/>
      <c r="AM214" s="78"/>
      <c r="AN214" s="78"/>
      <c r="AO214" s="78"/>
      <c r="AP214" s="78"/>
      <c r="AQ214" s="78"/>
      <c r="AR214" s="77"/>
      <c r="AS214" s="77"/>
    </row>
    <row r="215" spans="1:45" ht="15.6" x14ac:dyDescent="0.3">
      <c r="A215" s="144">
        <v>2021</v>
      </c>
      <c r="B215" s="144" t="s">
        <v>197</v>
      </c>
      <c r="C215" s="144">
        <v>1131</v>
      </c>
      <c r="D215" s="144" t="s">
        <v>51</v>
      </c>
      <c r="E215" s="145">
        <v>43269</v>
      </c>
      <c r="F215" s="145">
        <v>44194</v>
      </c>
      <c r="G215" s="145">
        <v>44196</v>
      </c>
      <c r="H215" s="144" t="s">
        <v>61</v>
      </c>
      <c r="I215" s="144" t="s">
        <v>58</v>
      </c>
      <c r="J215" s="144" t="s">
        <v>23</v>
      </c>
      <c r="K215" s="159">
        <v>793650.79365079396</v>
      </c>
      <c r="L215" s="144" t="s">
        <v>61</v>
      </c>
      <c r="M215" s="144" t="s">
        <v>59</v>
      </c>
      <c r="N215" s="144" t="s">
        <v>63</v>
      </c>
      <c r="O215" s="146">
        <v>-1000000</v>
      </c>
      <c r="P215" s="144"/>
      <c r="Q215" s="144" t="s">
        <v>26</v>
      </c>
      <c r="R215" s="147">
        <v>1.26</v>
      </c>
      <c r="S215" s="144">
        <v>1.19</v>
      </c>
      <c r="T215" s="144" t="s">
        <v>166</v>
      </c>
      <c r="U215" s="144" t="s">
        <v>165</v>
      </c>
      <c r="V215" s="159"/>
      <c r="W215" s="159">
        <v>0</v>
      </c>
      <c r="X215" s="144"/>
      <c r="Y215" s="147">
        <v>1.1576</v>
      </c>
      <c r="Z215" s="147">
        <v>1.2464756283346916</v>
      </c>
      <c r="AA215" s="146">
        <v>-37852.952421304995</v>
      </c>
      <c r="AB215" s="199"/>
      <c r="AC215" s="159"/>
      <c r="AD215" s="146">
        <v>-37852.952421304995</v>
      </c>
      <c r="AE215" s="131">
        <f>VLOOKUP(G215,$AM$17:$AR$23,6,TRUE)+1</f>
        <v>29</v>
      </c>
      <c r="AF215" s="129" t="s">
        <v>127</v>
      </c>
      <c r="AG215" s="77"/>
      <c r="AH215" s="81">
        <f>-IF($AA215&gt;0,$AA215*(1-VLOOKUP($D215,$AK$26:$AP$39,6,FALSE))*VLOOKUP($D215,$AK$26:$AP$39,IF(($G215-$B$2)/365&lt;1,4,5),FALSE),0)</f>
        <v>0</v>
      </c>
      <c r="AI215" s="81">
        <f>-IF($AA215&lt;0,$AA215*(1-VLOOKUP($AE215,$AK$18:$AP$23,6,FALSE))*VLOOKUP($AE215,$AK$18:$AP$23,5,FALSE),0)</f>
        <v>2062.228847912696</v>
      </c>
      <c r="AJ215" s="77"/>
      <c r="AK215" s="78"/>
      <c r="AL215" s="78"/>
      <c r="AM215" s="78"/>
      <c r="AN215" s="78"/>
      <c r="AO215" s="78"/>
      <c r="AP215" s="78"/>
      <c r="AQ215" s="78"/>
      <c r="AR215" s="77"/>
      <c r="AS215" s="77"/>
    </row>
    <row r="216" spans="1:45" ht="15.6" x14ac:dyDescent="0.3">
      <c r="A216" s="148"/>
      <c r="B216" s="148"/>
      <c r="C216" s="148"/>
      <c r="D216" s="148"/>
      <c r="E216" s="149"/>
      <c r="F216" s="149"/>
      <c r="G216" s="149"/>
      <c r="H216" s="148"/>
      <c r="I216" s="148"/>
      <c r="J216" s="148"/>
      <c r="K216" s="151">
        <v>24276377.217553705</v>
      </c>
      <c r="L216" s="148"/>
      <c r="M216" s="148"/>
      <c r="N216" s="148"/>
      <c r="O216" s="150">
        <v>-29000000</v>
      </c>
      <c r="P216" s="148"/>
      <c r="Q216" s="148"/>
      <c r="R216" s="152">
        <v>1.1945769230769223</v>
      </c>
      <c r="S216" s="148"/>
      <c r="T216" s="148"/>
      <c r="U216" s="148"/>
      <c r="V216" s="151"/>
      <c r="W216" s="151"/>
      <c r="X216" s="148"/>
      <c r="Y216" s="152"/>
      <c r="Z216" s="152"/>
      <c r="AA216" s="150">
        <v>-340846.68436523288</v>
      </c>
      <c r="AB216" s="150">
        <v>-340846.68436523288</v>
      </c>
      <c r="AC216" s="151">
        <v>324616.44546931837</v>
      </c>
      <c r="AD216" s="150">
        <v>-665463.12983455136</v>
      </c>
      <c r="AE216" s="131"/>
      <c r="AF216" s="128"/>
      <c r="AG216" s="77"/>
      <c r="AH216" s="81"/>
      <c r="AI216" s="81"/>
      <c r="AJ216" s="77"/>
      <c r="AK216" s="78"/>
      <c r="AL216" s="78"/>
      <c r="AM216" s="78"/>
      <c r="AN216" s="78"/>
      <c r="AO216" s="78"/>
      <c r="AP216" s="78"/>
      <c r="AQ216" s="78"/>
      <c r="AR216" s="77"/>
      <c r="AS216" s="77"/>
    </row>
    <row r="217" spans="1:45" ht="15.6" x14ac:dyDescent="0.3">
      <c r="A217" s="148"/>
      <c r="B217" s="148"/>
      <c r="C217" s="148"/>
      <c r="D217" s="148"/>
      <c r="E217" s="149"/>
      <c r="F217" s="149"/>
      <c r="G217" s="149"/>
      <c r="H217" s="148"/>
      <c r="I217" s="148"/>
      <c r="J217" s="148"/>
      <c r="K217" s="151"/>
      <c r="L217" s="148"/>
      <c r="M217" s="148"/>
      <c r="N217" s="148"/>
      <c r="O217" s="151"/>
      <c r="P217" s="148"/>
      <c r="Q217" s="148"/>
      <c r="R217" s="152"/>
      <c r="S217" s="148"/>
      <c r="T217" s="148"/>
      <c r="U217" s="148"/>
      <c r="V217" s="151"/>
      <c r="W217" s="151"/>
      <c r="X217" s="148"/>
      <c r="Y217" s="152"/>
      <c r="Z217" s="152"/>
      <c r="AA217" s="151"/>
      <c r="AB217" s="151"/>
      <c r="AC217" s="151"/>
      <c r="AD217" s="151"/>
      <c r="AE217" s="131"/>
      <c r="AF217" s="128"/>
      <c r="AG217" s="77"/>
      <c r="AH217" s="81"/>
      <c r="AI217" s="81"/>
      <c r="AJ217" s="77"/>
      <c r="AK217" s="78"/>
      <c r="AL217" s="78"/>
      <c r="AM217" s="78"/>
      <c r="AN217" s="78"/>
      <c r="AO217" s="78"/>
      <c r="AP217" s="78"/>
      <c r="AQ217" s="78"/>
      <c r="AR217" s="77"/>
      <c r="AS217" s="77"/>
    </row>
    <row r="218" spans="1:45" ht="15.6" x14ac:dyDescent="0.3">
      <c r="A218" s="148"/>
      <c r="B218" s="148"/>
      <c r="C218" s="148"/>
      <c r="D218" s="148"/>
      <c r="E218" s="149"/>
      <c r="F218" s="149"/>
      <c r="G218" s="149"/>
      <c r="H218" s="148"/>
      <c r="I218" s="148" t="s">
        <v>198</v>
      </c>
      <c r="J218" s="148"/>
      <c r="K218" s="155">
        <v>964473177.00929272</v>
      </c>
      <c r="L218" s="154"/>
      <c r="M218" s="154"/>
      <c r="N218" s="154"/>
      <c r="O218" s="153">
        <v>-1159000000</v>
      </c>
      <c r="P218" s="154"/>
      <c r="Q218" s="154"/>
      <c r="R218" s="156">
        <v>1.2016923099861729</v>
      </c>
      <c r="S218" s="154"/>
      <c r="T218" s="154"/>
      <c r="U218" s="154"/>
      <c r="V218" s="155"/>
      <c r="W218" s="155"/>
      <c r="X218" s="154"/>
      <c r="Y218" s="156"/>
      <c r="Z218" s="156"/>
      <c r="AA218" s="153">
        <v>-7390104.2074031206</v>
      </c>
      <c r="AB218" s="153">
        <v>-7390104.2074031206</v>
      </c>
      <c r="AC218" s="153">
        <v>-909413.78084055567</v>
      </c>
      <c r="AD218" s="153">
        <v>-6480690.4265625626</v>
      </c>
      <c r="AE218" s="131"/>
      <c r="AF218" s="128"/>
      <c r="AG218" s="77"/>
      <c r="AH218" s="81"/>
      <c r="AI218" s="81"/>
      <c r="AJ218" s="77"/>
      <c r="AK218" s="78"/>
      <c r="AL218" s="78"/>
      <c r="AM218" s="78"/>
      <c r="AN218" s="78"/>
      <c r="AO218" s="78"/>
      <c r="AP218" s="78"/>
      <c r="AQ218" s="78"/>
      <c r="AR218" s="77"/>
      <c r="AS218" s="77"/>
    </row>
    <row r="219" spans="1:45" ht="15.6" x14ac:dyDescent="0.3">
      <c r="A219" s="148"/>
      <c r="B219" s="148"/>
      <c r="C219" s="148"/>
      <c r="D219" s="148"/>
      <c r="E219" s="149"/>
      <c r="F219" s="149"/>
      <c r="G219" s="149"/>
      <c r="H219" s="148"/>
      <c r="I219" s="148"/>
      <c r="J219" s="148"/>
      <c r="K219" s="151"/>
      <c r="L219" s="148"/>
      <c r="M219" s="148"/>
      <c r="N219" s="148"/>
      <c r="O219" s="151"/>
      <c r="P219" s="148"/>
      <c r="Q219" s="148"/>
      <c r="R219" s="152"/>
      <c r="S219" s="148"/>
      <c r="T219" s="148"/>
      <c r="U219" s="148"/>
      <c r="V219" s="151"/>
      <c r="W219" s="151"/>
      <c r="X219" s="148"/>
      <c r="Y219" s="152"/>
      <c r="Z219" s="152"/>
      <c r="AA219" s="151"/>
      <c r="AB219" s="151"/>
      <c r="AC219" s="151"/>
      <c r="AD219" s="151"/>
      <c r="AE219" s="131"/>
      <c r="AF219" s="128"/>
      <c r="AG219" s="77"/>
      <c r="AH219" s="81">
        <f>-IF($AA219&gt;0,$AA219*(1-VLOOKUP($D219,$AK$26:$AP$39,6,FALSE))*VLOOKUP($D219,$AK$26:$AP$39,IF(($G219-$B$2)/365&lt;1,4,5),FALSE),0)</f>
        <v>0</v>
      </c>
      <c r="AI219" s="81">
        <f>-IF($AA219&lt;0,$AA219*(1-VLOOKUP($AE219,$AK$18:$AP$23,6,FALSE))*VLOOKUP($AE219,$AK$18:$AP$23,5,FALSE),0)</f>
        <v>0</v>
      </c>
      <c r="AJ219" s="77"/>
      <c r="AK219" s="78"/>
      <c r="AL219" s="78"/>
      <c r="AM219" s="78"/>
      <c r="AN219" s="78"/>
      <c r="AO219" s="78"/>
      <c r="AP219" s="78"/>
      <c r="AQ219" s="78"/>
      <c r="AR219" s="77"/>
      <c r="AS219" s="77"/>
    </row>
    <row r="220" spans="1:45" ht="15.6" x14ac:dyDescent="0.3">
      <c r="A220" s="141">
        <v>2019</v>
      </c>
      <c r="B220" s="141" t="s">
        <v>199</v>
      </c>
      <c r="C220" s="141">
        <v>1146</v>
      </c>
      <c r="D220" s="141" t="s">
        <v>28</v>
      </c>
      <c r="E220" s="142">
        <v>43354</v>
      </c>
      <c r="F220" s="142">
        <v>43494</v>
      </c>
      <c r="G220" s="142">
        <v>43496</v>
      </c>
      <c r="H220" s="141" t="s">
        <v>57</v>
      </c>
      <c r="I220" s="141" t="s">
        <v>58</v>
      </c>
      <c r="J220" s="141" t="s">
        <v>63</v>
      </c>
      <c r="K220" s="158">
        <v>-1250000</v>
      </c>
      <c r="L220" s="141" t="s">
        <v>57</v>
      </c>
      <c r="M220" s="141" t="s">
        <v>59</v>
      </c>
      <c r="N220" s="141" t="s">
        <v>200</v>
      </c>
      <c r="O220" s="157">
        <v>5350000</v>
      </c>
      <c r="P220" s="141"/>
      <c r="Q220" s="141" t="s">
        <v>30</v>
      </c>
      <c r="R220" s="143">
        <v>4.28</v>
      </c>
      <c r="S220" s="141"/>
      <c r="T220" s="141"/>
      <c r="U220" s="141"/>
      <c r="V220" s="157"/>
      <c r="W220" s="157">
        <v>0</v>
      </c>
      <c r="X220" s="141"/>
      <c r="Y220" s="143">
        <v>4.0199550794747756</v>
      </c>
      <c r="Z220" s="143">
        <v>4.0639659416703457</v>
      </c>
      <c r="AA220" s="157">
        <v>74755.999737309525</v>
      </c>
      <c r="AB220" s="180">
        <v>51514.71095386683</v>
      </c>
      <c r="AC220" s="157">
        <v>58029.993104559602</v>
      </c>
      <c r="AD220" s="157">
        <v>16726.006632749923</v>
      </c>
      <c r="AE220" s="131">
        <f>VLOOKUP(G220,$AM$17:$AR$23,6,TRUE)+1</f>
        <v>25</v>
      </c>
      <c r="AF220" s="128" t="s">
        <v>127</v>
      </c>
      <c r="AG220" s="77"/>
      <c r="AH220" s="81">
        <f>-IF($AA220&gt;0,$AA220*(1-VLOOKUP($D220,$AK$26:$AP$39,6,FALSE))*VLOOKUP($D220,$AK$26:$AP$39,IF(($G220-$B$2)/365&lt;1,4,5),FALSE),0)</f>
        <v>-139.04615951139573</v>
      </c>
      <c r="AI220" s="81">
        <f>-IF($AA220&lt;0,$AA220*(1-VLOOKUP($AE220,$AK$18:$AP$23,6,FALSE))*VLOOKUP($AE220,$AK$18:$AP$23,5,FALSE),0)</f>
        <v>0</v>
      </c>
      <c r="AJ220" s="77"/>
      <c r="AK220" s="78"/>
      <c r="AL220" s="78"/>
      <c r="AM220" s="78"/>
      <c r="AN220" s="78"/>
      <c r="AO220" s="78"/>
      <c r="AP220" s="78"/>
      <c r="AQ220" s="78"/>
      <c r="AR220" s="77"/>
      <c r="AS220" s="77"/>
    </row>
    <row r="221" spans="1:45" ht="15.6" x14ac:dyDescent="0.3">
      <c r="A221" s="141">
        <v>2019</v>
      </c>
      <c r="B221" s="141" t="s">
        <v>199</v>
      </c>
      <c r="C221" s="141">
        <v>1147</v>
      </c>
      <c r="D221" s="141" t="s">
        <v>28</v>
      </c>
      <c r="E221" s="142">
        <v>43354</v>
      </c>
      <c r="F221" s="142">
        <v>43494</v>
      </c>
      <c r="G221" s="142">
        <v>43496</v>
      </c>
      <c r="H221" s="141" t="s">
        <v>61</v>
      </c>
      <c r="I221" s="141" t="s">
        <v>59</v>
      </c>
      <c r="J221" s="141" t="s">
        <v>63</v>
      </c>
      <c r="K221" s="158">
        <v>-1250000</v>
      </c>
      <c r="L221" s="141" t="s">
        <v>61</v>
      </c>
      <c r="M221" s="141" t="s">
        <v>58</v>
      </c>
      <c r="N221" s="141" t="s">
        <v>200</v>
      </c>
      <c r="O221" s="157">
        <v>5350000</v>
      </c>
      <c r="P221" s="141"/>
      <c r="Q221" s="141" t="s">
        <v>30</v>
      </c>
      <c r="R221" s="143">
        <v>4.28</v>
      </c>
      <c r="S221" s="141"/>
      <c r="T221" s="141"/>
      <c r="U221" s="141"/>
      <c r="V221" s="157"/>
      <c r="W221" s="157">
        <v>0</v>
      </c>
      <c r="X221" s="141"/>
      <c r="Y221" s="143">
        <v>4.0199550794747756</v>
      </c>
      <c r="Z221" s="143">
        <v>4.0639659416703457</v>
      </c>
      <c r="AA221" s="158">
        <v>-23241.288783442698</v>
      </c>
      <c r="AB221" s="180"/>
      <c r="AC221" s="157">
        <v>0</v>
      </c>
      <c r="AD221" s="158">
        <v>-23241.288783442698</v>
      </c>
      <c r="AE221" s="131">
        <f>VLOOKUP(G221,$AM$17:$AR$23,6,TRUE)+1</f>
        <v>25</v>
      </c>
      <c r="AF221" s="128" t="s">
        <v>127</v>
      </c>
      <c r="AG221" s="77"/>
      <c r="AH221" s="81">
        <f>-IF($AA221&gt;0,$AA221*(1-VLOOKUP($D221,$AK$26:$AP$39,6,FALSE))*VLOOKUP($D221,$AK$26:$AP$39,IF(($G221-$B$2)/365&lt;1,4,5),FALSE),0)</f>
        <v>0</v>
      </c>
      <c r="AI221" s="81">
        <f>-IF($AA221&lt;0,$AA221*(1-VLOOKUP($AE221,$AK$18:$AP$23,6,FALSE))*VLOOKUP($AE221,$AK$18:$AP$23,5,FALSE),0)</f>
        <v>324.91321719252892</v>
      </c>
      <c r="AJ221" s="77"/>
      <c r="AK221" s="78"/>
      <c r="AL221" s="78"/>
      <c r="AM221" s="78"/>
      <c r="AN221" s="78"/>
      <c r="AO221" s="78"/>
      <c r="AP221" s="78"/>
      <c r="AQ221" s="78"/>
      <c r="AR221" s="77"/>
      <c r="AS221" s="77"/>
    </row>
    <row r="222" spans="1:45" ht="15.6" x14ac:dyDescent="0.3">
      <c r="A222" s="141">
        <v>2019</v>
      </c>
      <c r="B222" s="141" t="s">
        <v>201</v>
      </c>
      <c r="C222" s="141">
        <v>1148</v>
      </c>
      <c r="D222" s="141" t="s">
        <v>28</v>
      </c>
      <c r="E222" s="142">
        <v>43354</v>
      </c>
      <c r="F222" s="142">
        <v>43522</v>
      </c>
      <c r="G222" s="142">
        <v>43524</v>
      </c>
      <c r="H222" s="141" t="s">
        <v>57</v>
      </c>
      <c r="I222" s="141" t="s">
        <v>58</v>
      </c>
      <c r="J222" s="141" t="s">
        <v>63</v>
      </c>
      <c r="K222" s="158">
        <v>-1250000</v>
      </c>
      <c r="L222" s="141" t="s">
        <v>57</v>
      </c>
      <c r="M222" s="141" t="s">
        <v>59</v>
      </c>
      <c r="N222" s="141" t="s">
        <v>200</v>
      </c>
      <c r="O222" s="157">
        <v>5350000</v>
      </c>
      <c r="P222" s="141"/>
      <c r="Q222" s="141" t="s">
        <v>30</v>
      </c>
      <c r="R222" s="143">
        <v>4.28</v>
      </c>
      <c r="S222" s="141"/>
      <c r="T222" s="141"/>
      <c r="U222" s="141"/>
      <c r="V222" s="157"/>
      <c r="W222" s="157">
        <v>0</v>
      </c>
      <c r="X222" s="141"/>
      <c r="Y222" s="143">
        <v>4.0199550794747756</v>
      </c>
      <c r="Z222" s="143">
        <v>4.0757844543547606</v>
      </c>
      <c r="AA222" s="157">
        <v>73367.605644530573</v>
      </c>
      <c r="AB222" s="180">
        <v>48122.371464064316</v>
      </c>
      <c r="AC222" s="157">
        <v>54855.363072214386</v>
      </c>
      <c r="AD222" s="157">
        <v>18512.242572316187</v>
      </c>
      <c r="AE222" s="131">
        <f>VLOOKUP(G222,$AM$17:$AR$23,6,TRUE)+1</f>
        <v>25</v>
      </c>
      <c r="AF222" s="128" t="s">
        <v>127</v>
      </c>
      <c r="AG222" s="77"/>
      <c r="AH222" s="81">
        <f>-IF($AA222&gt;0,$AA222*(1-VLOOKUP($D222,$AK$26:$AP$39,6,FALSE))*VLOOKUP($D222,$AK$26:$AP$39,IF(($G222-$B$2)/365&lt;1,4,5),FALSE),0)</f>
        <v>-136.46374649882688</v>
      </c>
      <c r="AI222" s="81">
        <f>-IF($AA222&lt;0,$AA222*(1-VLOOKUP($AE222,$AK$18:$AP$23,6,FALSE))*VLOOKUP($AE222,$AK$18:$AP$23,5,FALSE),0)</f>
        <v>0</v>
      </c>
      <c r="AJ222" s="77"/>
      <c r="AK222" s="78"/>
      <c r="AL222" s="78"/>
      <c r="AM222" s="78"/>
      <c r="AN222" s="78"/>
      <c r="AO222" s="78"/>
      <c r="AP222" s="78"/>
      <c r="AQ222" s="78"/>
      <c r="AR222" s="77"/>
      <c r="AS222" s="77"/>
    </row>
    <row r="223" spans="1:45" ht="15.6" x14ac:dyDescent="0.3">
      <c r="A223" s="141">
        <v>2019</v>
      </c>
      <c r="B223" s="141" t="s">
        <v>201</v>
      </c>
      <c r="C223" s="141">
        <v>1149</v>
      </c>
      <c r="D223" s="141" t="s">
        <v>28</v>
      </c>
      <c r="E223" s="142">
        <v>43354</v>
      </c>
      <c r="F223" s="142">
        <v>43522</v>
      </c>
      <c r="G223" s="142">
        <v>43524</v>
      </c>
      <c r="H223" s="141" t="s">
        <v>61</v>
      </c>
      <c r="I223" s="141" t="s">
        <v>59</v>
      </c>
      <c r="J223" s="141" t="s">
        <v>63</v>
      </c>
      <c r="K223" s="158">
        <v>-1250000</v>
      </c>
      <c r="L223" s="141" t="s">
        <v>61</v>
      </c>
      <c r="M223" s="141" t="s">
        <v>58</v>
      </c>
      <c r="N223" s="141" t="s">
        <v>200</v>
      </c>
      <c r="O223" s="157">
        <v>5350000</v>
      </c>
      <c r="P223" s="141"/>
      <c r="Q223" s="141" t="s">
        <v>30</v>
      </c>
      <c r="R223" s="143">
        <v>4.28</v>
      </c>
      <c r="S223" s="141"/>
      <c r="T223" s="141"/>
      <c r="U223" s="141"/>
      <c r="V223" s="157"/>
      <c r="W223" s="157">
        <v>0</v>
      </c>
      <c r="X223" s="141"/>
      <c r="Y223" s="143">
        <v>4.0199550794747756</v>
      </c>
      <c r="Z223" s="143">
        <v>4.0757844543547606</v>
      </c>
      <c r="AA223" s="158">
        <v>-25245.234180466257</v>
      </c>
      <c r="AB223" s="180"/>
      <c r="AC223" s="157">
        <v>0</v>
      </c>
      <c r="AD223" s="158">
        <v>-25245.234180466257</v>
      </c>
      <c r="AE223" s="131">
        <f>VLOOKUP(G223,$AM$17:$AR$23,6,TRUE)+1</f>
        <v>25</v>
      </c>
      <c r="AF223" s="128" t="s">
        <v>127</v>
      </c>
      <c r="AG223" s="77"/>
      <c r="AH223" s="81">
        <f>-IF($AA223&gt;0,$AA223*(1-VLOOKUP($D223,$AK$26:$AP$39,6,FALSE))*VLOOKUP($D223,$AK$26:$AP$39,IF(($G223-$B$2)/365&lt;1,4,5),FALSE),0)</f>
        <v>0</v>
      </c>
      <c r="AI223" s="81">
        <f>-IF($AA223&lt;0,$AA223*(1-VLOOKUP($AE223,$AK$18:$AP$23,6,FALSE))*VLOOKUP($AE223,$AK$18:$AP$23,5,FALSE),0)</f>
        <v>352.92837384291829</v>
      </c>
      <c r="AJ223" s="77"/>
      <c r="AK223" s="78"/>
      <c r="AL223" s="78"/>
      <c r="AM223" s="78"/>
      <c r="AN223" s="78"/>
      <c r="AO223" s="78"/>
      <c r="AP223" s="78"/>
      <c r="AQ223" s="78"/>
      <c r="AR223" s="77"/>
      <c r="AS223" s="77"/>
    </row>
    <row r="224" spans="1:45" ht="15.6" x14ac:dyDescent="0.3">
      <c r="A224" s="141">
        <v>2019</v>
      </c>
      <c r="B224" s="141" t="s">
        <v>202</v>
      </c>
      <c r="C224" s="141">
        <v>1150</v>
      </c>
      <c r="D224" s="141" t="s">
        <v>28</v>
      </c>
      <c r="E224" s="142">
        <v>43354</v>
      </c>
      <c r="F224" s="142">
        <v>43551</v>
      </c>
      <c r="G224" s="142">
        <v>43553</v>
      </c>
      <c r="H224" s="141" t="s">
        <v>57</v>
      </c>
      <c r="I224" s="141" t="s">
        <v>58</v>
      </c>
      <c r="J224" s="141" t="s">
        <v>63</v>
      </c>
      <c r="K224" s="158">
        <v>-1250000</v>
      </c>
      <c r="L224" s="141" t="s">
        <v>57</v>
      </c>
      <c r="M224" s="141" t="s">
        <v>59</v>
      </c>
      <c r="N224" s="141" t="s">
        <v>200</v>
      </c>
      <c r="O224" s="157">
        <v>5350000</v>
      </c>
      <c r="P224" s="141"/>
      <c r="Q224" s="141" t="s">
        <v>30</v>
      </c>
      <c r="R224" s="143">
        <v>4.28</v>
      </c>
      <c r="S224" s="141"/>
      <c r="T224" s="141"/>
      <c r="U224" s="141"/>
      <c r="V224" s="157"/>
      <c r="W224" s="157">
        <v>0</v>
      </c>
      <c r="X224" s="141"/>
      <c r="Y224" s="143">
        <v>4.0199550794747756</v>
      </c>
      <c r="Z224" s="143">
        <v>4.0898264363492718</v>
      </c>
      <c r="AA224" s="157">
        <v>69198.900878628512</v>
      </c>
      <c r="AB224" s="180">
        <v>42652.64927807996</v>
      </c>
      <c r="AC224" s="157">
        <v>51083.475784551541</v>
      </c>
      <c r="AD224" s="157">
        <v>18115.425094076971</v>
      </c>
      <c r="AE224" s="131">
        <f>VLOOKUP(G224,$AM$17:$AR$23,6,TRUE)+1</f>
        <v>25</v>
      </c>
      <c r="AF224" s="128" t="s">
        <v>127</v>
      </c>
      <c r="AG224" s="77"/>
      <c r="AH224" s="81">
        <f>-IF($AA224&gt;0,$AA224*(1-VLOOKUP($D224,$AK$26:$AP$39,6,FALSE))*VLOOKUP($D224,$AK$26:$AP$39,IF(($G224-$B$2)/365&lt;1,4,5),FALSE),0)</f>
        <v>-128.70995563424904</v>
      </c>
      <c r="AI224" s="81">
        <f>-IF($AA224&lt;0,$AA224*(1-VLOOKUP($AE224,$AK$18:$AP$23,6,FALSE))*VLOOKUP($AE224,$AK$18:$AP$23,5,FALSE),0)</f>
        <v>0</v>
      </c>
      <c r="AJ224" s="77"/>
      <c r="AK224" s="78"/>
      <c r="AL224" s="78"/>
      <c r="AM224" s="78"/>
      <c r="AN224" s="78"/>
      <c r="AO224" s="78"/>
      <c r="AP224" s="78"/>
      <c r="AQ224" s="78"/>
      <c r="AR224" s="77"/>
      <c r="AS224" s="77"/>
    </row>
    <row r="225" spans="1:45" ht="15.6" x14ac:dyDescent="0.3">
      <c r="A225" s="141">
        <v>2019</v>
      </c>
      <c r="B225" s="141" t="s">
        <v>202</v>
      </c>
      <c r="C225" s="141">
        <v>1151</v>
      </c>
      <c r="D225" s="141" t="s">
        <v>28</v>
      </c>
      <c r="E225" s="142">
        <v>43354</v>
      </c>
      <c r="F225" s="142">
        <v>43551</v>
      </c>
      <c r="G225" s="142">
        <v>43553</v>
      </c>
      <c r="H225" s="141" t="s">
        <v>61</v>
      </c>
      <c r="I225" s="141" t="s">
        <v>59</v>
      </c>
      <c r="J225" s="141" t="s">
        <v>63</v>
      </c>
      <c r="K225" s="158">
        <v>-1250000</v>
      </c>
      <c r="L225" s="141" t="s">
        <v>61</v>
      </c>
      <c r="M225" s="141" t="s">
        <v>58</v>
      </c>
      <c r="N225" s="141" t="s">
        <v>200</v>
      </c>
      <c r="O225" s="157">
        <v>5350000</v>
      </c>
      <c r="P225" s="141"/>
      <c r="Q225" s="141" t="s">
        <v>30</v>
      </c>
      <c r="R225" s="143">
        <v>4.28</v>
      </c>
      <c r="S225" s="141"/>
      <c r="T225" s="141"/>
      <c r="U225" s="141"/>
      <c r="V225" s="157"/>
      <c r="W225" s="157">
        <v>0</v>
      </c>
      <c r="X225" s="141"/>
      <c r="Y225" s="143">
        <v>4.0199550794747756</v>
      </c>
      <c r="Z225" s="143">
        <v>4.0898264363492718</v>
      </c>
      <c r="AA225" s="158">
        <v>-26546.251600548552</v>
      </c>
      <c r="AB225" s="180"/>
      <c r="AC225" s="157">
        <v>0</v>
      </c>
      <c r="AD225" s="158">
        <v>-26546.251600548552</v>
      </c>
      <c r="AE225" s="131">
        <f>VLOOKUP(G225,$AM$17:$AR$23,6,TRUE)+1</f>
        <v>25</v>
      </c>
      <c r="AF225" s="128" t="s">
        <v>127</v>
      </c>
      <c r="AG225" s="77"/>
      <c r="AH225" s="81">
        <f>-IF($AA225&gt;0,$AA225*(1-VLOOKUP($D225,$AK$26:$AP$39,6,FALSE))*VLOOKUP($D225,$AK$26:$AP$39,IF(($G225-$B$2)/365&lt;1,4,5),FALSE),0)</f>
        <v>0</v>
      </c>
      <c r="AI225" s="81">
        <f>-IF($AA225&lt;0,$AA225*(1-VLOOKUP($AE225,$AK$18:$AP$23,6,FALSE))*VLOOKUP($AE225,$AK$18:$AP$23,5,FALSE),0)</f>
        <v>371.11659737566879</v>
      </c>
      <c r="AJ225" s="77"/>
      <c r="AK225" s="78"/>
      <c r="AL225" s="78"/>
      <c r="AM225" s="78"/>
      <c r="AN225" s="78"/>
      <c r="AO225" s="78"/>
      <c r="AP225" s="78"/>
      <c r="AQ225" s="78"/>
      <c r="AR225" s="77"/>
      <c r="AS225" s="77"/>
    </row>
    <row r="226" spans="1:45" ht="15.6" x14ac:dyDescent="0.3">
      <c r="A226" s="141">
        <v>2019</v>
      </c>
      <c r="B226" s="141" t="s">
        <v>203</v>
      </c>
      <c r="C226" s="141">
        <v>1152</v>
      </c>
      <c r="D226" s="141" t="s">
        <v>28</v>
      </c>
      <c r="E226" s="142">
        <v>43354</v>
      </c>
      <c r="F226" s="142">
        <v>43581</v>
      </c>
      <c r="G226" s="142">
        <v>43585</v>
      </c>
      <c r="H226" s="141" t="s">
        <v>57</v>
      </c>
      <c r="I226" s="141" t="s">
        <v>58</v>
      </c>
      <c r="J226" s="141" t="s">
        <v>63</v>
      </c>
      <c r="K226" s="158">
        <v>-1250000</v>
      </c>
      <c r="L226" s="141" t="s">
        <v>57</v>
      </c>
      <c r="M226" s="141" t="s">
        <v>59</v>
      </c>
      <c r="N226" s="141" t="s">
        <v>200</v>
      </c>
      <c r="O226" s="157">
        <v>5350000</v>
      </c>
      <c r="P226" s="141"/>
      <c r="Q226" s="141" t="s">
        <v>30</v>
      </c>
      <c r="R226" s="143">
        <v>4.28</v>
      </c>
      <c r="S226" s="141"/>
      <c r="T226" s="141"/>
      <c r="U226" s="141"/>
      <c r="V226" s="157"/>
      <c r="W226" s="157">
        <v>0</v>
      </c>
      <c r="X226" s="141"/>
      <c r="Y226" s="143">
        <v>4.0199550794747756</v>
      </c>
      <c r="Z226" s="143">
        <v>3.9823557788011663</v>
      </c>
      <c r="AA226" s="157">
        <v>85488.170370163818</v>
      </c>
      <c r="AB226" s="180">
        <v>65823.961253220419</v>
      </c>
      <c r="AC226" s="157">
        <v>79951.708713558051</v>
      </c>
      <c r="AD226" s="157">
        <v>5536.4616566057666</v>
      </c>
      <c r="AE226" s="131">
        <f>VLOOKUP(G226,$AM$17:$AR$23,6,TRUE)+1</f>
        <v>25</v>
      </c>
      <c r="AF226" s="128" t="s">
        <v>127</v>
      </c>
      <c r="AG226" s="77"/>
      <c r="AH226" s="81">
        <f>-IF($AA226&gt;0,$AA226*(1-VLOOKUP($D226,$AK$26:$AP$39,6,FALSE))*VLOOKUP($D226,$AK$26:$AP$39,IF(($G226-$B$2)/365&lt;1,4,5),FALSE),0)</f>
        <v>-159.00799688850472</v>
      </c>
      <c r="AI226" s="81">
        <f>-IF($AA226&lt;0,$AA226*(1-VLOOKUP($AE226,$AK$18:$AP$23,6,FALSE))*VLOOKUP($AE226,$AK$18:$AP$23,5,FALSE),0)</f>
        <v>0</v>
      </c>
      <c r="AJ226" s="77"/>
      <c r="AK226" s="78"/>
      <c r="AL226" s="78"/>
      <c r="AM226" s="78"/>
      <c r="AN226" s="78"/>
      <c r="AO226" s="78"/>
      <c r="AP226" s="78"/>
      <c r="AQ226" s="78"/>
      <c r="AR226" s="77"/>
      <c r="AS226" s="77"/>
    </row>
    <row r="227" spans="1:45" ht="15.6" x14ac:dyDescent="0.3">
      <c r="A227" s="141">
        <v>2019</v>
      </c>
      <c r="B227" s="141" t="s">
        <v>203</v>
      </c>
      <c r="C227" s="141">
        <v>1153</v>
      </c>
      <c r="D227" s="141" t="s">
        <v>28</v>
      </c>
      <c r="E227" s="142">
        <v>43354</v>
      </c>
      <c r="F227" s="142">
        <v>43581</v>
      </c>
      <c r="G227" s="142">
        <v>43585</v>
      </c>
      <c r="H227" s="141" t="s">
        <v>61</v>
      </c>
      <c r="I227" s="141" t="s">
        <v>59</v>
      </c>
      <c r="J227" s="141" t="s">
        <v>63</v>
      </c>
      <c r="K227" s="158">
        <v>-1250000</v>
      </c>
      <c r="L227" s="141" t="s">
        <v>61</v>
      </c>
      <c r="M227" s="141" t="s">
        <v>58</v>
      </c>
      <c r="N227" s="141" t="s">
        <v>200</v>
      </c>
      <c r="O227" s="157">
        <v>5350000</v>
      </c>
      <c r="P227" s="141"/>
      <c r="Q227" s="141" t="s">
        <v>30</v>
      </c>
      <c r="R227" s="143">
        <v>4.28</v>
      </c>
      <c r="S227" s="141"/>
      <c r="T227" s="141"/>
      <c r="U227" s="141"/>
      <c r="V227" s="157"/>
      <c r="W227" s="157">
        <v>0</v>
      </c>
      <c r="X227" s="141"/>
      <c r="Y227" s="143">
        <v>4.0199550794747756</v>
      </c>
      <c r="Z227" s="143">
        <v>3.9823557788011663</v>
      </c>
      <c r="AA227" s="158">
        <v>-19664.209116943399</v>
      </c>
      <c r="AB227" s="180"/>
      <c r="AC227" s="157">
        <v>0</v>
      </c>
      <c r="AD227" s="158">
        <v>-19664.209116943399</v>
      </c>
      <c r="AE227" s="131">
        <f>VLOOKUP(G227,$AM$17:$AR$23,6,TRUE)+1</f>
        <v>25</v>
      </c>
      <c r="AF227" s="128" t="s">
        <v>127</v>
      </c>
      <c r="AG227" s="77"/>
      <c r="AH227" s="81">
        <f>-IF($AA227&gt;0,$AA227*(1-VLOOKUP($D227,$AK$26:$AP$39,6,FALSE))*VLOOKUP($D227,$AK$26:$AP$39,IF(($G227-$B$2)/365&lt;1,4,5),FALSE),0)</f>
        <v>0</v>
      </c>
      <c r="AI227" s="81">
        <f>-IF($AA227&lt;0,$AA227*(1-VLOOKUP($AE227,$AK$18:$AP$23,6,FALSE))*VLOOKUP($AE227,$AK$18:$AP$23,5,FALSE),0)</f>
        <v>274.90564345486877</v>
      </c>
      <c r="AJ227" s="77"/>
      <c r="AK227" s="78"/>
      <c r="AL227" s="78"/>
      <c r="AM227" s="78"/>
      <c r="AN227" s="78"/>
      <c r="AO227" s="78"/>
      <c r="AP227" s="78"/>
      <c r="AQ227" s="78"/>
      <c r="AR227" s="77"/>
      <c r="AS227" s="77"/>
    </row>
    <row r="228" spans="1:45" ht="15.6" x14ac:dyDescent="0.3">
      <c r="A228" s="141">
        <v>2019</v>
      </c>
      <c r="B228" s="141" t="s">
        <v>204</v>
      </c>
      <c r="C228" s="141">
        <v>1154</v>
      </c>
      <c r="D228" s="141" t="s">
        <v>28</v>
      </c>
      <c r="E228" s="142">
        <v>43354</v>
      </c>
      <c r="F228" s="142">
        <v>43614</v>
      </c>
      <c r="G228" s="142">
        <v>43616</v>
      </c>
      <c r="H228" s="141" t="s">
        <v>57</v>
      </c>
      <c r="I228" s="141" t="s">
        <v>58</v>
      </c>
      <c r="J228" s="141" t="s">
        <v>63</v>
      </c>
      <c r="K228" s="158">
        <v>-1250000</v>
      </c>
      <c r="L228" s="141" t="s">
        <v>57</v>
      </c>
      <c r="M228" s="141" t="s">
        <v>59</v>
      </c>
      <c r="N228" s="141" t="s">
        <v>200</v>
      </c>
      <c r="O228" s="157">
        <v>5350000</v>
      </c>
      <c r="P228" s="141"/>
      <c r="Q228" s="141" t="s">
        <v>30</v>
      </c>
      <c r="R228" s="143">
        <v>4.28</v>
      </c>
      <c r="S228" s="141"/>
      <c r="T228" s="141"/>
      <c r="U228" s="141"/>
      <c r="V228" s="157"/>
      <c r="W228" s="157">
        <v>0</v>
      </c>
      <c r="X228" s="141"/>
      <c r="Y228" s="143">
        <v>4.0199550794747756</v>
      </c>
      <c r="Z228" s="143">
        <v>4.0371833282598164</v>
      </c>
      <c r="AA228" s="157">
        <v>74971.37750997518</v>
      </c>
      <c r="AB228" s="180">
        <v>51014.563194563554</v>
      </c>
      <c r="AC228" s="157">
        <v>65224.205366977505</v>
      </c>
      <c r="AD228" s="157">
        <v>9747.1721429976751</v>
      </c>
      <c r="AE228" s="131">
        <f>VLOOKUP(G228,$AM$17:$AR$23,6,TRUE)+1</f>
        <v>25</v>
      </c>
      <c r="AF228" s="128" t="s">
        <v>127</v>
      </c>
      <c r="AG228" s="77"/>
      <c r="AH228" s="81">
        <f>-IF($AA228&gt;0,$AA228*(1-VLOOKUP($D228,$AK$26:$AP$39,6,FALSE))*VLOOKUP($D228,$AK$26:$AP$39,IF(($G228-$B$2)/365&lt;1,4,5),FALSE),0)</f>
        <v>-139.44676216855385</v>
      </c>
      <c r="AI228" s="81">
        <f>-IF($AA228&lt;0,$AA228*(1-VLOOKUP($AE228,$AK$18:$AP$23,6,FALSE))*VLOOKUP($AE228,$AK$18:$AP$23,5,FALSE),0)</f>
        <v>0</v>
      </c>
      <c r="AJ228" s="77"/>
      <c r="AK228" s="78"/>
      <c r="AL228" s="78"/>
      <c r="AM228" s="78"/>
      <c r="AN228" s="78"/>
      <c r="AO228" s="78"/>
      <c r="AP228" s="78"/>
      <c r="AQ228" s="78"/>
      <c r="AR228" s="77"/>
      <c r="AS228" s="77"/>
    </row>
    <row r="229" spans="1:45" ht="15.6" x14ac:dyDescent="0.3">
      <c r="A229" s="141">
        <v>2019</v>
      </c>
      <c r="B229" s="141" t="s">
        <v>204</v>
      </c>
      <c r="C229" s="141">
        <v>1155</v>
      </c>
      <c r="D229" s="141" t="s">
        <v>28</v>
      </c>
      <c r="E229" s="142">
        <v>43354</v>
      </c>
      <c r="F229" s="142">
        <v>43614</v>
      </c>
      <c r="G229" s="142">
        <v>43616</v>
      </c>
      <c r="H229" s="141" t="s">
        <v>61</v>
      </c>
      <c r="I229" s="141" t="s">
        <v>59</v>
      </c>
      <c r="J229" s="141" t="s">
        <v>63</v>
      </c>
      <c r="K229" s="158">
        <v>-1250000</v>
      </c>
      <c r="L229" s="141" t="s">
        <v>61</v>
      </c>
      <c r="M229" s="141" t="s">
        <v>58</v>
      </c>
      <c r="N229" s="141" t="s">
        <v>200</v>
      </c>
      <c r="O229" s="157">
        <v>5350000</v>
      </c>
      <c r="P229" s="141"/>
      <c r="Q229" s="141" t="s">
        <v>30</v>
      </c>
      <c r="R229" s="143">
        <v>4.28</v>
      </c>
      <c r="S229" s="141"/>
      <c r="T229" s="141"/>
      <c r="U229" s="141"/>
      <c r="V229" s="157"/>
      <c r="W229" s="157">
        <v>0</v>
      </c>
      <c r="X229" s="141"/>
      <c r="Y229" s="143">
        <v>4.0199550794747756</v>
      </c>
      <c r="Z229" s="143">
        <v>4.0371833282598164</v>
      </c>
      <c r="AA229" s="158">
        <v>-23956.81431541163</v>
      </c>
      <c r="AB229" s="180"/>
      <c r="AC229" s="157">
        <v>0</v>
      </c>
      <c r="AD229" s="158">
        <v>-23956.81431541163</v>
      </c>
      <c r="AE229" s="131">
        <f>VLOOKUP(G229,$AM$17:$AR$23,6,TRUE)+1</f>
        <v>25</v>
      </c>
      <c r="AF229" s="128" t="s">
        <v>127</v>
      </c>
      <c r="AG229" s="77"/>
      <c r="AH229" s="81">
        <f>-IF($AA229&gt;0,$AA229*(1-VLOOKUP($D229,$AK$26:$AP$39,6,FALSE))*VLOOKUP($D229,$AK$26:$AP$39,IF(($G229-$B$2)/365&lt;1,4,5),FALSE),0)</f>
        <v>0</v>
      </c>
      <c r="AI229" s="81">
        <f>-IF($AA229&lt;0,$AA229*(1-VLOOKUP($AE229,$AK$18:$AP$23,6,FALSE))*VLOOKUP($AE229,$AK$18:$AP$23,5,FALSE),0)</f>
        <v>334.91626412945459</v>
      </c>
      <c r="AJ229" s="77"/>
      <c r="AK229" s="78"/>
      <c r="AL229" s="78"/>
      <c r="AM229" s="78"/>
      <c r="AN229" s="78"/>
      <c r="AO229" s="78"/>
      <c r="AP229" s="78"/>
      <c r="AQ229" s="78"/>
      <c r="AR229" s="77"/>
      <c r="AS229" s="77"/>
    </row>
    <row r="230" spans="1:45" ht="15.6" x14ac:dyDescent="0.3">
      <c r="A230" s="141">
        <v>2019</v>
      </c>
      <c r="B230" s="141" t="s">
        <v>205</v>
      </c>
      <c r="C230" s="141">
        <v>1156</v>
      </c>
      <c r="D230" s="141" t="s">
        <v>28</v>
      </c>
      <c r="E230" s="142">
        <v>43354</v>
      </c>
      <c r="F230" s="142">
        <v>43642</v>
      </c>
      <c r="G230" s="142">
        <v>43644</v>
      </c>
      <c r="H230" s="141" t="s">
        <v>57</v>
      </c>
      <c r="I230" s="141" t="s">
        <v>58</v>
      </c>
      <c r="J230" s="141" t="s">
        <v>63</v>
      </c>
      <c r="K230" s="158">
        <v>-1250000</v>
      </c>
      <c r="L230" s="141" t="s">
        <v>57</v>
      </c>
      <c r="M230" s="141" t="s">
        <v>59</v>
      </c>
      <c r="N230" s="141" t="s">
        <v>200</v>
      </c>
      <c r="O230" s="157">
        <v>5350000</v>
      </c>
      <c r="P230" s="141"/>
      <c r="Q230" s="141" t="s">
        <v>30</v>
      </c>
      <c r="R230" s="143">
        <v>4.28</v>
      </c>
      <c r="S230" s="141"/>
      <c r="T230" s="141"/>
      <c r="U230" s="141"/>
      <c r="V230" s="157"/>
      <c r="W230" s="157">
        <v>0</v>
      </c>
      <c r="X230" s="141"/>
      <c r="Y230" s="143">
        <v>4.0199550794747756</v>
      </c>
      <c r="Z230" s="143">
        <v>4.1210277396629387</v>
      </c>
      <c r="AA230" s="157">
        <v>61847.477723045609</v>
      </c>
      <c r="AB230" s="180">
        <v>31572.434844408228</v>
      </c>
      <c r="AC230" s="157">
        <v>42702.33704122209</v>
      </c>
      <c r="AD230" s="157">
        <v>19145.140681823519</v>
      </c>
      <c r="AE230" s="131">
        <f>VLOOKUP(G230,$AM$17:$AR$23,6,TRUE)+1</f>
        <v>26</v>
      </c>
      <c r="AF230" s="128" t="s">
        <v>127</v>
      </c>
      <c r="AG230" s="77"/>
      <c r="AH230" s="81">
        <f>-IF($AA230&gt;0,$AA230*(1-VLOOKUP($D230,$AK$26:$AP$39,6,FALSE))*VLOOKUP($D230,$AK$26:$AP$39,IF(($G230-$B$2)/365&lt;1,4,5),FALSE),0)</f>
        <v>-115.03630856486484</v>
      </c>
      <c r="AI230" s="81">
        <f>-IF($AA230&lt;0,$AA230*(1-VLOOKUP($AE230,$AK$18:$AP$23,6,FALSE))*VLOOKUP($AE230,$AK$18:$AP$23,5,FALSE),0)</f>
        <v>0</v>
      </c>
      <c r="AJ230" s="77"/>
      <c r="AK230" s="78"/>
      <c r="AL230" s="78"/>
      <c r="AM230" s="78"/>
      <c r="AN230" s="78"/>
      <c r="AO230" s="78"/>
      <c r="AP230" s="78"/>
      <c r="AQ230" s="78"/>
      <c r="AR230" s="77"/>
      <c r="AS230" s="77"/>
    </row>
    <row r="231" spans="1:45" ht="15.6" x14ac:dyDescent="0.3">
      <c r="A231" s="141">
        <v>2019</v>
      </c>
      <c r="B231" s="141" t="s">
        <v>205</v>
      </c>
      <c r="C231" s="141">
        <v>1157</v>
      </c>
      <c r="D231" s="141" t="s">
        <v>28</v>
      </c>
      <c r="E231" s="142">
        <v>43354</v>
      </c>
      <c r="F231" s="142">
        <v>43642</v>
      </c>
      <c r="G231" s="142">
        <v>43644</v>
      </c>
      <c r="H231" s="141" t="s">
        <v>61</v>
      </c>
      <c r="I231" s="141" t="s">
        <v>59</v>
      </c>
      <c r="J231" s="141" t="s">
        <v>63</v>
      </c>
      <c r="K231" s="158">
        <v>-1250000</v>
      </c>
      <c r="L231" s="141" t="s">
        <v>61</v>
      </c>
      <c r="M231" s="141" t="s">
        <v>58</v>
      </c>
      <c r="N231" s="141" t="s">
        <v>200</v>
      </c>
      <c r="O231" s="157">
        <v>5350000</v>
      </c>
      <c r="P231" s="141"/>
      <c r="Q231" s="141" t="s">
        <v>30</v>
      </c>
      <c r="R231" s="143">
        <v>4.28</v>
      </c>
      <c r="S231" s="141"/>
      <c r="T231" s="141"/>
      <c r="U231" s="141"/>
      <c r="V231" s="157"/>
      <c r="W231" s="157">
        <v>0</v>
      </c>
      <c r="X231" s="141"/>
      <c r="Y231" s="143">
        <v>4.0199550794747756</v>
      </c>
      <c r="Z231" s="143">
        <v>4.1210277396629387</v>
      </c>
      <c r="AA231" s="158">
        <v>-30275.042878637381</v>
      </c>
      <c r="AB231" s="180"/>
      <c r="AC231" s="157">
        <v>0</v>
      </c>
      <c r="AD231" s="158">
        <v>-30275.042878637381</v>
      </c>
      <c r="AE231" s="131">
        <f>VLOOKUP(G231,$AM$17:$AR$23,6,TRUE)+1</f>
        <v>26</v>
      </c>
      <c r="AF231" s="128" t="s">
        <v>127</v>
      </c>
      <c r="AG231" s="77"/>
      <c r="AH231" s="81">
        <f>-IF($AA231&gt;0,$AA231*(1-VLOOKUP($D231,$AK$26:$AP$39,6,FALSE))*VLOOKUP($D231,$AK$26:$AP$39,IF(($G231-$B$2)/365&lt;1,4,5),FALSE),0)</f>
        <v>0</v>
      </c>
      <c r="AI231" s="81">
        <f>-IF($AA231&lt;0,$AA231*(1-VLOOKUP($AE231,$AK$18:$AP$23,6,FALSE))*VLOOKUP($AE231,$AK$18:$AP$23,5,FALSE),0)</f>
        <v>621.24387986963904</v>
      </c>
      <c r="AJ231" s="77"/>
      <c r="AK231" s="78"/>
      <c r="AL231" s="78"/>
      <c r="AM231" s="78"/>
      <c r="AN231" s="78"/>
      <c r="AO231" s="78"/>
      <c r="AP231" s="78"/>
      <c r="AQ231" s="78"/>
      <c r="AR231" s="77"/>
      <c r="AS231" s="77"/>
    </row>
    <row r="232" spans="1:45" ht="15.6" x14ac:dyDescent="0.3">
      <c r="A232" s="141">
        <v>2019</v>
      </c>
      <c r="B232" s="141" t="s">
        <v>206</v>
      </c>
      <c r="C232" s="141">
        <v>1158</v>
      </c>
      <c r="D232" s="141" t="s">
        <v>28</v>
      </c>
      <c r="E232" s="142">
        <v>43354</v>
      </c>
      <c r="F232" s="142">
        <v>43675</v>
      </c>
      <c r="G232" s="142">
        <v>43677</v>
      </c>
      <c r="H232" s="141" t="s">
        <v>57</v>
      </c>
      <c r="I232" s="141" t="s">
        <v>58</v>
      </c>
      <c r="J232" s="141" t="s">
        <v>63</v>
      </c>
      <c r="K232" s="158">
        <v>-1250000</v>
      </c>
      <c r="L232" s="141" t="s">
        <v>57</v>
      </c>
      <c r="M232" s="141" t="s">
        <v>59</v>
      </c>
      <c r="N232" s="141" t="s">
        <v>200</v>
      </c>
      <c r="O232" s="157">
        <v>5350000</v>
      </c>
      <c r="P232" s="141"/>
      <c r="Q232" s="141" t="s">
        <v>30</v>
      </c>
      <c r="R232" s="143">
        <v>4.28</v>
      </c>
      <c r="S232" s="141"/>
      <c r="T232" s="141"/>
      <c r="U232" s="141"/>
      <c r="V232" s="157"/>
      <c r="W232" s="157">
        <v>0</v>
      </c>
      <c r="X232" s="141"/>
      <c r="Y232" s="143">
        <v>4.0199550794747756</v>
      </c>
      <c r="Z232" s="143">
        <v>4.1613191332640209</v>
      </c>
      <c r="AA232" s="157">
        <v>55608.999612510503</v>
      </c>
      <c r="AB232" s="180">
        <v>22145.191114679226</v>
      </c>
      <c r="AC232" s="157">
        <v>31879.463504883242</v>
      </c>
      <c r="AD232" s="157">
        <v>23729.53610762726</v>
      </c>
      <c r="AE232" s="131">
        <f>VLOOKUP(G232,$AM$17:$AR$23,6,TRUE)+1</f>
        <v>26</v>
      </c>
      <c r="AF232" s="128" t="s">
        <v>127</v>
      </c>
      <c r="AG232" s="77"/>
      <c r="AH232" s="81">
        <f>-IF($AA232&gt;0,$AA232*(1-VLOOKUP($D232,$AK$26:$AP$39,6,FALSE))*VLOOKUP($D232,$AK$26:$AP$39,IF(($G232-$B$2)/365&lt;1,4,5),FALSE),0)</f>
        <v>-103.43273927926954</v>
      </c>
      <c r="AI232" s="81">
        <f>-IF($AA232&lt;0,$AA232*(1-VLOOKUP($AE232,$AK$18:$AP$23,6,FALSE))*VLOOKUP($AE232,$AK$18:$AP$23,5,FALSE),0)</f>
        <v>0</v>
      </c>
      <c r="AJ232" s="77"/>
      <c r="AK232" s="78"/>
      <c r="AL232" s="78"/>
      <c r="AM232" s="78"/>
      <c r="AN232" s="78"/>
      <c r="AO232" s="78"/>
      <c r="AP232" s="78"/>
      <c r="AQ232" s="78"/>
      <c r="AR232" s="77"/>
      <c r="AS232" s="77"/>
    </row>
    <row r="233" spans="1:45" ht="15.6" x14ac:dyDescent="0.3">
      <c r="A233" s="141">
        <v>2019</v>
      </c>
      <c r="B233" s="141" t="s">
        <v>206</v>
      </c>
      <c r="C233" s="141">
        <v>1159</v>
      </c>
      <c r="D233" s="141" t="s">
        <v>28</v>
      </c>
      <c r="E233" s="142">
        <v>43354</v>
      </c>
      <c r="F233" s="142">
        <v>43675</v>
      </c>
      <c r="G233" s="142">
        <v>43677</v>
      </c>
      <c r="H233" s="141" t="s">
        <v>61</v>
      </c>
      <c r="I233" s="141" t="s">
        <v>59</v>
      </c>
      <c r="J233" s="141" t="s">
        <v>63</v>
      </c>
      <c r="K233" s="158">
        <v>-1250000</v>
      </c>
      <c r="L233" s="141" t="s">
        <v>61</v>
      </c>
      <c r="M233" s="141" t="s">
        <v>58</v>
      </c>
      <c r="N233" s="141" t="s">
        <v>200</v>
      </c>
      <c r="O233" s="157">
        <v>5350000</v>
      </c>
      <c r="P233" s="141"/>
      <c r="Q233" s="141" t="s">
        <v>30</v>
      </c>
      <c r="R233" s="143">
        <v>4.28</v>
      </c>
      <c r="S233" s="141"/>
      <c r="T233" s="141"/>
      <c r="U233" s="141"/>
      <c r="V233" s="157"/>
      <c r="W233" s="157">
        <v>0</v>
      </c>
      <c r="X233" s="141"/>
      <c r="Y233" s="143">
        <v>4.0199550794747756</v>
      </c>
      <c r="Z233" s="143">
        <v>4.1613191332640209</v>
      </c>
      <c r="AA233" s="158">
        <v>-33463.808497831276</v>
      </c>
      <c r="AB233" s="180"/>
      <c r="AC233" s="157">
        <v>0</v>
      </c>
      <c r="AD233" s="158">
        <v>-33463.808497831276</v>
      </c>
      <c r="AE233" s="131">
        <f>VLOOKUP(G233,$AM$17:$AR$23,6,TRUE)+1</f>
        <v>26</v>
      </c>
      <c r="AF233" s="128" t="s">
        <v>127</v>
      </c>
      <c r="AH233" s="81">
        <f>-IF($AA233&gt;0,$AA233*(1-VLOOKUP($D233,$AK$26:$AP$39,6,FALSE))*VLOOKUP($D233,$AK$26:$AP$39,IF(($G233-$B$2)/365&lt;1,4,5),FALSE),0)</f>
        <v>0</v>
      </c>
      <c r="AI233" s="81">
        <f>-IF($AA233&lt;0,$AA233*(1-VLOOKUP($AE233,$AK$18:$AP$23,6,FALSE))*VLOOKUP($AE233,$AK$18:$AP$23,5,FALSE),0)</f>
        <v>686.67735037549778</v>
      </c>
      <c r="AJ233" s="77"/>
      <c r="AK233" s="78"/>
      <c r="AL233" s="78"/>
      <c r="AM233" s="78"/>
      <c r="AN233" s="78"/>
      <c r="AO233" s="78"/>
      <c r="AP233" s="78"/>
      <c r="AQ233" s="78"/>
      <c r="AR233" s="77"/>
      <c r="AS233" s="77"/>
    </row>
    <row r="234" spans="1:45" ht="15.6" x14ac:dyDescent="0.3">
      <c r="A234" s="141">
        <v>2019</v>
      </c>
      <c r="B234" s="141" t="s">
        <v>207</v>
      </c>
      <c r="C234" s="141">
        <v>1160</v>
      </c>
      <c r="D234" s="141" t="s">
        <v>28</v>
      </c>
      <c r="E234" s="142">
        <v>43354</v>
      </c>
      <c r="F234" s="142">
        <v>43704</v>
      </c>
      <c r="G234" s="142">
        <v>43706</v>
      </c>
      <c r="H234" s="141" t="s">
        <v>57</v>
      </c>
      <c r="I234" s="141" t="s">
        <v>58</v>
      </c>
      <c r="J234" s="141" t="s">
        <v>63</v>
      </c>
      <c r="K234" s="158">
        <v>-1250000</v>
      </c>
      <c r="L234" s="141" t="s">
        <v>57</v>
      </c>
      <c r="M234" s="141" t="s">
        <v>59</v>
      </c>
      <c r="N234" s="141" t="s">
        <v>200</v>
      </c>
      <c r="O234" s="157">
        <v>5350000</v>
      </c>
      <c r="P234" s="141"/>
      <c r="Q234" s="141" t="s">
        <v>30</v>
      </c>
      <c r="R234" s="143">
        <v>4.28</v>
      </c>
      <c r="S234" s="141"/>
      <c r="T234" s="141"/>
      <c r="U234" s="141"/>
      <c r="V234" s="157"/>
      <c r="W234" s="157">
        <v>0</v>
      </c>
      <c r="X234" s="141"/>
      <c r="Y234" s="143">
        <v>4.0199550794747756</v>
      </c>
      <c r="Z234" s="143">
        <v>4.1704302450985864</v>
      </c>
      <c r="AA234" s="157">
        <v>53360.026411786959</v>
      </c>
      <c r="AB234" s="180">
        <v>19391.664041024676</v>
      </c>
      <c r="AC234" s="157">
        <v>29432.08200854568</v>
      </c>
      <c r="AD234" s="157">
        <v>23927.944403241279</v>
      </c>
      <c r="AE234" s="131">
        <f>VLOOKUP(G234,$AM$17:$AR$23,6,TRUE)+1</f>
        <v>26</v>
      </c>
      <c r="AF234" s="128" t="s">
        <v>127</v>
      </c>
      <c r="AH234" s="81">
        <f>-IF($AA234&gt;0,$AA234*(1-VLOOKUP($D234,$AK$26:$AP$39,6,FALSE))*VLOOKUP($D234,$AK$26:$AP$39,IF(($G234-$B$2)/365&lt;1,4,5),FALSE),0)</f>
        <v>-99.249649125923739</v>
      </c>
      <c r="AI234" s="81">
        <f>-IF($AA234&lt;0,$AA234*(1-VLOOKUP($AE234,$AK$18:$AP$23,6,FALSE))*VLOOKUP($AE234,$AK$18:$AP$23,5,FALSE),0)</f>
        <v>0</v>
      </c>
      <c r="AJ234" s="77"/>
      <c r="AK234" s="78"/>
      <c r="AL234" s="78"/>
      <c r="AM234" s="78"/>
      <c r="AN234" s="78"/>
      <c r="AO234" s="78"/>
      <c r="AP234" s="78"/>
      <c r="AQ234" s="78"/>
      <c r="AR234" s="77"/>
      <c r="AS234" s="77"/>
    </row>
    <row r="235" spans="1:45" ht="15.6" x14ac:dyDescent="0.3">
      <c r="A235" s="141">
        <v>2019</v>
      </c>
      <c r="B235" s="141" t="s">
        <v>207</v>
      </c>
      <c r="C235" s="141">
        <v>1161</v>
      </c>
      <c r="D235" s="141" t="s">
        <v>28</v>
      </c>
      <c r="E235" s="142">
        <v>43354</v>
      </c>
      <c r="F235" s="142">
        <v>43704</v>
      </c>
      <c r="G235" s="142">
        <v>43706</v>
      </c>
      <c r="H235" s="141" t="s">
        <v>61</v>
      </c>
      <c r="I235" s="141" t="s">
        <v>59</v>
      </c>
      <c r="J235" s="141" t="s">
        <v>63</v>
      </c>
      <c r="K235" s="158">
        <v>-1250000</v>
      </c>
      <c r="L235" s="141" t="s">
        <v>61</v>
      </c>
      <c r="M235" s="141" t="s">
        <v>58</v>
      </c>
      <c r="N235" s="141" t="s">
        <v>200</v>
      </c>
      <c r="O235" s="157">
        <v>5350000</v>
      </c>
      <c r="P235" s="141"/>
      <c r="Q235" s="141" t="s">
        <v>30</v>
      </c>
      <c r="R235" s="143">
        <v>4.28</v>
      </c>
      <c r="S235" s="141"/>
      <c r="T235" s="141"/>
      <c r="U235" s="141"/>
      <c r="V235" s="157"/>
      <c r="W235" s="157">
        <v>0</v>
      </c>
      <c r="X235" s="141"/>
      <c r="Y235" s="143">
        <v>4.0199550794747756</v>
      </c>
      <c r="Z235" s="143">
        <v>4.1704302450985864</v>
      </c>
      <c r="AA235" s="158">
        <v>-33968.362370762283</v>
      </c>
      <c r="AB235" s="180"/>
      <c r="AC235" s="157">
        <v>0</v>
      </c>
      <c r="AD235" s="158">
        <v>-33968.362370762283</v>
      </c>
      <c r="AE235" s="131">
        <f>VLOOKUP(G235,$AM$17:$AR$23,6,TRUE)+1</f>
        <v>26</v>
      </c>
      <c r="AF235" s="128" t="s">
        <v>127</v>
      </c>
      <c r="AH235" s="81">
        <f>-IF($AA235&gt;0,$AA235*(1-VLOOKUP($D235,$AK$26:$AP$39,6,FALSE))*VLOOKUP($D235,$AK$26:$AP$39,IF(($G235-$B$2)/365&lt;1,4,5),FALSE),0)</f>
        <v>0</v>
      </c>
      <c r="AI235" s="81">
        <f>-IF($AA235&lt;0,$AA235*(1-VLOOKUP($AE235,$AK$18:$AP$23,6,FALSE))*VLOOKUP($AE235,$AK$18:$AP$23,5,FALSE),0)</f>
        <v>697.03079584804198</v>
      </c>
      <c r="AJ235" s="77"/>
      <c r="AS235" s="77"/>
    </row>
    <row r="236" spans="1:45" ht="15.6" x14ac:dyDescent="0.25">
      <c r="A236" s="141">
        <v>2019</v>
      </c>
      <c r="B236" s="141" t="s">
        <v>208</v>
      </c>
      <c r="C236" s="141">
        <v>1162</v>
      </c>
      <c r="D236" s="141" t="s">
        <v>28</v>
      </c>
      <c r="E236" s="142">
        <v>43354</v>
      </c>
      <c r="F236" s="142">
        <v>43734</v>
      </c>
      <c r="G236" s="142">
        <v>43738</v>
      </c>
      <c r="H236" s="141" t="s">
        <v>57</v>
      </c>
      <c r="I236" s="141" t="s">
        <v>58</v>
      </c>
      <c r="J236" s="141" t="s">
        <v>63</v>
      </c>
      <c r="K236" s="158">
        <v>-1250000</v>
      </c>
      <c r="L236" s="141" t="s">
        <v>57</v>
      </c>
      <c r="M236" s="141" t="s">
        <v>59</v>
      </c>
      <c r="N236" s="141" t="s">
        <v>200</v>
      </c>
      <c r="O236" s="157">
        <v>5350000</v>
      </c>
      <c r="P236" s="141"/>
      <c r="Q236" s="141" t="s">
        <v>30</v>
      </c>
      <c r="R236" s="143">
        <v>4.28</v>
      </c>
      <c r="S236" s="141"/>
      <c r="T236" s="141"/>
      <c r="U236" s="141"/>
      <c r="V236" s="157"/>
      <c r="W236" s="157">
        <v>0</v>
      </c>
      <c r="X236" s="141"/>
      <c r="Y236" s="143">
        <v>4.0199550794747756</v>
      </c>
      <c r="Z236" s="143">
        <v>4.1831649908255075</v>
      </c>
      <c r="AA236" s="157">
        <v>50388.279860033981</v>
      </c>
      <c r="AB236" s="180">
        <v>16094.292843092175</v>
      </c>
      <c r="AC236" s="157">
        <v>26011.338018290731</v>
      </c>
      <c r="AD236" s="157">
        <v>24376.94184174325</v>
      </c>
      <c r="AE236" s="131">
        <f>VLOOKUP(G236,$AM$17:$AR$23,6,TRUE)+1</f>
        <v>26</v>
      </c>
      <c r="AF236" s="128" t="s">
        <v>127</v>
      </c>
      <c r="AH236" s="81">
        <f>-IF($AA236&gt;0,$AA236*(1-VLOOKUP($D236,$AK$26:$AP$39,6,FALSE))*VLOOKUP($D236,$AK$26:$AP$39,IF(($G236-$B$2)/365&lt;1,4,5),FALSE),0)</f>
        <v>-223.72396257855087</v>
      </c>
      <c r="AI236" s="81">
        <f>-IF($AA236&lt;0,$AA236*(1-VLOOKUP($AE236,$AK$18:$AP$23,6,FALSE))*VLOOKUP($AE236,$AK$18:$AP$23,5,FALSE),0)</f>
        <v>0</v>
      </c>
    </row>
    <row r="237" spans="1:45" ht="15.6" x14ac:dyDescent="0.25">
      <c r="A237" s="141">
        <v>2019</v>
      </c>
      <c r="B237" s="141" t="s">
        <v>208</v>
      </c>
      <c r="C237" s="141">
        <v>1163</v>
      </c>
      <c r="D237" s="141" t="s">
        <v>28</v>
      </c>
      <c r="E237" s="142">
        <v>43354</v>
      </c>
      <c r="F237" s="142">
        <v>43734</v>
      </c>
      <c r="G237" s="142">
        <v>43738</v>
      </c>
      <c r="H237" s="141" t="s">
        <v>61</v>
      </c>
      <c r="I237" s="141" t="s">
        <v>59</v>
      </c>
      <c r="J237" s="141" t="s">
        <v>63</v>
      </c>
      <c r="K237" s="158">
        <v>-1250000</v>
      </c>
      <c r="L237" s="141" t="s">
        <v>61</v>
      </c>
      <c r="M237" s="141" t="s">
        <v>58</v>
      </c>
      <c r="N237" s="141" t="s">
        <v>200</v>
      </c>
      <c r="O237" s="157">
        <v>5350000</v>
      </c>
      <c r="P237" s="141"/>
      <c r="Q237" s="141" t="s">
        <v>30</v>
      </c>
      <c r="R237" s="143">
        <v>4.28</v>
      </c>
      <c r="S237" s="141"/>
      <c r="T237" s="141"/>
      <c r="U237" s="141"/>
      <c r="V237" s="157"/>
      <c r="W237" s="157">
        <v>0</v>
      </c>
      <c r="X237" s="141"/>
      <c r="Y237" s="143">
        <v>4.0199550794747756</v>
      </c>
      <c r="Z237" s="143">
        <v>4.1831649908255075</v>
      </c>
      <c r="AA237" s="158">
        <v>-34293.987016941806</v>
      </c>
      <c r="AB237" s="180"/>
      <c r="AC237" s="157">
        <v>0</v>
      </c>
      <c r="AD237" s="158">
        <v>-34293.987016941806</v>
      </c>
      <c r="AE237" s="131">
        <f>VLOOKUP(G237,$AM$17:$AR$23,6,TRUE)+1</f>
        <v>26</v>
      </c>
      <c r="AF237" s="128" t="s">
        <v>127</v>
      </c>
      <c r="AH237" s="81">
        <f>-IF($AA237&gt;0,$AA237*(1-VLOOKUP($D237,$AK$26:$AP$39,6,FALSE))*VLOOKUP($D237,$AK$26:$AP$39,IF(($G237-$B$2)/365&lt;1,4,5),FALSE),0)</f>
        <v>0</v>
      </c>
      <c r="AI237" s="81">
        <f>-IF($AA237&lt;0,$AA237*(1-VLOOKUP($AE237,$AK$18:$AP$23,6,FALSE))*VLOOKUP($AE237,$AK$18:$AP$23,5,FALSE),0)</f>
        <v>703.71261358764582</v>
      </c>
    </row>
    <row r="238" spans="1:45" ht="15.6" x14ac:dyDescent="0.25">
      <c r="A238" s="141">
        <v>2019</v>
      </c>
      <c r="B238" s="141" t="s">
        <v>209</v>
      </c>
      <c r="C238" s="141">
        <v>1164</v>
      </c>
      <c r="D238" s="141" t="s">
        <v>28</v>
      </c>
      <c r="E238" s="142">
        <v>43354</v>
      </c>
      <c r="F238" s="142">
        <v>43767</v>
      </c>
      <c r="G238" s="142">
        <v>43769</v>
      </c>
      <c r="H238" s="141" t="s">
        <v>57</v>
      </c>
      <c r="I238" s="141" t="s">
        <v>58</v>
      </c>
      <c r="J238" s="141" t="s">
        <v>63</v>
      </c>
      <c r="K238" s="158">
        <v>-1250000</v>
      </c>
      <c r="L238" s="141" t="s">
        <v>57</v>
      </c>
      <c r="M238" s="141" t="s">
        <v>59</v>
      </c>
      <c r="N238" s="141" t="s">
        <v>200</v>
      </c>
      <c r="O238" s="157">
        <v>5350000</v>
      </c>
      <c r="P238" s="141"/>
      <c r="Q238" s="141" t="s">
        <v>30</v>
      </c>
      <c r="R238" s="143">
        <v>4.28</v>
      </c>
      <c r="S238" s="141"/>
      <c r="T238" s="141"/>
      <c r="U238" s="141"/>
      <c r="V238" s="157"/>
      <c r="W238" s="157">
        <v>0</v>
      </c>
      <c r="X238" s="141"/>
      <c r="Y238" s="143">
        <v>4.0199550794747756</v>
      </c>
      <c r="Z238" s="143">
        <v>4.1982019038593945</v>
      </c>
      <c r="AA238" s="157">
        <v>50380.469435035106</v>
      </c>
      <c r="AB238" s="180">
        <v>13450.685151976657</v>
      </c>
      <c r="AC238" s="157">
        <v>21972.197308640199</v>
      </c>
      <c r="AD238" s="157">
        <v>28408.272126394906</v>
      </c>
      <c r="AE238" s="131">
        <f>VLOOKUP(G238,$AM$17:$AR$23,6,TRUE)+1</f>
        <v>26</v>
      </c>
      <c r="AF238" s="128" t="s">
        <v>127</v>
      </c>
      <c r="AH238" s="81">
        <f>-IF($AA238&gt;0,$AA238*(1-VLOOKUP($D238,$AK$26:$AP$39,6,FALSE))*VLOOKUP($D238,$AK$26:$AP$39,IF(($G238-$B$2)/365&lt;1,4,5),FALSE),0)</f>
        <v>-223.68928429155585</v>
      </c>
      <c r="AI238" s="81">
        <f>-IF($AA238&lt;0,$AA238*(1-VLOOKUP($AE238,$AK$18:$AP$23,6,FALSE))*VLOOKUP($AE238,$AK$18:$AP$23,5,FALSE),0)</f>
        <v>0</v>
      </c>
    </row>
    <row r="239" spans="1:45" ht="15.6" x14ac:dyDescent="0.25">
      <c r="A239" s="141">
        <v>2019</v>
      </c>
      <c r="B239" s="141" t="s">
        <v>209</v>
      </c>
      <c r="C239" s="141">
        <v>1165</v>
      </c>
      <c r="D239" s="141" t="s">
        <v>28</v>
      </c>
      <c r="E239" s="142">
        <v>43354</v>
      </c>
      <c r="F239" s="142">
        <v>43767</v>
      </c>
      <c r="G239" s="142">
        <v>43769</v>
      </c>
      <c r="H239" s="141" t="s">
        <v>61</v>
      </c>
      <c r="I239" s="141" t="s">
        <v>59</v>
      </c>
      <c r="J239" s="141" t="s">
        <v>63</v>
      </c>
      <c r="K239" s="158">
        <v>-1250000</v>
      </c>
      <c r="L239" s="141" t="s">
        <v>61</v>
      </c>
      <c r="M239" s="141" t="s">
        <v>58</v>
      </c>
      <c r="N239" s="141" t="s">
        <v>200</v>
      </c>
      <c r="O239" s="157">
        <v>5350000</v>
      </c>
      <c r="P239" s="141"/>
      <c r="Q239" s="141" t="s">
        <v>30</v>
      </c>
      <c r="R239" s="143">
        <v>4.28</v>
      </c>
      <c r="S239" s="141"/>
      <c r="T239" s="141"/>
      <c r="U239" s="141"/>
      <c r="V239" s="157"/>
      <c r="W239" s="157">
        <v>0</v>
      </c>
      <c r="X239" s="141"/>
      <c r="Y239" s="143">
        <v>4.0199550794747756</v>
      </c>
      <c r="Z239" s="143">
        <v>4.1982019038593945</v>
      </c>
      <c r="AA239" s="158">
        <v>-36929.784283058449</v>
      </c>
      <c r="AB239" s="180"/>
      <c r="AC239" s="157">
        <v>0</v>
      </c>
      <c r="AD239" s="158">
        <v>-36929.784283058449</v>
      </c>
      <c r="AE239" s="131">
        <f>VLOOKUP(G239,$AM$17:$AR$23,6,TRUE)+1</f>
        <v>26</v>
      </c>
      <c r="AF239" s="128" t="s">
        <v>127</v>
      </c>
      <c r="AH239" s="81">
        <f>-IF($AA239&gt;0,$AA239*(1-VLOOKUP($D239,$AK$26:$AP$39,6,FALSE))*VLOOKUP($D239,$AK$26:$AP$39,IF(($G239-$B$2)/365&lt;1,4,5),FALSE),0)</f>
        <v>0</v>
      </c>
      <c r="AI239" s="81">
        <f>-IF($AA239&lt;0,$AA239*(1-VLOOKUP($AE239,$AK$18:$AP$23,6,FALSE))*VLOOKUP($AE239,$AK$18:$AP$23,5,FALSE),0)</f>
        <v>757.79917348835932</v>
      </c>
    </row>
    <row r="240" spans="1:45" ht="15.6" x14ac:dyDescent="0.25">
      <c r="A240" s="141">
        <v>2019</v>
      </c>
      <c r="B240" s="141" t="s">
        <v>210</v>
      </c>
      <c r="C240" s="141">
        <v>1166</v>
      </c>
      <c r="D240" s="141" t="s">
        <v>28</v>
      </c>
      <c r="E240" s="142">
        <v>43354</v>
      </c>
      <c r="F240" s="142">
        <v>43795</v>
      </c>
      <c r="G240" s="142">
        <v>43798</v>
      </c>
      <c r="H240" s="141" t="s">
        <v>57</v>
      </c>
      <c r="I240" s="141" t="s">
        <v>58</v>
      </c>
      <c r="J240" s="141" t="s">
        <v>63</v>
      </c>
      <c r="K240" s="158">
        <v>-1250000</v>
      </c>
      <c r="L240" s="141" t="s">
        <v>57</v>
      </c>
      <c r="M240" s="141" t="s">
        <v>59</v>
      </c>
      <c r="N240" s="141" t="s">
        <v>200</v>
      </c>
      <c r="O240" s="157">
        <v>5350000</v>
      </c>
      <c r="P240" s="141"/>
      <c r="Q240" s="141" t="s">
        <v>30</v>
      </c>
      <c r="R240" s="143">
        <v>4.28</v>
      </c>
      <c r="S240" s="141"/>
      <c r="T240" s="141"/>
      <c r="U240" s="141"/>
      <c r="V240" s="157"/>
      <c r="W240" s="157">
        <v>0</v>
      </c>
      <c r="X240" s="141"/>
      <c r="Y240" s="143">
        <v>4.0199550794747756</v>
      </c>
      <c r="Z240" s="143">
        <v>4.2128058988180666</v>
      </c>
      <c r="AA240" s="157">
        <v>50356.431185521033</v>
      </c>
      <c r="AB240" s="180">
        <v>10975.4489699556</v>
      </c>
      <c r="AC240" s="157">
        <v>18049.34489683402</v>
      </c>
      <c r="AD240" s="157">
        <v>32307.086288687013</v>
      </c>
      <c r="AE240" s="131">
        <f>VLOOKUP(G240,$AM$17:$AR$23,6,TRUE)+1</f>
        <v>26</v>
      </c>
      <c r="AF240" s="128" t="s">
        <v>127</v>
      </c>
      <c r="AH240" s="81">
        <f>-IF($AA240&gt;0,$AA240*(1-VLOOKUP($D240,$AK$26:$AP$39,6,FALSE))*VLOOKUP($D240,$AK$26:$AP$39,IF(($G240-$B$2)/365&lt;1,4,5),FALSE),0)</f>
        <v>-223.58255446371336</v>
      </c>
      <c r="AI240" s="81">
        <f>-IF($AA240&lt;0,$AA240*(1-VLOOKUP($AE240,$AK$18:$AP$23,6,FALSE))*VLOOKUP($AE240,$AK$18:$AP$23,5,FALSE),0)</f>
        <v>0</v>
      </c>
    </row>
    <row r="241" spans="1:35" ht="15.6" x14ac:dyDescent="0.25">
      <c r="A241" s="141">
        <v>2019</v>
      </c>
      <c r="B241" s="141" t="s">
        <v>210</v>
      </c>
      <c r="C241" s="141">
        <v>1167</v>
      </c>
      <c r="D241" s="141" t="s">
        <v>28</v>
      </c>
      <c r="E241" s="142">
        <v>43354</v>
      </c>
      <c r="F241" s="142">
        <v>43795</v>
      </c>
      <c r="G241" s="142">
        <v>43798</v>
      </c>
      <c r="H241" s="141" t="s">
        <v>61</v>
      </c>
      <c r="I241" s="141" t="s">
        <v>59</v>
      </c>
      <c r="J241" s="141" t="s">
        <v>63</v>
      </c>
      <c r="K241" s="158">
        <v>-1250000</v>
      </c>
      <c r="L241" s="141" t="s">
        <v>61</v>
      </c>
      <c r="M241" s="141" t="s">
        <v>58</v>
      </c>
      <c r="N241" s="141" t="s">
        <v>200</v>
      </c>
      <c r="O241" s="157">
        <v>5350000</v>
      </c>
      <c r="P241" s="141"/>
      <c r="Q241" s="141" t="s">
        <v>30</v>
      </c>
      <c r="R241" s="143">
        <v>4.28</v>
      </c>
      <c r="S241" s="141"/>
      <c r="T241" s="141"/>
      <c r="U241" s="141"/>
      <c r="V241" s="157"/>
      <c r="W241" s="157">
        <v>0</v>
      </c>
      <c r="X241" s="141"/>
      <c r="Y241" s="143">
        <v>4.0199550794747756</v>
      </c>
      <c r="Z241" s="143">
        <v>4.2128058988180666</v>
      </c>
      <c r="AA241" s="158">
        <v>-39380.982215565433</v>
      </c>
      <c r="AB241" s="180"/>
      <c r="AC241" s="157">
        <v>0</v>
      </c>
      <c r="AD241" s="158">
        <v>-39380.982215565433</v>
      </c>
      <c r="AE241" s="131">
        <f>VLOOKUP(G241,$AM$17:$AR$23,6,TRUE)+1</f>
        <v>26</v>
      </c>
      <c r="AF241" s="128" t="s">
        <v>127</v>
      </c>
      <c r="AH241" s="81">
        <f>-IF($AA241&gt;0,$AA241*(1-VLOOKUP($D241,$AK$26:$AP$39,6,FALSE))*VLOOKUP($D241,$AK$26:$AP$39,IF(($G241-$B$2)/365&lt;1,4,5),FALSE),0)</f>
        <v>0</v>
      </c>
      <c r="AI241" s="81">
        <f>-IF($AA241&lt;0,$AA241*(1-VLOOKUP($AE241,$AK$18:$AP$23,6,FALSE))*VLOOKUP($AE241,$AK$18:$AP$23,5,FALSE),0)</f>
        <v>808.0977550634027</v>
      </c>
    </row>
    <row r="242" spans="1:35" ht="15.6" x14ac:dyDescent="0.25">
      <c r="A242" s="141">
        <v>2019</v>
      </c>
      <c r="B242" s="141" t="s">
        <v>211</v>
      </c>
      <c r="C242" s="141">
        <v>1168</v>
      </c>
      <c r="D242" s="141" t="s">
        <v>28</v>
      </c>
      <c r="E242" s="142">
        <v>43354</v>
      </c>
      <c r="F242" s="142">
        <v>43826</v>
      </c>
      <c r="G242" s="142">
        <v>43830</v>
      </c>
      <c r="H242" s="141" t="s">
        <v>57</v>
      </c>
      <c r="I242" s="141" t="s">
        <v>58</v>
      </c>
      <c r="J242" s="141" t="s">
        <v>63</v>
      </c>
      <c r="K242" s="158">
        <v>-1250000</v>
      </c>
      <c r="L242" s="141" t="s">
        <v>57</v>
      </c>
      <c r="M242" s="141" t="s">
        <v>59</v>
      </c>
      <c r="N242" s="141" t="s">
        <v>200</v>
      </c>
      <c r="O242" s="157">
        <v>5350000</v>
      </c>
      <c r="P242" s="141"/>
      <c r="Q242" s="141" t="s">
        <v>30</v>
      </c>
      <c r="R242" s="143">
        <v>4.28</v>
      </c>
      <c r="S242" s="141"/>
      <c r="T242" s="141"/>
      <c r="U242" s="141"/>
      <c r="V242" s="157"/>
      <c r="W242" s="157">
        <v>0</v>
      </c>
      <c r="X242" s="141"/>
      <c r="Y242" s="143">
        <v>4.0199550794747756</v>
      </c>
      <c r="Z242" s="143">
        <v>4.2413755754713414</v>
      </c>
      <c r="AA242" s="157">
        <v>49317.876350223472</v>
      </c>
      <c r="AB242" s="180">
        <v>6262.4181232177652</v>
      </c>
      <c r="AC242" s="157">
        <v>10375.100604023553</v>
      </c>
      <c r="AD242" s="157">
        <v>38942.775746199921</v>
      </c>
      <c r="AE242" s="131">
        <f>VLOOKUP(G242,$AM$17:$AR$23,6,TRUE)+1</f>
        <v>27</v>
      </c>
      <c r="AF242" s="128" t="s">
        <v>127</v>
      </c>
      <c r="AH242" s="81">
        <f>-IF($AA242&gt;0,$AA242*(1-VLOOKUP($D242,$AK$26:$AP$39,6,FALSE))*VLOOKUP($D242,$AK$26:$AP$39,IF(($G242-$B$2)/365&lt;1,4,5),FALSE),0)</f>
        <v>-218.97137099499218</v>
      </c>
      <c r="AI242" s="81">
        <f>-IF($AA242&lt;0,$AA242*(1-VLOOKUP($AE242,$AK$18:$AP$23,6,FALSE))*VLOOKUP($AE242,$AK$18:$AP$23,5,FALSE),0)</f>
        <v>0</v>
      </c>
    </row>
    <row r="243" spans="1:35" ht="15.6" x14ac:dyDescent="0.25">
      <c r="A243" s="144">
        <v>2019</v>
      </c>
      <c r="B243" s="144" t="s">
        <v>211</v>
      </c>
      <c r="C243" s="144">
        <v>1169</v>
      </c>
      <c r="D243" s="144" t="s">
        <v>28</v>
      </c>
      <c r="E243" s="145">
        <v>43354</v>
      </c>
      <c r="F243" s="145">
        <v>43826</v>
      </c>
      <c r="G243" s="145">
        <v>43830</v>
      </c>
      <c r="H243" s="144" t="s">
        <v>61</v>
      </c>
      <c r="I243" s="144" t="s">
        <v>59</v>
      </c>
      <c r="J243" s="144" t="s">
        <v>63</v>
      </c>
      <c r="K243" s="146">
        <v>-1250000</v>
      </c>
      <c r="L243" s="144" t="s">
        <v>61</v>
      </c>
      <c r="M243" s="144" t="s">
        <v>58</v>
      </c>
      <c r="N243" s="144" t="s">
        <v>200</v>
      </c>
      <c r="O243" s="159">
        <v>5350000</v>
      </c>
      <c r="P243" s="144"/>
      <c r="Q243" s="144" t="s">
        <v>30</v>
      </c>
      <c r="R243" s="147">
        <v>4.28</v>
      </c>
      <c r="S243" s="144"/>
      <c r="T243" s="144"/>
      <c r="U243" s="144"/>
      <c r="V243" s="159"/>
      <c r="W243" s="159">
        <v>0</v>
      </c>
      <c r="X243" s="144"/>
      <c r="Y243" s="147">
        <v>4.0199550794747756</v>
      </c>
      <c r="Z243" s="147">
        <v>4.2413755754713414</v>
      </c>
      <c r="AA243" s="146">
        <v>-43055.458227005707</v>
      </c>
      <c r="AB243" s="199"/>
      <c r="AC243" s="159">
        <v>0</v>
      </c>
      <c r="AD243" s="146">
        <v>-43055.458227005707</v>
      </c>
      <c r="AE243" s="131">
        <f>VLOOKUP(G243,$AM$17:$AR$23,6,TRUE)+1</f>
        <v>27</v>
      </c>
      <c r="AF243" s="129" t="s">
        <v>127</v>
      </c>
      <c r="AH243" s="81">
        <f>-IF($AA243&gt;0,$AA243*(1-VLOOKUP($D243,$AK$26:$AP$39,6,FALSE))*VLOOKUP($D243,$AK$26:$AP$39,IF(($G243-$B$2)/365&lt;1,4,5),FALSE),0)</f>
        <v>0</v>
      </c>
      <c r="AI243" s="81">
        <f>-IF($AA243&lt;0,$AA243*(1-VLOOKUP($AE243,$AK$18:$AP$23,6,FALSE))*VLOOKUP($AE243,$AK$18:$AP$23,5,FALSE),0)</f>
        <v>1273.5804543548286</v>
      </c>
    </row>
    <row r="244" spans="1:35" ht="15.6" x14ac:dyDescent="0.25">
      <c r="A244" s="148"/>
      <c r="B244" s="148"/>
      <c r="C244" s="148"/>
      <c r="D244" s="148"/>
      <c r="E244" s="149"/>
      <c r="F244" s="149"/>
      <c r="G244" s="149"/>
      <c r="H244" s="148"/>
      <c r="I244" s="148"/>
      <c r="J244" s="148"/>
      <c r="K244" s="150">
        <v>-15000000</v>
      </c>
      <c r="L244" s="148"/>
      <c r="M244" s="148"/>
      <c r="N244" s="148"/>
      <c r="O244" s="151">
        <v>64200000</v>
      </c>
      <c r="P244" s="148"/>
      <c r="Q244" s="148"/>
      <c r="R244" s="152">
        <v>4.28</v>
      </c>
      <c r="S244" s="148"/>
      <c r="T244" s="148"/>
      <c r="U244" s="148"/>
      <c r="V244" s="151"/>
      <c r="W244" s="151"/>
      <c r="X244" s="148"/>
      <c r="Y244" s="152"/>
      <c r="Z244" s="152"/>
      <c r="AA244" s="151">
        <v>379020.39123214927</v>
      </c>
      <c r="AB244" s="151">
        <v>379020.39123214927</v>
      </c>
      <c r="AC244" s="151">
        <v>489566.60942430061</v>
      </c>
      <c r="AD244" s="150">
        <v>-110546.21819215119</v>
      </c>
      <c r="AE244" s="131"/>
      <c r="AF244" s="128"/>
      <c r="AH244" s="81"/>
      <c r="AI244" s="81"/>
    </row>
    <row r="245" spans="1:35" ht="15.6" x14ac:dyDescent="0.25">
      <c r="A245" s="148"/>
      <c r="B245" s="148"/>
      <c r="C245" s="148"/>
      <c r="D245" s="148"/>
      <c r="E245" s="149"/>
      <c r="F245" s="149"/>
      <c r="G245" s="149"/>
      <c r="H245" s="148"/>
      <c r="I245" s="148"/>
      <c r="J245" s="148"/>
      <c r="K245" s="151"/>
      <c r="L245" s="148"/>
      <c r="M245" s="148"/>
      <c r="N245" s="148"/>
      <c r="O245" s="151"/>
      <c r="P245" s="148"/>
      <c r="Q245" s="148"/>
      <c r="R245" s="152"/>
      <c r="S245" s="148"/>
      <c r="T245" s="148"/>
      <c r="U245" s="148"/>
      <c r="V245" s="151"/>
      <c r="W245" s="151"/>
      <c r="X245" s="148"/>
      <c r="Y245" s="152"/>
      <c r="Z245" s="152"/>
      <c r="AA245" s="151"/>
      <c r="AB245" s="151"/>
      <c r="AC245" s="151"/>
      <c r="AD245" s="151"/>
      <c r="AE245" s="131"/>
      <c r="AF245" s="128"/>
      <c r="AH245" s="81"/>
      <c r="AI245" s="81"/>
    </row>
    <row r="246" spans="1:35" ht="15.6" x14ac:dyDescent="0.25">
      <c r="A246" s="148"/>
      <c r="B246" s="148"/>
      <c r="C246" s="148"/>
      <c r="D246" s="148"/>
      <c r="E246" s="149"/>
      <c r="F246" s="149"/>
      <c r="G246" s="149"/>
      <c r="H246" s="148"/>
      <c r="I246" s="148" t="s">
        <v>212</v>
      </c>
      <c r="J246" s="148"/>
      <c r="K246" s="153">
        <v>-15000000</v>
      </c>
      <c r="L246" s="154"/>
      <c r="M246" s="154"/>
      <c r="N246" s="154"/>
      <c r="O246" s="155">
        <v>64200000</v>
      </c>
      <c r="P246" s="154"/>
      <c r="Q246" s="154"/>
      <c r="R246" s="156">
        <v>4.28</v>
      </c>
      <c r="S246" s="154"/>
      <c r="T246" s="154"/>
      <c r="U246" s="154"/>
      <c r="V246" s="155"/>
      <c r="W246" s="155"/>
      <c r="X246" s="154"/>
      <c r="Y246" s="156"/>
      <c r="Z246" s="156"/>
      <c r="AA246" s="155">
        <v>379020.39123214927</v>
      </c>
      <c r="AB246" s="155">
        <v>379020.39123214927</v>
      </c>
      <c r="AC246" s="155">
        <v>489566.60942430061</v>
      </c>
      <c r="AD246" s="153">
        <v>-110546.21819215119</v>
      </c>
      <c r="AE246" s="131"/>
      <c r="AF246" s="128"/>
      <c r="AH246" s="81"/>
      <c r="AI246" s="81"/>
    </row>
    <row r="247" spans="1:35" ht="15.6" x14ac:dyDescent="0.25">
      <c r="A247" s="148"/>
      <c r="B247" s="148"/>
      <c r="C247" s="148"/>
      <c r="D247" s="148"/>
      <c r="E247" s="149"/>
      <c r="F247" s="149"/>
      <c r="G247" s="149"/>
      <c r="H247" s="148"/>
      <c r="I247" s="148"/>
      <c r="J247" s="148"/>
      <c r="K247" s="151"/>
      <c r="L247" s="148"/>
      <c r="M247" s="148"/>
      <c r="N247" s="148"/>
      <c r="O247" s="151"/>
      <c r="P247" s="148"/>
      <c r="Q247" s="148"/>
      <c r="R247" s="152"/>
      <c r="S247" s="148"/>
      <c r="T247" s="148"/>
      <c r="U247" s="148"/>
      <c r="V247" s="151"/>
      <c r="W247" s="151"/>
      <c r="X247" s="148"/>
      <c r="Y247" s="152"/>
      <c r="Z247" s="152"/>
      <c r="AA247" s="151"/>
      <c r="AB247" s="151"/>
      <c r="AC247" s="151"/>
      <c r="AD247" s="151"/>
      <c r="AE247" s="131"/>
      <c r="AF247" s="128"/>
      <c r="AH247" s="81"/>
      <c r="AI247" s="81"/>
    </row>
    <row r="248" spans="1:35" ht="15.6" x14ac:dyDescent="0.25">
      <c r="A248" s="141">
        <v>2019</v>
      </c>
      <c r="B248" s="141" t="s">
        <v>213</v>
      </c>
      <c r="C248" s="141">
        <v>1170</v>
      </c>
      <c r="D248" s="141" t="s">
        <v>28</v>
      </c>
      <c r="E248" s="142">
        <v>43354</v>
      </c>
      <c r="F248" s="142">
        <v>43494</v>
      </c>
      <c r="G248" s="142">
        <v>43496</v>
      </c>
      <c r="H248" s="141" t="s">
        <v>57</v>
      </c>
      <c r="I248" s="141" t="s">
        <v>58</v>
      </c>
      <c r="J248" s="141" t="s">
        <v>63</v>
      </c>
      <c r="K248" s="158">
        <v>-950000</v>
      </c>
      <c r="L248" s="141" t="s">
        <v>57</v>
      </c>
      <c r="M248" s="141" t="s">
        <v>59</v>
      </c>
      <c r="N248" s="141" t="s">
        <v>214</v>
      </c>
      <c r="O248" s="157">
        <v>19000000</v>
      </c>
      <c r="P248" s="141"/>
      <c r="Q248" s="141" t="s">
        <v>67</v>
      </c>
      <c r="R248" s="143">
        <v>20</v>
      </c>
      <c r="S248" s="141"/>
      <c r="T248" s="141"/>
      <c r="U248" s="141"/>
      <c r="V248" s="157"/>
      <c r="W248" s="157">
        <v>0</v>
      </c>
      <c r="X248" s="141"/>
      <c r="Y248" s="143">
        <v>18.814789219073948</v>
      </c>
      <c r="Z248" s="143">
        <v>19.070505465175202</v>
      </c>
      <c r="AA248" s="157">
        <v>50252.492907746688</v>
      </c>
      <c r="AB248" s="180">
        <v>42418.258141728198</v>
      </c>
      <c r="AC248" s="157">
        <v>40542.690912927363</v>
      </c>
      <c r="AD248" s="157">
        <v>9709.801994819325</v>
      </c>
      <c r="AE248" s="131">
        <f>VLOOKUP(G248,$AM$17:$AR$23,6,TRUE)+1</f>
        <v>25</v>
      </c>
      <c r="AF248" s="128" t="s">
        <v>127</v>
      </c>
      <c r="AH248" s="81">
        <f>-IF($AA248&gt;0,$AA248*(1-VLOOKUP($D248,$AK$26:$AP$39,6,FALSE))*VLOOKUP($D248,$AK$26:$AP$39,IF(($G248-$B$2)/365&lt;1,4,5),FALSE),0)</f>
        <v>-93.46963680840885</v>
      </c>
      <c r="AI248" s="81">
        <f>-IF($AA248&lt;0,$AA248*(1-VLOOKUP($AE248,$AK$18:$AP$23,6,FALSE))*VLOOKUP($AE248,$AK$18:$AP$23,5,FALSE),0)</f>
        <v>0</v>
      </c>
    </row>
    <row r="249" spans="1:35" ht="15.6" x14ac:dyDescent="0.25">
      <c r="A249" s="141">
        <v>2019</v>
      </c>
      <c r="B249" s="141" t="s">
        <v>213</v>
      </c>
      <c r="C249" s="141">
        <v>1172</v>
      </c>
      <c r="D249" s="141" t="s">
        <v>28</v>
      </c>
      <c r="E249" s="142">
        <v>43354</v>
      </c>
      <c r="F249" s="142">
        <v>43494</v>
      </c>
      <c r="G249" s="142">
        <v>43496</v>
      </c>
      <c r="H249" s="141" t="s">
        <v>61</v>
      </c>
      <c r="I249" s="141" t="s">
        <v>59</v>
      </c>
      <c r="J249" s="141" t="s">
        <v>63</v>
      </c>
      <c r="K249" s="158">
        <v>-950000</v>
      </c>
      <c r="L249" s="141" t="s">
        <v>61</v>
      </c>
      <c r="M249" s="141" t="s">
        <v>58</v>
      </c>
      <c r="N249" s="141" t="s">
        <v>214</v>
      </c>
      <c r="O249" s="157">
        <v>19190000</v>
      </c>
      <c r="P249" s="141"/>
      <c r="Q249" s="141" t="s">
        <v>67</v>
      </c>
      <c r="R249" s="143">
        <v>20.2</v>
      </c>
      <c r="S249" s="141">
        <v>20.71</v>
      </c>
      <c r="T249" s="141" t="s">
        <v>166</v>
      </c>
      <c r="U249" s="141" t="s">
        <v>165</v>
      </c>
      <c r="V249" s="157"/>
      <c r="W249" s="157">
        <v>0</v>
      </c>
      <c r="X249" s="141"/>
      <c r="Y249" s="143">
        <v>18.814789219073948</v>
      </c>
      <c r="Z249" s="143">
        <v>19.070505465175202</v>
      </c>
      <c r="AA249" s="158">
        <v>-7834.2347660184914</v>
      </c>
      <c r="AB249" s="180"/>
      <c r="AC249" s="157"/>
      <c r="AD249" s="158">
        <v>-7834.2347660184914</v>
      </c>
      <c r="AE249" s="131">
        <f>VLOOKUP(G249,$AM$17:$AR$23,6,TRUE)+1</f>
        <v>25</v>
      </c>
      <c r="AF249" s="128" t="s">
        <v>127</v>
      </c>
      <c r="AH249" s="81">
        <f>-IF($AA249&gt;0,$AA249*(1-VLOOKUP($D249,$AK$26:$AP$39,6,FALSE))*VLOOKUP($D249,$AK$26:$AP$39,IF(($G249-$B$2)/365&lt;1,4,5),FALSE),0)</f>
        <v>0</v>
      </c>
      <c r="AI249" s="81">
        <f>-IF($AA249&lt;0,$AA249*(1-VLOOKUP($AE249,$AK$18:$AP$23,6,FALSE))*VLOOKUP($AE249,$AK$18:$AP$23,5,FALSE),0)</f>
        <v>109.52260202893851</v>
      </c>
    </row>
    <row r="250" spans="1:35" ht="15.6" x14ac:dyDescent="0.25">
      <c r="A250" s="141">
        <v>2019</v>
      </c>
      <c r="B250" s="141" t="s">
        <v>215</v>
      </c>
      <c r="C250" s="141">
        <v>1173</v>
      </c>
      <c r="D250" s="141" t="s">
        <v>28</v>
      </c>
      <c r="E250" s="142">
        <v>43354</v>
      </c>
      <c r="F250" s="142">
        <v>43522</v>
      </c>
      <c r="G250" s="142">
        <v>43524</v>
      </c>
      <c r="H250" s="141" t="s">
        <v>57</v>
      </c>
      <c r="I250" s="141" t="s">
        <v>58</v>
      </c>
      <c r="J250" s="141" t="s">
        <v>63</v>
      </c>
      <c r="K250" s="158">
        <v>-950000</v>
      </c>
      <c r="L250" s="141" t="s">
        <v>57</v>
      </c>
      <c r="M250" s="141" t="s">
        <v>59</v>
      </c>
      <c r="N250" s="141" t="s">
        <v>214</v>
      </c>
      <c r="O250" s="157">
        <v>19000000</v>
      </c>
      <c r="P250" s="141"/>
      <c r="Q250" s="141" t="s">
        <v>67</v>
      </c>
      <c r="R250" s="143">
        <v>20</v>
      </c>
      <c r="S250" s="141"/>
      <c r="T250" s="141"/>
      <c r="U250" s="141"/>
      <c r="V250" s="157"/>
      <c r="W250" s="157">
        <v>0</v>
      </c>
      <c r="X250" s="141"/>
      <c r="Y250" s="143">
        <v>18.814789219073948</v>
      </c>
      <c r="Z250" s="143">
        <v>19.152560827743454</v>
      </c>
      <c r="AA250" s="157">
        <v>49837.386205620365</v>
      </c>
      <c r="AB250" s="180">
        <v>39209.776391937681</v>
      </c>
      <c r="AC250" s="157">
        <v>36963.600259123923</v>
      </c>
      <c r="AD250" s="157">
        <v>12873.785946496442</v>
      </c>
      <c r="AE250" s="131">
        <f>VLOOKUP(G250,$AM$17:$AR$23,6,TRUE)+1</f>
        <v>25</v>
      </c>
      <c r="AF250" s="128" t="s">
        <v>127</v>
      </c>
      <c r="AH250" s="81">
        <f>-IF($AA250&gt;0,$AA250*(1-VLOOKUP($D250,$AK$26:$AP$39,6,FALSE))*VLOOKUP($D250,$AK$26:$AP$39,IF(($G250-$B$2)/365&lt;1,4,5),FALSE),0)</f>
        <v>-92.697538342453882</v>
      </c>
      <c r="AI250" s="81">
        <f>-IF($AA250&lt;0,$AA250*(1-VLOOKUP($AE250,$AK$18:$AP$23,6,FALSE))*VLOOKUP($AE250,$AK$18:$AP$23,5,FALSE),0)</f>
        <v>0</v>
      </c>
    </row>
    <row r="251" spans="1:35" ht="15.6" x14ac:dyDescent="0.25">
      <c r="A251" s="141">
        <v>2019</v>
      </c>
      <c r="B251" s="141" t="s">
        <v>215</v>
      </c>
      <c r="C251" s="141">
        <v>1175</v>
      </c>
      <c r="D251" s="141" t="s">
        <v>28</v>
      </c>
      <c r="E251" s="142">
        <v>43354</v>
      </c>
      <c r="F251" s="142">
        <v>43522</v>
      </c>
      <c r="G251" s="142">
        <v>43524</v>
      </c>
      <c r="H251" s="141" t="s">
        <v>61</v>
      </c>
      <c r="I251" s="141" t="s">
        <v>59</v>
      </c>
      <c r="J251" s="141" t="s">
        <v>63</v>
      </c>
      <c r="K251" s="158">
        <v>-950000</v>
      </c>
      <c r="L251" s="141" t="s">
        <v>61</v>
      </c>
      <c r="M251" s="141" t="s">
        <v>58</v>
      </c>
      <c r="N251" s="141" t="s">
        <v>214</v>
      </c>
      <c r="O251" s="157">
        <v>19190000</v>
      </c>
      <c r="P251" s="141"/>
      <c r="Q251" s="141" t="s">
        <v>67</v>
      </c>
      <c r="R251" s="143">
        <v>20.2</v>
      </c>
      <c r="S251" s="141">
        <v>20.71</v>
      </c>
      <c r="T251" s="141" t="s">
        <v>166</v>
      </c>
      <c r="U251" s="141" t="s">
        <v>165</v>
      </c>
      <c r="V251" s="157"/>
      <c r="W251" s="157">
        <v>0</v>
      </c>
      <c r="X251" s="141"/>
      <c r="Y251" s="143">
        <v>18.814789219073948</v>
      </c>
      <c r="Z251" s="143">
        <v>19.152560827743454</v>
      </c>
      <c r="AA251" s="158">
        <v>-10627.609813682686</v>
      </c>
      <c r="AB251" s="180"/>
      <c r="AC251" s="157"/>
      <c r="AD251" s="158">
        <v>-10627.609813682686</v>
      </c>
      <c r="AE251" s="131">
        <f>VLOOKUP(G251,$AM$17:$AR$23,6,TRUE)+1</f>
        <v>25</v>
      </c>
      <c r="AF251" s="128" t="s">
        <v>127</v>
      </c>
      <c r="AH251" s="81">
        <f>-IF($AA251&gt;0,$AA251*(1-VLOOKUP($D251,$AK$26:$AP$39,6,FALSE))*VLOOKUP($D251,$AK$26:$AP$39,IF(($G251-$B$2)/365&lt;1,4,5),FALSE),0)</f>
        <v>0</v>
      </c>
      <c r="AI251" s="81">
        <f>-IF($AA251&lt;0,$AA251*(1-VLOOKUP($AE251,$AK$18:$AP$23,6,FALSE))*VLOOKUP($AE251,$AK$18:$AP$23,5,FALSE),0)</f>
        <v>148.57398519528394</v>
      </c>
    </row>
    <row r="252" spans="1:35" ht="15.6" x14ac:dyDescent="0.25">
      <c r="A252" s="141">
        <v>2019</v>
      </c>
      <c r="B252" s="141" t="s">
        <v>216</v>
      </c>
      <c r="C252" s="141">
        <v>1176</v>
      </c>
      <c r="D252" s="141" t="s">
        <v>28</v>
      </c>
      <c r="E252" s="142">
        <v>43354</v>
      </c>
      <c r="F252" s="142">
        <v>43551</v>
      </c>
      <c r="G252" s="142">
        <v>43553</v>
      </c>
      <c r="H252" s="141" t="s">
        <v>57</v>
      </c>
      <c r="I252" s="141" t="s">
        <v>58</v>
      </c>
      <c r="J252" s="141" t="s">
        <v>63</v>
      </c>
      <c r="K252" s="158">
        <v>-950000</v>
      </c>
      <c r="L252" s="141" t="s">
        <v>57</v>
      </c>
      <c r="M252" s="141" t="s">
        <v>59</v>
      </c>
      <c r="N252" s="141" t="s">
        <v>214</v>
      </c>
      <c r="O252" s="157">
        <v>19000000</v>
      </c>
      <c r="P252" s="141"/>
      <c r="Q252" s="141" t="s">
        <v>67</v>
      </c>
      <c r="R252" s="143">
        <v>20</v>
      </c>
      <c r="S252" s="141"/>
      <c r="T252" s="141"/>
      <c r="U252" s="141"/>
      <c r="V252" s="157"/>
      <c r="W252" s="157">
        <v>0</v>
      </c>
      <c r="X252" s="141"/>
      <c r="Y252" s="143">
        <v>18.814789219073948</v>
      </c>
      <c r="Z252" s="143">
        <v>19.238099041557323</v>
      </c>
      <c r="AA252" s="157">
        <v>49396.979999465198</v>
      </c>
      <c r="AB252" s="180">
        <v>35752.829312581569</v>
      </c>
      <c r="AC252" s="157">
        <v>33232.594606085542</v>
      </c>
      <c r="AD252" s="157">
        <v>16164.385393379656</v>
      </c>
      <c r="AE252" s="131">
        <f>VLOOKUP(G252,$AM$17:$AR$23,6,TRUE)+1</f>
        <v>25</v>
      </c>
      <c r="AF252" s="128" t="s">
        <v>127</v>
      </c>
      <c r="AH252" s="81">
        <f>-IF($AA252&gt;0,$AA252*(1-VLOOKUP($D252,$AK$26:$AP$39,6,FALSE))*VLOOKUP($D252,$AK$26:$AP$39,IF(($G252-$B$2)/365&lt;1,4,5),FALSE),0)</f>
        <v>-91.87838279900528</v>
      </c>
      <c r="AI252" s="81">
        <f>-IF($AA252&lt;0,$AA252*(1-VLOOKUP($AE252,$AK$18:$AP$23,6,FALSE))*VLOOKUP($AE252,$AK$18:$AP$23,5,FALSE),0)</f>
        <v>0</v>
      </c>
    </row>
    <row r="253" spans="1:35" ht="15.6" x14ac:dyDescent="0.25">
      <c r="A253" s="141">
        <v>2019</v>
      </c>
      <c r="B253" s="141" t="s">
        <v>216</v>
      </c>
      <c r="C253" s="141">
        <v>1178</v>
      </c>
      <c r="D253" s="141" t="s">
        <v>28</v>
      </c>
      <c r="E253" s="142">
        <v>43354</v>
      </c>
      <c r="F253" s="142">
        <v>43551</v>
      </c>
      <c r="G253" s="142">
        <v>43553</v>
      </c>
      <c r="H253" s="141" t="s">
        <v>61</v>
      </c>
      <c r="I253" s="141" t="s">
        <v>59</v>
      </c>
      <c r="J253" s="141" t="s">
        <v>63</v>
      </c>
      <c r="K253" s="158">
        <v>-950000</v>
      </c>
      <c r="L253" s="141" t="s">
        <v>61</v>
      </c>
      <c r="M253" s="141" t="s">
        <v>58</v>
      </c>
      <c r="N253" s="141" t="s">
        <v>214</v>
      </c>
      <c r="O253" s="157">
        <v>19190000</v>
      </c>
      <c r="P253" s="141"/>
      <c r="Q253" s="141" t="s">
        <v>67</v>
      </c>
      <c r="R253" s="143">
        <v>20.2</v>
      </c>
      <c r="S253" s="141">
        <v>20.71</v>
      </c>
      <c r="T253" s="141" t="s">
        <v>166</v>
      </c>
      <c r="U253" s="141" t="s">
        <v>165</v>
      </c>
      <c r="V253" s="157"/>
      <c r="W253" s="157">
        <v>0</v>
      </c>
      <c r="X253" s="141"/>
      <c r="Y253" s="143">
        <v>18.814789219073948</v>
      </c>
      <c r="Z253" s="143">
        <v>19.238099041557323</v>
      </c>
      <c r="AA253" s="158">
        <v>-13644.150686883633</v>
      </c>
      <c r="AB253" s="180"/>
      <c r="AC253" s="157"/>
      <c r="AD253" s="158">
        <v>-13644.150686883633</v>
      </c>
      <c r="AE253" s="131">
        <f>VLOOKUP(G253,$AM$17:$AR$23,6,TRUE)+1</f>
        <v>25</v>
      </c>
      <c r="AF253" s="128" t="s">
        <v>127</v>
      </c>
      <c r="AH253" s="81">
        <f>-IF($AA253&gt;0,$AA253*(1-VLOOKUP($D253,$AK$26:$AP$39,6,FALSE))*VLOOKUP($D253,$AK$26:$AP$39,IF(($G253-$B$2)/365&lt;1,4,5),FALSE),0)</f>
        <v>0</v>
      </c>
      <c r="AI253" s="81">
        <f>-IF($AA253&lt;0,$AA253*(1-VLOOKUP($AE253,$AK$18:$AP$23,6,FALSE))*VLOOKUP($AE253,$AK$18:$AP$23,5,FALSE),0)</f>
        <v>190.74522660263321</v>
      </c>
    </row>
    <row r="254" spans="1:35" ht="15.6" x14ac:dyDescent="0.25">
      <c r="A254" s="141">
        <v>2019</v>
      </c>
      <c r="B254" s="141" t="s">
        <v>217</v>
      </c>
      <c r="C254" s="141">
        <v>1179</v>
      </c>
      <c r="D254" s="141" t="s">
        <v>28</v>
      </c>
      <c r="E254" s="142">
        <v>43354</v>
      </c>
      <c r="F254" s="142">
        <v>43581</v>
      </c>
      <c r="G254" s="142">
        <v>43585</v>
      </c>
      <c r="H254" s="141" t="s">
        <v>57</v>
      </c>
      <c r="I254" s="141" t="s">
        <v>58</v>
      </c>
      <c r="J254" s="141" t="s">
        <v>63</v>
      </c>
      <c r="K254" s="158">
        <v>-950000</v>
      </c>
      <c r="L254" s="141" t="s">
        <v>57</v>
      </c>
      <c r="M254" s="141" t="s">
        <v>59</v>
      </c>
      <c r="N254" s="141" t="s">
        <v>214</v>
      </c>
      <c r="O254" s="157">
        <v>19000000</v>
      </c>
      <c r="P254" s="141"/>
      <c r="Q254" s="141" t="s">
        <v>67</v>
      </c>
      <c r="R254" s="143">
        <v>20</v>
      </c>
      <c r="S254" s="141"/>
      <c r="T254" s="141"/>
      <c r="U254" s="141"/>
      <c r="V254" s="157"/>
      <c r="W254" s="157">
        <v>0</v>
      </c>
      <c r="X254" s="141"/>
      <c r="Y254" s="143">
        <v>18.814789219073948</v>
      </c>
      <c r="Z254" s="143">
        <v>19.330716300523527</v>
      </c>
      <c r="AA254" s="157">
        <v>48945.314242860892</v>
      </c>
      <c r="AB254" s="180">
        <v>32174.319784152496</v>
      </c>
      <c r="AC254" s="157">
        <v>29192.815174593641</v>
      </c>
      <c r="AD254" s="157">
        <v>19752.499068267251</v>
      </c>
      <c r="AE254" s="131">
        <f>VLOOKUP(G254,$AM$17:$AR$23,6,TRUE)+1</f>
        <v>25</v>
      </c>
      <c r="AF254" s="128" t="s">
        <v>127</v>
      </c>
      <c r="AH254" s="81">
        <f>-IF($AA254&gt;0,$AA254*(1-VLOOKUP($D254,$AK$26:$AP$39,6,FALSE))*VLOOKUP($D254,$AK$26:$AP$39,IF(($G254-$B$2)/365&lt;1,4,5),FALSE),0)</f>
        <v>-91.038284491721257</v>
      </c>
      <c r="AI254" s="81">
        <f>-IF($AA254&lt;0,$AA254*(1-VLOOKUP($AE254,$AK$18:$AP$23,6,FALSE))*VLOOKUP($AE254,$AK$18:$AP$23,5,FALSE),0)</f>
        <v>0</v>
      </c>
    </row>
    <row r="255" spans="1:35" ht="15.6" x14ac:dyDescent="0.25">
      <c r="A255" s="141">
        <v>2019</v>
      </c>
      <c r="B255" s="141" t="s">
        <v>217</v>
      </c>
      <c r="C255" s="141">
        <v>1181</v>
      </c>
      <c r="D255" s="141" t="s">
        <v>28</v>
      </c>
      <c r="E255" s="142">
        <v>43354</v>
      </c>
      <c r="F255" s="142">
        <v>43581</v>
      </c>
      <c r="G255" s="142">
        <v>43585</v>
      </c>
      <c r="H255" s="141" t="s">
        <v>61</v>
      </c>
      <c r="I255" s="141" t="s">
        <v>59</v>
      </c>
      <c r="J255" s="141" t="s">
        <v>63</v>
      </c>
      <c r="K255" s="158">
        <v>-950000</v>
      </c>
      <c r="L255" s="141" t="s">
        <v>61</v>
      </c>
      <c r="M255" s="141" t="s">
        <v>58</v>
      </c>
      <c r="N255" s="141" t="s">
        <v>214</v>
      </c>
      <c r="O255" s="157">
        <v>19190000</v>
      </c>
      <c r="P255" s="141"/>
      <c r="Q255" s="141" t="s">
        <v>67</v>
      </c>
      <c r="R255" s="143">
        <v>20.2</v>
      </c>
      <c r="S255" s="141">
        <v>20.71</v>
      </c>
      <c r="T255" s="141" t="s">
        <v>166</v>
      </c>
      <c r="U255" s="141" t="s">
        <v>165</v>
      </c>
      <c r="V255" s="157"/>
      <c r="W255" s="157">
        <v>0</v>
      </c>
      <c r="X255" s="141"/>
      <c r="Y255" s="143">
        <v>18.814789219073948</v>
      </c>
      <c r="Z255" s="143">
        <v>19.330716300523527</v>
      </c>
      <c r="AA255" s="158">
        <v>-16770.994458708396</v>
      </c>
      <c r="AB255" s="180"/>
      <c r="AC255" s="157"/>
      <c r="AD255" s="158">
        <v>-16770.994458708396</v>
      </c>
      <c r="AE255" s="131">
        <f>VLOOKUP(G255,$AM$17:$AR$23,6,TRUE)+1</f>
        <v>25</v>
      </c>
      <c r="AF255" s="128" t="s">
        <v>127</v>
      </c>
      <c r="AH255" s="81">
        <f>-IF($AA255&gt;0,$AA255*(1-VLOOKUP($D255,$AK$26:$AP$39,6,FALSE))*VLOOKUP($D255,$AK$26:$AP$39,IF(($G255-$B$2)/365&lt;1,4,5),FALSE),0)</f>
        <v>0</v>
      </c>
      <c r="AI255" s="81">
        <f>-IF($AA255&lt;0,$AA255*(1-VLOOKUP($AE255,$AK$18:$AP$23,6,FALSE))*VLOOKUP($AE255,$AK$18:$AP$23,5,FALSE),0)</f>
        <v>234.45850253274338</v>
      </c>
    </row>
    <row r="256" spans="1:35" ht="15.6" x14ac:dyDescent="0.25">
      <c r="A256" s="141">
        <v>2019</v>
      </c>
      <c r="B256" s="141" t="s">
        <v>218</v>
      </c>
      <c r="C256" s="141">
        <v>1182</v>
      </c>
      <c r="D256" s="141" t="s">
        <v>28</v>
      </c>
      <c r="E256" s="142">
        <v>43354</v>
      </c>
      <c r="F256" s="142">
        <v>43614</v>
      </c>
      <c r="G256" s="142">
        <v>43616</v>
      </c>
      <c r="H256" s="141" t="s">
        <v>57</v>
      </c>
      <c r="I256" s="141" t="s">
        <v>58</v>
      </c>
      <c r="J256" s="141" t="s">
        <v>63</v>
      </c>
      <c r="K256" s="158">
        <v>-950000</v>
      </c>
      <c r="L256" s="141" t="s">
        <v>57</v>
      </c>
      <c r="M256" s="141" t="s">
        <v>59</v>
      </c>
      <c r="N256" s="141" t="s">
        <v>214</v>
      </c>
      <c r="O256" s="157">
        <v>19000000</v>
      </c>
      <c r="P256" s="141"/>
      <c r="Q256" s="141" t="s">
        <v>67</v>
      </c>
      <c r="R256" s="143">
        <v>20</v>
      </c>
      <c r="S256" s="141"/>
      <c r="T256" s="141"/>
      <c r="U256" s="141"/>
      <c r="V256" s="157"/>
      <c r="W256" s="157">
        <v>0</v>
      </c>
      <c r="X256" s="141"/>
      <c r="Y256" s="143">
        <v>18.814789219073948</v>
      </c>
      <c r="Z256" s="143">
        <v>19.421257512306877</v>
      </c>
      <c r="AA256" s="157">
        <v>48795.915359732266</v>
      </c>
      <c r="AB256" s="180">
        <v>28550.245864013748</v>
      </c>
      <c r="AC256" s="157">
        <v>25243.588765310698</v>
      </c>
      <c r="AD256" s="157">
        <v>23552.326594421567</v>
      </c>
      <c r="AE256" s="131">
        <f>VLOOKUP(G256,$AM$17:$AR$23,6,TRUE)+1</f>
        <v>25</v>
      </c>
      <c r="AF256" s="128" t="s">
        <v>127</v>
      </c>
      <c r="AH256" s="81">
        <f>-IF($AA256&gt;0,$AA256*(1-VLOOKUP($D256,$AK$26:$AP$39,6,FALSE))*VLOOKUP($D256,$AK$26:$AP$39,IF(($G256-$B$2)/365&lt;1,4,5),FALSE),0)</f>
        <v>-90.760402569102013</v>
      </c>
      <c r="AI256" s="81">
        <f>-IF($AA256&lt;0,$AA256*(1-VLOOKUP($AE256,$AK$18:$AP$23,6,FALSE))*VLOOKUP($AE256,$AK$18:$AP$23,5,FALSE),0)</f>
        <v>0</v>
      </c>
    </row>
    <row r="257" spans="1:35" ht="15.6" x14ac:dyDescent="0.25">
      <c r="A257" s="141">
        <v>2019</v>
      </c>
      <c r="B257" s="141" t="s">
        <v>218</v>
      </c>
      <c r="C257" s="141">
        <v>1184</v>
      </c>
      <c r="D257" s="141" t="s">
        <v>28</v>
      </c>
      <c r="E257" s="142">
        <v>43354</v>
      </c>
      <c r="F257" s="142">
        <v>43614</v>
      </c>
      <c r="G257" s="142">
        <v>43616</v>
      </c>
      <c r="H257" s="141" t="s">
        <v>61</v>
      </c>
      <c r="I257" s="141" t="s">
        <v>59</v>
      </c>
      <c r="J257" s="141" t="s">
        <v>63</v>
      </c>
      <c r="K257" s="158">
        <v>-950000</v>
      </c>
      <c r="L257" s="141" t="s">
        <v>61</v>
      </c>
      <c r="M257" s="141" t="s">
        <v>58</v>
      </c>
      <c r="N257" s="141" t="s">
        <v>214</v>
      </c>
      <c r="O257" s="157">
        <v>19190000</v>
      </c>
      <c r="P257" s="141"/>
      <c r="Q257" s="141" t="s">
        <v>67</v>
      </c>
      <c r="R257" s="143">
        <v>20.2</v>
      </c>
      <c r="S257" s="141">
        <v>20.71</v>
      </c>
      <c r="T257" s="141" t="s">
        <v>166</v>
      </c>
      <c r="U257" s="141" t="s">
        <v>165</v>
      </c>
      <c r="V257" s="157"/>
      <c r="W257" s="157">
        <v>0</v>
      </c>
      <c r="X257" s="141"/>
      <c r="Y257" s="143">
        <v>18.814789219073948</v>
      </c>
      <c r="Z257" s="143">
        <v>19.421257512306877</v>
      </c>
      <c r="AA257" s="158">
        <v>-20245.669495718517</v>
      </c>
      <c r="AB257" s="180"/>
      <c r="AC257" s="157"/>
      <c r="AD257" s="158">
        <v>-20245.669495718517</v>
      </c>
      <c r="AE257" s="131">
        <f>VLOOKUP(G257,$AM$17:$AR$23,6,TRUE)+1</f>
        <v>25</v>
      </c>
      <c r="AF257" s="128" t="s">
        <v>127</v>
      </c>
      <c r="AH257" s="81">
        <f>-IF($AA257&gt;0,$AA257*(1-VLOOKUP($D257,$AK$26:$AP$39,6,FALSE))*VLOOKUP($D257,$AK$26:$AP$39,IF(($G257-$B$2)/365&lt;1,4,5),FALSE),0)</f>
        <v>0</v>
      </c>
      <c r="AI257" s="81">
        <f>-IF($AA257&lt;0,$AA257*(1-VLOOKUP($AE257,$AK$18:$AP$23,6,FALSE))*VLOOKUP($AE257,$AK$18:$AP$23,5,FALSE),0)</f>
        <v>283.0344595501449</v>
      </c>
    </row>
    <row r="258" spans="1:35" ht="15.6" x14ac:dyDescent="0.25">
      <c r="A258" s="141">
        <v>2019</v>
      </c>
      <c r="B258" s="141" t="s">
        <v>219</v>
      </c>
      <c r="C258" s="141">
        <v>1185</v>
      </c>
      <c r="D258" s="141" t="s">
        <v>28</v>
      </c>
      <c r="E258" s="142">
        <v>43354</v>
      </c>
      <c r="F258" s="142">
        <v>43642</v>
      </c>
      <c r="G258" s="142">
        <v>43644</v>
      </c>
      <c r="H258" s="141" t="s">
        <v>57</v>
      </c>
      <c r="I258" s="141" t="s">
        <v>58</v>
      </c>
      <c r="J258" s="141" t="s">
        <v>63</v>
      </c>
      <c r="K258" s="158">
        <v>-950000</v>
      </c>
      <c r="L258" s="141" t="s">
        <v>57</v>
      </c>
      <c r="M258" s="141" t="s">
        <v>59</v>
      </c>
      <c r="N258" s="141" t="s">
        <v>214</v>
      </c>
      <c r="O258" s="157">
        <v>19000000</v>
      </c>
      <c r="P258" s="141"/>
      <c r="Q258" s="141" t="s">
        <v>67</v>
      </c>
      <c r="R258" s="143">
        <v>20</v>
      </c>
      <c r="S258" s="141"/>
      <c r="T258" s="141"/>
      <c r="U258" s="141"/>
      <c r="V258" s="157"/>
      <c r="W258" s="157">
        <v>0</v>
      </c>
      <c r="X258" s="141"/>
      <c r="Y258" s="143">
        <v>18.814789219073948</v>
      </c>
      <c r="Z258" s="143">
        <v>19.498301920220918</v>
      </c>
      <c r="AA258" s="157">
        <v>48637.413668402078</v>
      </c>
      <c r="AB258" s="180">
        <v>25485.892111089473</v>
      </c>
      <c r="AC258" s="157">
        <v>21883.065922411759</v>
      </c>
      <c r="AD258" s="157">
        <v>26754.347745990319</v>
      </c>
      <c r="AE258" s="131">
        <f>VLOOKUP(G258,$AM$17:$AR$23,6,TRUE)+1</f>
        <v>26</v>
      </c>
      <c r="AF258" s="128" t="s">
        <v>127</v>
      </c>
      <c r="AH258" s="81">
        <f>-IF($AA258&gt;0,$AA258*(1-VLOOKUP($D258,$AK$26:$AP$39,6,FALSE))*VLOOKUP($D258,$AK$26:$AP$39,IF(($G258-$B$2)/365&lt;1,4,5),FALSE),0)</f>
        <v>-90.465589423227868</v>
      </c>
      <c r="AI258" s="81">
        <f>-IF($AA258&lt;0,$AA258*(1-VLOOKUP($AE258,$AK$18:$AP$23,6,FALSE))*VLOOKUP($AE258,$AK$18:$AP$23,5,FALSE),0)</f>
        <v>0</v>
      </c>
    </row>
    <row r="259" spans="1:35" ht="15.6" x14ac:dyDescent="0.25">
      <c r="A259" s="141">
        <v>2019</v>
      </c>
      <c r="B259" s="141" t="s">
        <v>219</v>
      </c>
      <c r="C259" s="141">
        <v>1187</v>
      </c>
      <c r="D259" s="141" t="s">
        <v>28</v>
      </c>
      <c r="E259" s="142">
        <v>43354</v>
      </c>
      <c r="F259" s="142">
        <v>43642</v>
      </c>
      <c r="G259" s="142">
        <v>43644</v>
      </c>
      <c r="H259" s="141" t="s">
        <v>61</v>
      </c>
      <c r="I259" s="141" t="s">
        <v>59</v>
      </c>
      <c r="J259" s="141" t="s">
        <v>63</v>
      </c>
      <c r="K259" s="158">
        <v>-950000</v>
      </c>
      <c r="L259" s="141" t="s">
        <v>61</v>
      </c>
      <c r="M259" s="141" t="s">
        <v>58</v>
      </c>
      <c r="N259" s="141" t="s">
        <v>214</v>
      </c>
      <c r="O259" s="157">
        <v>19190000</v>
      </c>
      <c r="P259" s="141"/>
      <c r="Q259" s="141" t="s">
        <v>67</v>
      </c>
      <c r="R259" s="143">
        <v>20.2</v>
      </c>
      <c r="S259" s="141">
        <v>20.71</v>
      </c>
      <c r="T259" s="141" t="s">
        <v>166</v>
      </c>
      <c r="U259" s="141" t="s">
        <v>165</v>
      </c>
      <c r="V259" s="157"/>
      <c r="W259" s="157">
        <v>0</v>
      </c>
      <c r="X259" s="141"/>
      <c r="Y259" s="143">
        <v>18.814789219073948</v>
      </c>
      <c r="Z259" s="143">
        <v>19.498301920220918</v>
      </c>
      <c r="AA259" s="158">
        <v>-23151.521557312604</v>
      </c>
      <c r="AB259" s="180"/>
      <c r="AC259" s="157"/>
      <c r="AD259" s="158">
        <v>-23151.521557312604</v>
      </c>
      <c r="AE259" s="131">
        <f>VLOOKUP(G259,$AM$17:$AR$23,6,TRUE)+1</f>
        <v>26</v>
      </c>
      <c r="AF259" s="128" t="s">
        <v>127</v>
      </c>
      <c r="AH259" s="81">
        <f>-IF($AA259&gt;0,$AA259*(1-VLOOKUP($D259,$AK$26:$AP$39,6,FALSE))*VLOOKUP($D259,$AK$26:$AP$39,IF(($G259-$B$2)/365&lt;1,4,5),FALSE),0)</f>
        <v>0</v>
      </c>
      <c r="AI259" s="81">
        <f>-IF($AA259&lt;0,$AA259*(1-VLOOKUP($AE259,$AK$18:$AP$23,6,FALSE))*VLOOKUP($AE259,$AK$18:$AP$23,5,FALSE),0)</f>
        <v>475.06922235605469</v>
      </c>
    </row>
    <row r="260" spans="1:35" ht="15.6" x14ac:dyDescent="0.25">
      <c r="A260" s="141">
        <v>2019</v>
      </c>
      <c r="B260" s="141" t="s">
        <v>220</v>
      </c>
      <c r="C260" s="141">
        <v>1188</v>
      </c>
      <c r="D260" s="141" t="s">
        <v>28</v>
      </c>
      <c r="E260" s="142">
        <v>43354</v>
      </c>
      <c r="F260" s="142">
        <v>43675</v>
      </c>
      <c r="G260" s="142">
        <v>43677</v>
      </c>
      <c r="H260" s="141" t="s">
        <v>57</v>
      </c>
      <c r="I260" s="141" t="s">
        <v>58</v>
      </c>
      <c r="J260" s="141" t="s">
        <v>63</v>
      </c>
      <c r="K260" s="158">
        <v>-950000</v>
      </c>
      <c r="L260" s="141" t="s">
        <v>57</v>
      </c>
      <c r="M260" s="141" t="s">
        <v>59</v>
      </c>
      <c r="N260" s="141" t="s">
        <v>214</v>
      </c>
      <c r="O260" s="157">
        <v>19000000</v>
      </c>
      <c r="P260" s="141"/>
      <c r="Q260" s="141" t="s">
        <v>67</v>
      </c>
      <c r="R260" s="143">
        <v>20</v>
      </c>
      <c r="S260" s="141"/>
      <c r="T260" s="141"/>
      <c r="U260" s="141"/>
      <c r="V260" s="157"/>
      <c r="W260" s="157">
        <v>0</v>
      </c>
      <c r="X260" s="141"/>
      <c r="Y260" s="143">
        <v>18.814789219073948</v>
      </c>
      <c r="Z260" s="143">
        <v>19.588062851434646</v>
      </c>
      <c r="AA260" s="157">
        <v>48407.85098534984</v>
      </c>
      <c r="AB260" s="180">
        <v>21959.233247048211</v>
      </c>
      <c r="AC260" s="157">
        <v>17967.873789581547</v>
      </c>
      <c r="AD260" s="157">
        <v>30439.977195768293</v>
      </c>
      <c r="AE260" s="131">
        <f>VLOOKUP(G260,$AM$17:$AR$23,6,TRUE)+1</f>
        <v>26</v>
      </c>
      <c r="AF260" s="128" t="s">
        <v>127</v>
      </c>
      <c r="AH260" s="81">
        <f>-IF($AA260&gt;0,$AA260*(1-VLOOKUP($D260,$AK$26:$AP$39,6,FALSE))*VLOOKUP($D260,$AK$26:$AP$39,IF(($G260-$B$2)/365&lt;1,4,5),FALSE),0)</f>
        <v>-90.038602832750712</v>
      </c>
      <c r="AI260" s="81">
        <f>-IF($AA260&lt;0,$AA260*(1-VLOOKUP($AE260,$AK$18:$AP$23,6,FALSE))*VLOOKUP($AE260,$AK$18:$AP$23,5,FALSE),0)</f>
        <v>0</v>
      </c>
    </row>
    <row r="261" spans="1:35" ht="15.6" x14ac:dyDescent="0.25">
      <c r="A261" s="141">
        <v>2019</v>
      </c>
      <c r="B261" s="141" t="s">
        <v>220</v>
      </c>
      <c r="C261" s="141">
        <v>1190</v>
      </c>
      <c r="D261" s="141" t="s">
        <v>28</v>
      </c>
      <c r="E261" s="142">
        <v>43354</v>
      </c>
      <c r="F261" s="142">
        <v>43675</v>
      </c>
      <c r="G261" s="142">
        <v>43677</v>
      </c>
      <c r="H261" s="141" t="s">
        <v>61</v>
      </c>
      <c r="I261" s="141" t="s">
        <v>59</v>
      </c>
      <c r="J261" s="141" t="s">
        <v>63</v>
      </c>
      <c r="K261" s="158">
        <v>-950000</v>
      </c>
      <c r="L261" s="141" t="s">
        <v>61</v>
      </c>
      <c r="M261" s="141" t="s">
        <v>58</v>
      </c>
      <c r="N261" s="141" t="s">
        <v>214</v>
      </c>
      <c r="O261" s="157">
        <v>19190000</v>
      </c>
      <c r="P261" s="141"/>
      <c r="Q261" s="141" t="s">
        <v>67</v>
      </c>
      <c r="R261" s="143">
        <v>20.2</v>
      </c>
      <c r="S261" s="141">
        <v>20.71</v>
      </c>
      <c r="T261" s="141" t="s">
        <v>166</v>
      </c>
      <c r="U261" s="141" t="s">
        <v>165</v>
      </c>
      <c r="V261" s="157"/>
      <c r="W261" s="157">
        <v>0</v>
      </c>
      <c r="X261" s="141"/>
      <c r="Y261" s="143">
        <v>18.814789219073948</v>
      </c>
      <c r="Z261" s="143">
        <v>19.588062851434646</v>
      </c>
      <c r="AA261" s="158">
        <v>-26448.617738301629</v>
      </c>
      <c r="AB261" s="180"/>
      <c r="AC261" s="157"/>
      <c r="AD261" s="158">
        <v>-26448.617738301629</v>
      </c>
      <c r="AE261" s="131">
        <f>VLOOKUP(G261,$AM$17:$AR$23,6,TRUE)+1</f>
        <v>26</v>
      </c>
      <c r="AF261" s="128" t="s">
        <v>127</v>
      </c>
      <c r="AH261" s="81">
        <f>-IF($AA261&gt;0,$AA261*(1-VLOOKUP($D261,$AK$26:$AP$39,6,FALSE))*VLOOKUP($D261,$AK$26:$AP$39,IF(($G261-$B$2)/365&lt;1,4,5),FALSE),0)</f>
        <v>0</v>
      </c>
      <c r="AI261" s="81">
        <f>-IF($AA261&lt;0,$AA261*(1-VLOOKUP($AE261,$AK$18:$AP$23,6,FALSE))*VLOOKUP($AE261,$AK$18:$AP$23,5,FALSE),0)</f>
        <v>542.72563598994941</v>
      </c>
    </row>
    <row r="262" spans="1:35" ht="15.6" x14ac:dyDescent="0.25">
      <c r="A262" s="141">
        <v>2019</v>
      </c>
      <c r="B262" s="141" t="s">
        <v>221</v>
      </c>
      <c r="C262" s="141">
        <v>1191</v>
      </c>
      <c r="D262" s="141" t="s">
        <v>28</v>
      </c>
      <c r="E262" s="142">
        <v>43354</v>
      </c>
      <c r="F262" s="142">
        <v>43704</v>
      </c>
      <c r="G262" s="142">
        <v>43706</v>
      </c>
      <c r="H262" s="141" t="s">
        <v>57</v>
      </c>
      <c r="I262" s="141" t="s">
        <v>58</v>
      </c>
      <c r="J262" s="141" t="s">
        <v>63</v>
      </c>
      <c r="K262" s="158">
        <v>-950000</v>
      </c>
      <c r="L262" s="141" t="s">
        <v>57</v>
      </c>
      <c r="M262" s="141" t="s">
        <v>59</v>
      </c>
      <c r="N262" s="141" t="s">
        <v>214</v>
      </c>
      <c r="O262" s="157">
        <v>19000000</v>
      </c>
      <c r="P262" s="141"/>
      <c r="Q262" s="141" t="s">
        <v>67</v>
      </c>
      <c r="R262" s="143">
        <v>20</v>
      </c>
      <c r="S262" s="141"/>
      <c r="T262" s="141"/>
      <c r="U262" s="141"/>
      <c r="V262" s="157"/>
      <c r="W262" s="157">
        <v>0</v>
      </c>
      <c r="X262" s="141"/>
      <c r="Y262" s="143">
        <v>18.814789219073948</v>
      </c>
      <c r="Z262" s="143">
        <v>19.667849372674304</v>
      </c>
      <c r="AA262" s="157">
        <v>48165.132431519552</v>
      </c>
      <c r="AB262" s="180">
        <v>18833.04293983143</v>
      </c>
      <c r="AC262" s="157">
        <v>14487.745452681864</v>
      </c>
      <c r="AD262" s="157">
        <v>33677.386978837691</v>
      </c>
      <c r="AE262" s="131">
        <f>VLOOKUP(G262,$AM$17:$AR$23,6,TRUE)+1</f>
        <v>26</v>
      </c>
      <c r="AF262" s="128" t="s">
        <v>127</v>
      </c>
      <c r="AH262" s="81">
        <f>-IF($AA262&gt;0,$AA262*(1-VLOOKUP($D262,$AK$26:$AP$39,6,FALSE))*VLOOKUP($D262,$AK$26:$AP$39,IF(($G262-$B$2)/365&lt;1,4,5),FALSE),0)</f>
        <v>-89.587146322626381</v>
      </c>
      <c r="AI262" s="81">
        <f>-IF($AA262&lt;0,$AA262*(1-VLOOKUP($AE262,$AK$18:$AP$23,6,FALSE))*VLOOKUP($AE262,$AK$18:$AP$23,5,FALSE),0)</f>
        <v>0</v>
      </c>
    </row>
    <row r="263" spans="1:35" ht="15.6" x14ac:dyDescent="0.25">
      <c r="A263" s="141">
        <v>2019</v>
      </c>
      <c r="B263" s="141" t="s">
        <v>221</v>
      </c>
      <c r="C263" s="141">
        <v>1193</v>
      </c>
      <c r="D263" s="141" t="s">
        <v>28</v>
      </c>
      <c r="E263" s="142">
        <v>43354</v>
      </c>
      <c r="F263" s="142">
        <v>43704</v>
      </c>
      <c r="G263" s="142">
        <v>43706</v>
      </c>
      <c r="H263" s="141" t="s">
        <v>61</v>
      </c>
      <c r="I263" s="141" t="s">
        <v>59</v>
      </c>
      <c r="J263" s="141" t="s">
        <v>63</v>
      </c>
      <c r="K263" s="158">
        <v>-950000</v>
      </c>
      <c r="L263" s="141" t="s">
        <v>61</v>
      </c>
      <c r="M263" s="141" t="s">
        <v>58</v>
      </c>
      <c r="N263" s="141" t="s">
        <v>214</v>
      </c>
      <c r="O263" s="157">
        <v>19190000</v>
      </c>
      <c r="P263" s="141"/>
      <c r="Q263" s="141" t="s">
        <v>67</v>
      </c>
      <c r="R263" s="143">
        <v>20.2</v>
      </c>
      <c r="S263" s="141">
        <v>20.71</v>
      </c>
      <c r="T263" s="141" t="s">
        <v>166</v>
      </c>
      <c r="U263" s="141" t="s">
        <v>165</v>
      </c>
      <c r="V263" s="157"/>
      <c r="W263" s="157">
        <v>0</v>
      </c>
      <c r="X263" s="141"/>
      <c r="Y263" s="143">
        <v>18.814789219073948</v>
      </c>
      <c r="Z263" s="143">
        <v>19.667849372674304</v>
      </c>
      <c r="AA263" s="158">
        <v>-29332.089491688123</v>
      </c>
      <c r="AB263" s="180"/>
      <c r="AC263" s="157"/>
      <c r="AD263" s="158">
        <v>-29332.089491688123</v>
      </c>
      <c r="AE263" s="131">
        <f>VLOOKUP(G263,$AM$17:$AR$23,6,TRUE)+1</f>
        <v>26</v>
      </c>
      <c r="AF263" s="128" t="s">
        <v>127</v>
      </c>
      <c r="AH263" s="81">
        <f>-IF($AA263&gt;0,$AA263*(1-VLOOKUP($D263,$AK$26:$AP$39,6,FALSE))*VLOOKUP($D263,$AK$26:$AP$39,IF(($G263-$B$2)/365&lt;1,4,5),FALSE),0)</f>
        <v>0</v>
      </c>
      <c r="AI263" s="81">
        <f>-IF($AA263&lt;0,$AA263*(1-VLOOKUP($AE263,$AK$18:$AP$23,6,FALSE))*VLOOKUP($AE263,$AK$18:$AP$23,5,FALSE),0)</f>
        <v>601.89447636944033</v>
      </c>
    </row>
    <row r="264" spans="1:35" ht="15.6" x14ac:dyDescent="0.25">
      <c r="A264" s="141">
        <v>2019</v>
      </c>
      <c r="B264" s="141" t="s">
        <v>222</v>
      </c>
      <c r="C264" s="141">
        <v>1194</v>
      </c>
      <c r="D264" s="141" t="s">
        <v>28</v>
      </c>
      <c r="E264" s="142">
        <v>43354</v>
      </c>
      <c r="F264" s="142">
        <v>43734</v>
      </c>
      <c r="G264" s="142">
        <v>43738</v>
      </c>
      <c r="H264" s="141" t="s">
        <v>57</v>
      </c>
      <c r="I264" s="141" t="s">
        <v>58</v>
      </c>
      <c r="J264" s="141" t="s">
        <v>63</v>
      </c>
      <c r="K264" s="158">
        <v>-950000</v>
      </c>
      <c r="L264" s="141" t="s">
        <v>57</v>
      </c>
      <c r="M264" s="141" t="s">
        <v>59</v>
      </c>
      <c r="N264" s="141" t="s">
        <v>214</v>
      </c>
      <c r="O264" s="157">
        <v>19000000</v>
      </c>
      <c r="P264" s="141"/>
      <c r="Q264" s="141" t="s">
        <v>67</v>
      </c>
      <c r="R264" s="143">
        <v>20</v>
      </c>
      <c r="S264" s="141"/>
      <c r="T264" s="141"/>
      <c r="U264" s="141"/>
      <c r="V264" s="157"/>
      <c r="W264" s="157">
        <v>0</v>
      </c>
      <c r="X264" s="141"/>
      <c r="Y264" s="143">
        <v>18.814789219073948</v>
      </c>
      <c r="Z264" s="143">
        <v>19.754661612169528</v>
      </c>
      <c r="AA264" s="157">
        <v>47790.688272378931</v>
      </c>
      <c r="AB264" s="180">
        <v>15468.853445034565</v>
      </c>
      <c r="AC264" s="157">
        <v>10701.169349813976</v>
      </c>
      <c r="AD264" s="157">
        <v>37089.518922564952</v>
      </c>
      <c r="AE264" s="131">
        <f>VLOOKUP(G264,$AM$17:$AR$23,6,TRUE)+1</f>
        <v>26</v>
      </c>
      <c r="AF264" s="128" t="s">
        <v>127</v>
      </c>
      <c r="AH264" s="81">
        <f>-IF($AA264&gt;0,$AA264*(1-VLOOKUP($D264,$AK$26:$AP$39,6,FALSE))*VLOOKUP($D264,$AK$26:$AP$39,IF(($G264-$B$2)/365&lt;1,4,5),FALSE),0)</f>
        <v>-212.19065592936244</v>
      </c>
      <c r="AI264" s="81">
        <f>-IF($AA264&lt;0,$AA264*(1-VLOOKUP($AE264,$AK$18:$AP$23,6,FALSE))*VLOOKUP($AE264,$AK$18:$AP$23,5,FALSE),0)</f>
        <v>0</v>
      </c>
    </row>
    <row r="265" spans="1:35" ht="15.6" x14ac:dyDescent="0.25">
      <c r="A265" s="141">
        <v>2019</v>
      </c>
      <c r="B265" s="141" t="s">
        <v>222</v>
      </c>
      <c r="C265" s="141">
        <v>1196</v>
      </c>
      <c r="D265" s="141" t="s">
        <v>28</v>
      </c>
      <c r="E265" s="142">
        <v>43354</v>
      </c>
      <c r="F265" s="142">
        <v>43734</v>
      </c>
      <c r="G265" s="142">
        <v>43738</v>
      </c>
      <c r="H265" s="141" t="s">
        <v>61</v>
      </c>
      <c r="I265" s="141" t="s">
        <v>59</v>
      </c>
      <c r="J265" s="141" t="s">
        <v>63</v>
      </c>
      <c r="K265" s="158">
        <v>-950000</v>
      </c>
      <c r="L265" s="141" t="s">
        <v>61</v>
      </c>
      <c r="M265" s="141" t="s">
        <v>58</v>
      </c>
      <c r="N265" s="141" t="s">
        <v>214</v>
      </c>
      <c r="O265" s="157">
        <v>19190000</v>
      </c>
      <c r="P265" s="141"/>
      <c r="Q265" s="141" t="s">
        <v>67</v>
      </c>
      <c r="R265" s="143">
        <v>20.2</v>
      </c>
      <c r="S265" s="141">
        <v>20.71</v>
      </c>
      <c r="T265" s="141" t="s">
        <v>166</v>
      </c>
      <c r="U265" s="141" t="s">
        <v>165</v>
      </c>
      <c r="V265" s="157"/>
      <c r="W265" s="157">
        <v>0</v>
      </c>
      <c r="X265" s="141"/>
      <c r="Y265" s="143">
        <v>18.814789219073948</v>
      </c>
      <c r="Z265" s="143">
        <v>19.754661612169528</v>
      </c>
      <c r="AA265" s="158">
        <v>-32321.834827344366</v>
      </c>
      <c r="AB265" s="180"/>
      <c r="AC265" s="157"/>
      <c r="AD265" s="158">
        <v>-32321.834827344366</v>
      </c>
      <c r="AE265" s="131">
        <f>VLOOKUP(G265,$AM$17:$AR$23,6,TRUE)+1</f>
        <v>26</v>
      </c>
      <c r="AF265" s="128" t="s">
        <v>127</v>
      </c>
      <c r="AH265" s="81">
        <f>-IF($AA265&gt;0,$AA265*(1-VLOOKUP($D265,$AK$26:$AP$39,6,FALSE))*VLOOKUP($D265,$AK$26:$AP$39,IF(($G265-$B$2)/365&lt;1,4,5),FALSE),0)</f>
        <v>0</v>
      </c>
      <c r="AI265" s="81">
        <f>-IF($AA265&lt;0,$AA265*(1-VLOOKUP($AE265,$AK$18:$AP$23,6,FALSE))*VLOOKUP($AE265,$AK$18:$AP$23,5,FALSE),0)</f>
        <v>663.24405065710641</v>
      </c>
    </row>
    <row r="266" spans="1:35" ht="15.6" x14ac:dyDescent="0.25">
      <c r="A266" s="141">
        <v>2019</v>
      </c>
      <c r="B266" s="141" t="s">
        <v>223</v>
      </c>
      <c r="C266" s="141">
        <v>1197</v>
      </c>
      <c r="D266" s="141" t="s">
        <v>28</v>
      </c>
      <c r="E266" s="142">
        <v>43354</v>
      </c>
      <c r="F266" s="142">
        <v>43767</v>
      </c>
      <c r="G266" s="142">
        <v>43769</v>
      </c>
      <c r="H266" s="141" t="s">
        <v>57</v>
      </c>
      <c r="I266" s="141" t="s">
        <v>58</v>
      </c>
      <c r="J266" s="141" t="s">
        <v>63</v>
      </c>
      <c r="K266" s="158">
        <v>-950000</v>
      </c>
      <c r="L266" s="141" t="s">
        <v>57</v>
      </c>
      <c r="M266" s="141" t="s">
        <v>59</v>
      </c>
      <c r="N266" s="141" t="s">
        <v>214</v>
      </c>
      <c r="O266" s="157">
        <v>19000000</v>
      </c>
      <c r="P266" s="141"/>
      <c r="Q266" s="141" t="s">
        <v>67</v>
      </c>
      <c r="R266" s="143">
        <v>20</v>
      </c>
      <c r="S266" s="141"/>
      <c r="T266" s="141"/>
      <c r="U266" s="141"/>
      <c r="V266" s="157"/>
      <c r="W266" s="157">
        <v>0</v>
      </c>
      <c r="X266" s="141"/>
      <c r="Y266" s="143">
        <v>18.814789219073948</v>
      </c>
      <c r="Z266" s="143">
        <v>19.834162999709175</v>
      </c>
      <c r="AA266" s="157">
        <v>47726.771337220103</v>
      </c>
      <c r="AB266" s="180">
        <v>12331.581394523615</v>
      </c>
      <c r="AC266" s="157">
        <v>7233.4779741177072</v>
      </c>
      <c r="AD266" s="157">
        <v>40493.293363102399</v>
      </c>
      <c r="AE266" s="131">
        <f>VLOOKUP(G266,$AM$17:$AR$23,6,TRUE)+1</f>
        <v>26</v>
      </c>
      <c r="AF266" s="128" t="s">
        <v>127</v>
      </c>
      <c r="AH266" s="81">
        <f>-IF($AA266&gt;0,$AA266*(1-VLOOKUP($D266,$AK$26:$AP$39,6,FALSE))*VLOOKUP($D266,$AK$26:$AP$39,IF(($G266-$B$2)/365&lt;1,4,5),FALSE),0)</f>
        <v>-211.90686473725722</v>
      </c>
      <c r="AI266" s="81">
        <f>-IF($AA266&lt;0,$AA266*(1-VLOOKUP($AE266,$AK$18:$AP$23,6,FALSE))*VLOOKUP($AE266,$AK$18:$AP$23,5,FALSE),0)</f>
        <v>0</v>
      </c>
    </row>
    <row r="267" spans="1:35" ht="15.6" x14ac:dyDescent="0.25">
      <c r="A267" s="141">
        <v>2019</v>
      </c>
      <c r="B267" s="141" t="s">
        <v>223</v>
      </c>
      <c r="C267" s="141">
        <v>1199</v>
      </c>
      <c r="D267" s="141" t="s">
        <v>28</v>
      </c>
      <c r="E267" s="142">
        <v>43354</v>
      </c>
      <c r="F267" s="142">
        <v>43767</v>
      </c>
      <c r="G267" s="142">
        <v>43769</v>
      </c>
      <c r="H267" s="141" t="s">
        <v>61</v>
      </c>
      <c r="I267" s="141" t="s">
        <v>59</v>
      </c>
      <c r="J267" s="141" t="s">
        <v>63</v>
      </c>
      <c r="K267" s="158">
        <v>-950000</v>
      </c>
      <c r="L267" s="141" t="s">
        <v>61</v>
      </c>
      <c r="M267" s="141" t="s">
        <v>58</v>
      </c>
      <c r="N267" s="141" t="s">
        <v>214</v>
      </c>
      <c r="O267" s="157">
        <v>19190000</v>
      </c>
      <c r="P267" s="141"/>
      <c r="Q267" s="141" t="s">
        <v>67</v>
      </c>
      <c r="R267" s="143">
        <v>20.2</v>
      </c>
      <c r="S267" s="141">
        <v>20.71</v>
      </c>
      <c r="T267" s="141" t="s">
        <v>166</v>
      </c>
      <c r="U267" s="141" t="s">
        <v>165</v>
      </c>
      <c r="V267" s="157"/>
      <c r="W267" s="157">
        <v>0</v>
      </c>
      <c r="X267" s="141"/>
      <c r="Y267" s="143">
        <v>18.814789219073948</v>
      </c>
      <c r="Z267" s="143">
        <v>19.834162999709175</v>
      </c>
      <c r="AA267" s="158">
        <v>-35395.189942696488</v>
      </c>
      <c r="AB267" s="180"/>
      <c r="AC267" s="157"/>
      <c r="AD267" s="158">
        <v>-35395.189942696488</v>
      </c>
      <c r="AE267" s="131">
        <f>VLOOKUP(G267,$AM$17:$AR$23,6,TRUE)+1</f>
        <v>26</v>
      </c>
      <c r="AF267" s="128" t="s">
        <v>127</v>
      </c>
      <c r="AH267" s="81">
        <f>-IF($AA267&gt;0,$AA267*(1-VLOOKUP($D267,$AK$26:$AP$39,6,FALSE))*VLOOKUP($D267,$AK$26:$AP$39,IF(($G267-$B$2)/365&lt;1,4,5),FALSE),0)</f>
        <v>0</v>
      </c>
      <c r="AI267" s="81">
        <f>-IF($AA267&lt;0,$AA267*(1-VLOOKUP($AE267,$AK$18:$AP$23,6,FALSE))*VLOOKUP($AE267,$AK$18:$AP$23,5,FALSE),0)</f>
        <v>726.309297624132</v>
      </c>
    </row>
    <row r="268" spans="1:35" ht="15.6" x14ac:dyDescent="0.25">
      <c r="A268" s="141">
        <v>2019</v>
      </c>
      <c r="B268" s="141" t="s">
        <v>224</v>
      </c>
      <c r="C268" s="141">
        <v>1200</v>
      </c>
      <c r="D268" s="141" t="s">
        <v>28</v>
      </c>
      <c r="E268" s="142">
        <v>43354</v>
      </c>
      <c r="F268" s="142">
        <v>43795</v>
      </c>
      <c r="G268" s="142">
        <v>43798</v>
      </c>
      <c r="H268" s="141" t="s">
        <v>57</v>
      </c>
      <c r="I268" s="141" t="s">
        <v>58</v>
      </c>
      <c r="J268" s="141" t="s">
        <v>63</v>
      </c>
      <c r="K268" s="158">
        <v>-950000</v>
      </c>
      <c r="L268" s="141" t="s">
        <v>57</v>
      </c>
      <c r="M268" s="141" t="s">
        <v>59</v>
      </c>
      <c r="N268" s="141" t="s">
        <v>214</v>
      </c>
      <c r="O268" s="157">
        <v>19000000</v>
      </c>
      <c r="P268" s="141"/>
      <c r="Q268" s="141" t="s">
        <v>67</v>
      </c>
      <c r="R268" s="143">
        <v>20</v>
      </c>
      <c r="S268" s="141"/>
      <c r="T268" s="141"/>
      <c r="U268" s="141"/>
      <c r="V268" s="157"/>
      <c r="W268" s="157">
        <v>0</v>
      </c>
      <c r="X268" s="141"/>
      <c r="Y268" s="143">
        <v>18.814789219073948</v>
      </c>
      <c r="Z268" s="143">
        <v>19.908805853249149</v>
      </c>
      <c r="AA268" s="157">
        <v>47482.045651521483</v>
      </c>
      <c r="AB268" s="180">
        <v>9488.554536679585</v>
      </c>
      <c r="AC268" s="157">
        <v>3977.7061254962664</v>
      </c>
      <c r="AD268" s="157">
        <v>43504.339526025215</v>
      </c>
      <c r="AE268" s="131">
        <f>VLOOKUP(G268,$AM$17:$AR$23,6,TRUE)+1</f>
        <v>26</v>
      </c>
      <c r="AF268" s="128" t="s">
        <v>127</v>
      </c>
      <c r="AH268" s="81">
        <f>-IF($AA268&gt;0,$AA268*(1-VLOOKUP($D268,$AK$26:$AP$39,6,FALSE))*VLOOKUP($D268,$AK$26:$AP$39,IF(($G268-$B$2)/365&lt;1,4,5),FALSE),0)</f>
        <v>-210.82028269275537</v>
      </c>
      <c r="AI268" s="81">
        <f>-IF($AA268&lt;0,$AA268*(1-VLOOKUP($AE268,$AK$18:$AP$23,6,FALSE))*VLOOKUP($AE268,$AK$18:$AP$23,5,FALSE),0)</f>
        <v>0</v>
      </c>
    </row>
    <row r="269" spans="1:35" ht="15.6" x14ac:dyDescent="0.25">
      <c r="A269" s="141">
        <v>2019</v>
      </c>
      <c r="B269" s="141" t="s">
        <v>224</v>
      </c>
      <c r="C269" s="141">
        <v>1202</v>
      </c>
      <c r="D269" s="141" t="s">
        <v>28</v>
      </c>
      <c r="E269" s="142">
        <v>43354</v>
      </c>
      <c r="F269" s="142">
        <v>43795</v>
      </c>
      <c r="G269" s="142">
        <v>43798</v>
      </c>
      <c r="H269" s="141" t="s">
        <v>61</v>
      </c>
      <c r="I269" s="141" t="s">
        <v>59</v>
      </c>
      <c r="J269" s="141" t="s">
        <v>63</v>
      </c>
      <c r="K269" s="158">
        <v>-950000</v>
      </c>
      <c r="L269" s="141" t="s">
        <v>61</v>
      </c>
      <c r="M269" s="141" t="s">
        <v>58</v>
      </c>
      <c r="N269" s="141" t="s">
        <v>214</v>
      </c>
      <c r="O269" s="157">
        <v>19190000</v>
      </c>
      <c r="P269" s="141"/>
      <c r="Q269" s="141" t="s">
        <v>67</v>
      </c>
      <c r="R269" s="143">
        <v>20.2</v>
      </c>
      <c r="S269" s="141">
        <v>20.71</v>
      </c>
      <c r="T269" s="141" t="s">
        <v>166</v>
      </c>
      <c r="U269" s="141" t="s">
        <v>165</v>
      </c>
      <c r="V269" s="157"/>
      <c r="W269" s="157">
        <v>0</v>
      </c>
      <c r="X269" s="141"/>
      <c r="Y269" s="143">
        <v>18.814789219073948</v>
      </c>
      <c r="Z269" s="143">
        <v>19.908805853249149</v>
      </c>
      <c r="AA269" s="158">
        <v>-37993.491114841898</v>
      </c>
      <c r="AB269" s="180"/>
      <c r="AC269" s="157"/>
      <c r="AD269" s="158">
        <v>-37993.491114841898</v>
      </c>
      <c r="AE269" s="131">
        <f>VLOOKUP(G269,$AM$17:$AR$23,6,TRUE)+1</f>
        <v>26</v>
      </c>
      <c r="AF269" s="128" t="s">
        <v>127</v>
      </c>
      <c r="AH269" s="81">
        <f>-IF($AA269&gt;0,$AA269*(1-VLOOKUP($D269,$AK$26:$AP$39,6,FALSE))*VLOOKUP($D269,$AK$26:$AP$39,IF(($G269-$B$2)/365&lt;1,4,5),FALSE),0)</f>
        <v>0</v>
      </c>
      <c r="AI269" s="81">
        <f>-IF($AA269&lt;0,$AA269*(1-VLOOKUP($AE269,$AK$18:$AP$23,6,FALSE))*VLOOKUP($AE269,$AK$18:$AP$23,5,FALSE),0)</f>
        <v>779.62643767655572</v>
      </c>
    </row>
    <row r="270" spans="1:35" ht="15.6" x14ac:dyDescent="0.25">
      <c r="A270" s="141">
        <v>2019</v>
      </c>
      <c r="B270" s="141" t="s">
        <v>225</v>
      </c>
      <c r="C270" s="141">
        <v>1203</v>
      </c>
      <c r="D270" s="141" t="s">
        <v>28</v>
      </c>
      <c r="E270" s="142">
        <v>43354</v>
      </c>
      <c r="F270" s="142">
        <v>43826</v>
      </c>
      <c r="G270" s="142">
        <v>43830</v>
      </c>
      <c r="H270" s="141" t="s">
        <v>57</v>
      </c>
      <c r="I270" s="141" t="s">
        <v>58</v>
      </c>
      <c r="J270" s="141" t="s">
        <v>63</v>
      </c>
      <c r="K270" s="158">
        <v>-950000</v>
      </c>
      <c r="L270" s="141" t="s">
        <v>57</v>
      </c>
      <c r="M270" s="141" t="s">
        <v>59</v>
      </c>
      <c r="N270" s="141" t="s">
        <v>214</v>
      </c>
      <c r="O270" s="157">
        <v>19000000</v>
      </c>
      <c r="P270" s="141"/>
      <c r="Q270" s="141" t="s">
        <v>67</v>
      </c>
      <c r="R270" s="143">
        <v>20</v>
      </c>
      <c r="S270" s="141"/>
      <c r="T270" s="141"/>
      <c r="U270" s="141"/>
      <c r="V270" s="157"/>
      <c r="W270" s="157">
        <v>0</v>
      </c>
      <c r="X270" s="141"/>
      <c r="Y270" s="143">
        <v>18.814789219073948</v>
      </c>
      <c r="Z270" s="143">
        <v>19.990130926716184</v>
      </c>
      <c r="AA270" s="157">
        <v>47222.693149104969</v>
      </c>
      <c r="AB270" s="180">
        <v>6378.6548078581691</v>
      </c>
      <c r="AC270" s="157">
        <v>430.46922036848724</v>
      </c>
      <c r="AD270" s="157">
        <v>46792.223928736479</v>
      </c>
      <c r="AE270" s="131">
        <f>VLOOKUP(G270,$AM$17:$AR$23,6,TRUE)+1</f>
        <v>27</v>
      </c>
      <c r="AF270" s="128" t="s">
        <v>127</v>
      </c>
      <c r="AH270" s="81">
        <f>-IF($AA270&gt;0,$AA270*(1-VLOOKUP($D270,$AK$26:$AP$39,6,FALSE))*VLOOKUP($D270,$AK$26:$AP$39,IF(($G270-$B$2)/365&lt;1,4,5),FALSE),0)</f>
        <v>-209.66875758202605</v>
      </c>
      <c r="AI270" s="81">
        <f>-IF($AA270&lt;0,$AA270*(1-VLOOKUP($AE270,$AK$18:$AP$23,6,FALSE))*VLOOKUP($AE270,$AK$18:$AP$23,5,FALSE),0)</f>
        <v>0</v>
      </c>
    </row>
    <row r="271" spans="1:35" ht="15.6" x14ac:dyDescent="0.25">
      <c r="A271" s="144">
        <v>2019</v>
      </c>
      <c r="B271" s="144" t="s">
        <v>225</v>
      </c>
      <c r="C271" s="144">
        <v>1205</v>
      </c>
      <c r="D271" s="144" t="s">
        <v>28</v>
      </c>
      <c r="E271" s="145">
        <v>43354</v>
      </c>
      <c r="F271" s="145">
        <v>43826</v>
      </c>
      <c r="G271" s="145">
        <v>43830</v>
      </c>
      <c r="H271" s="144" t="s">
        <v>61</v>
      </c>
      <c r="I271" s="144" t="s">
        <v>59</v>
      </c>
      <c r="J271" s="144" t="s">
        <v>63</v>
      </c>
      <c r="K271" s="146">
        <v>-950000</v>
      </c>
      <c r="L271" s="144" t="s">
        <v>61</v>
      </c>
      <c r="M271" s="144" t="s">
        <v>58</v>
      </c>
      <c r="N271" s="144" t="s">
        <v>214</v>
      </c>
      <c r="O271" s="159">
        <v>19190000</v>
      </c>
      <c r="P271" s="144"/>
      <c r="Q271" s="144" t="s">
        <v>67</v>
      </c>
      <c r="R271" s="147">
        <v>20.2</v>
      </c>
      <c r="S271" s="144">
        <v>20.71</v>
      </c>
      <c r="T271" s="144" t="s">
        <v>166</v>
      </c>
      <c r="U271" s="144" t="s">
        <v>165</v>
      </c>
      <c r="V271" s="159"/>
      <c r="W271" s="159">
        <v>0</v>
      </c>
      <c r="X271" s="144"/>
      <c r="Y271" s="147">
        <v>18.814789219073948</v>
      </c>
      <c r="Z271" s="147">
        <v>19.990130926716184</v>
      </c>
      <c r="AA271" s="146">
        <v>-40844.0383412468</v>
      </c>
      <c r="AB271" s="199"/>
      <c r="AC271" s="159"/>
      <c r="AD271" s="146">
        <v>-40844.0383412468</v>
      </c>
      <c r="AE271" s="131">
        <f>VLOOKUP(G271,$AM$17:$AR$23,6,TRUE)+1</f>
        <v>27</v>
      </c>
      <c r="AF271" s="129" t="s">
        <v>127</v>
      </c>
      <c r="AH271" s="81">
        <f>-IF($AA271&gt;0,$AA271*(1-VLOOKUP($D271,$AK$26:$AP$39,6,FALSE))*VLOOKUP($D271,$AK$26:$AP$39,IF(($G271-$B$2)/365&lt;1,4,5),FALSE),0)</f>
        <v>0</v>
      </c>
      <c r="AI271" s="81">
        <f>-IF($AA271&lt;0,$AA271*(1-VLOOKUP($AE271,$AK$18:$AP$23,6,FALSE))*VLOOKUP($AE271,$AK$18:$AP$23,5,FALSE),0)</f>
        <v>1208.1666541340801</v>
      </c>
    </row>
    <row r="272" spans="1:35" x14ac:dyDescent="0.25">
      <c r="A272" s="148"/>
      <c r="B272" s="148"/>
      <c r="C272" s="148"/>
      <c r="D272" s="148"/>
      <c r="E272" s="149"/>
      <c r="F272" s="149"/>
      <c r="G272" s="149"/>
      <c r="H272" s="148"/>
      <c r="I272" s="148"/>
      <c r="J272" s="148"/>
      <c r="K272" s="150">
        <v>-11400000</v>
      </c>
      <c r="L272" s="148"/>
      <c r="M272" s="148"/>
      <c r="N272" s="148"/>
      <c r="O272" s="151">
        <v>228000000</v>
      </c>
      <c r="P272" s="148"/>
      <c r="Q272" s="148"/>
      <c r="R272" s="152">
        <v>20</v>
      </c>
      <c r="S272" s="148"/>
      <c r="T272" s="148"/>
      <c r="U272" s="148"/>
      <c r="V272" s="151"/>
      <c r="W272" s="151"/>
      <c r="X272" s="148"/>
      <c r="Y272" s="152"/>
      <c r="Z272" s="152"/>
      <c r="AA272" s="151">
        <v>288051.24197647878</v>
      </c>
      <c r="AB272" s="151">
        <v>288051.24197647878</v>
      </c>
      <c r="AC272" s="151">
        <v>241856.79755251281</v>
      </c>
      <c r="AD272" s="151">
        <v>46194.444423965942</v>
      </c>
      <c r="AE272" s="131"/>
    </row>
    <row r="273" spans="1:31" x14ac:dyDescent="0.25">
      <c r="A273" s="148"/>
      <c r="B273" s="148"/>
      <c r="C273" s="148"/>
      <c r="D273" s="148"/>
      <c r="E273" s="149"/>
      <c r="F273" s="149"/>
      <c r="G273" s="149"/>
      <c r="H273" s="148"/>
      <c r="I273" s="148"/>
      <c r="J273" s="148"/>
      <c r="K273" s="151"/>
      <c r="L273" s="148"/>
      <c r="M273" s="148"/>
      <c r="N273" s="148"/>
      <c r="O273" s="151"/>
      <c r="P273" s="148"/>
      <c r="Q273" s="148"/>
      <c r="R273" s="152"/>
      <c r="S273" s="148"/>
      <c r="T273" s="148"/>
      <c r="U273" s="148"/>
      <c r="V273" s="151"/>
      <c r="W273" s="151"/>
      <c r="X273" s="148"/>
      <c r="Y273" s="152"/>
      <c r="Z273" s="152"/>
      <c r="AA273" s="151"/>
      <c r="AB273" s="151"/>
      <c r="AC273" s="151"/>
      <c r="AD273" s="151"/>
      <c r="AE273" s="131"/>
    </row>
    <row r="274" spans="1:31" x14ac:dyDescent="0.25">
      <c r="A274" s="148"/>
      <c r="B274" s="148"/>
      <c r="C274" s="148"/>
      <c r="D274" s="148"/>
      <c r="E274" s="149"/>
      <c r="F274" s="149"/>
      <c r="G274" s="149"/>
      <c r="H274" s="148"/>
      <c r="I274" s="148" t="s">
        <v>226</v>
      </c>
      <c r="J274" s="148"/>
      <c r="K274" s="153">
        <v>-11400000</v>
      </c>
      <c r="L274" s="154"/>
      <c r="M274" s="154"/>
      <c r="N274" s="154"/>
      <c r="O274" s="155">
        <v>228000000</v>
      </c>
      <c r="P274" s="154"/>
      <c r="Q274" s="154"/>
      <c r="R274" s="156">
        <v>20</v>
      </c>
      <c r="S274" s="154"/>
      <c r="T274" s="154"/>
      <c r="U274" s="154"/>
      <c r="V274" s="155"/>
      <c r="W274" s="155"/>
      <c r="X274" s="154"/>
      <c r="Y274" s="156"/>
      <c r="Z274" s="156"/>
      <c r="AA274" s="155">
        <v>288051.24197647878</v>
      </c>
      <c r="AB274" s="155">
        <v>288051.24197647878</v>
      </c>
      <c r="AC274" s="155">
        <v>241856.79755251281</v>
      </c>
      <c r="AD274" s="155">
        <v>46194.444423965942</v>
      </c>
      <c r="AE274" s="131"/>
    </row>
    <row r="275" spans="1:31" x14ac:dyDescent="0.25">
      <c r="A275" s="148"/>
      <c r="B275" s="148"/>
      <c r="C275" s="148"/>
      <c r="D275" s="148"/>
      <c r="E275" s="149"/>
      <c r="F275" s="149"/>
      <c r="G275" s="149"/>
      <c r="H275" s="148"/>
      <c r="I275" s="148"/>
      <c r="J275" s="148"/>
      <c r="K275" s="151"/>
      <c r="L275" s="148"/>
      <c r="M275" s="148"/>
      <c r="N275" s="148"/>
      <c r="O275" s="151"/>
      <c r="P275" s="148"/>
      <c r="Q275" s="148"/>
      <c r="R275" s="152"/>
      <c r="S275" s="148"/>
      <c r="T275" s="148"/>
      <c r="U275" s="148"/>
      <c r="V275" s="151"/>
      <c r="W275" s="151"/>
      <c r="X275" s="148"/>
      <c r="Y275" s="152"/>
      <c r="Z275" s="152"/>
      <c r="AA275" s="151"/>
      <c r="AB275" s="151"/>
      <c r="AC275" s="151"/>
      <c r="AD275" s="151"/>
      <c r="AE275" s="131"/>
    </row>
    <row r="276" spans="1:31" x14ac:dyDescent="0.25">
      <c r="A276" s="160"/>
      <c r="B276" s="160"/>
      <c r="C276" s="160"/>
      <c r="D276" s="160"/>
      <c r="E276" s="161"/>
      <c r="F276" s="161"/>
      <c r="G276" s="161"/>
      <c r="H276" s="160"/>
      <c r="I276" s="160"/>
      <c r="J276" s="160"/>
      <c r="K276" s="162"/>
      <c r="L276" s="160"/>
      <c r="M276" s="160"/>
      <c r="N276" s="160"/>
      <c r="O276" s="162"/>
      <c r="P276" s="160"/>
      <c r="Q276" s="160"/>
      <c r="R276" s="163" t="s">
        <v>227</v>
      </c>
      <c r="S276" s="160"/>
      <c r="T276" s="160"/>
      <c r="U276" s="160"/>
      <c r="V276" s="162"/>
      <c r="W276" s="162"/>
      <c r="X276" s="160"/>
      <c r="Y276" s="156"/>
      <c r="Z276" s="156"/>
      <c r="AA276" s="153">
        <v>-7043846.4407473328</v>
      </c>
      <c r="AB276" s="153">
        <v>-7043846.4407473328</v>
      </c>
      <c r="AC276" s="153">
        <v>-498804.24041658314</v>
      </c>
      <c r="AD276" s="153">
        <v>-6545042.2003307473</v>
      </c>
      <c r="AE276" s="131"/>
    </row>
    <row r="277" spans="1:31" x14ac:dyDescent="0.25">
      <c r="A277" s="136"/>
      <c r="B277" s="136"/>
      <c r="C277" s="136"/>
      <c r="D277" s="136"/>
      <c r="E277" s="137"/>
      <c r="F277" s="137"/>
      <c r="G277" s="137"/>
      <c r="H277" s="136"/>
      <c r="I277" s="136"/>
      <c r="J277" s="136"/>
      <c r="K277" s="138"/>
      <c r="L277" s="136"/>
      <c r="M277" s="136"/>
      <c r="N277" s="136"/>
      <c r="O277" s="138"/>
      <c r="P277" s="136"/>
      <c r="Q277" s="136"/>
      <c r="R277" s="139"/>
      <c r="S277" s="136"/>
      <c r="T277" s="136"/>
      <c r="U277" s="136"/>
      <c r="V277" s="138"/>
      <c r="W277" s="138"/>
      <c r="X277" s="136"/>
      <c r="Y277" s="139"/>
      <c r="Z277" s="139"/>
      <c r="AA277" s="138"/>
      <c r="AB277" s="138"/>
      <c r="AC277" s="138"/>
      <c r="AD277" s="138"/>
      <c r="AE277" s="131"/>
    </row>
    <row r="278" spans="1:31" x14ac:dyDescent="0.25">
      <c r="A278" s="140"/>
      <c r="B278" s="140"/>
      <c r="C278" s="140"/>
      <c r="D278" s="140"/>
      <c r="E278" s="164"/>
      <c r="F278" s="164"/>
      <c r="G278" s="164"/>
      <c r="H278" s="140"/>
      <c r="I278" s="140"/>
      <c r="J278" s="140"/>
      <c r="K278" s="165"/>
      <c r="L278" s="140"/>
      <c r="M278" s="140"/>
      <c r="N278" s="140"/>
      <c r="O278" s="165"/>
      <c r="P278" s="140"/>
      <c r="Q278" s="140"/>
      <c r="R278" s="166"/>
      <c r="S278" s="140"/>
      <c r="T278" s="140"/>
      <c r="U278" s="140"/>
      <c r="V278" s="165"/>
      <c r="W278" s="165"/>
      <c r="X278" s="140"/>
      <c r="Y278" s="166"/>
      <c r="Z278" s="166"/>
      <c r="AA278" s="165"/>
      <c r="AB278" s="165"/>
      <c r="AC278" s="165"/>
      <c r="AD278" s="165"/>
      <c r="AE278" s="131"/>
    </row>
    <row r="279" spans="1:31" x14ac:dyDescent="0.25">
      <c r="A279" s="140"/>
      <c r="B279" s="140"/>
      <c r="C279" s="140"/>
      <c r="D279" s="140"/>
      <c r="E279" s="164"/>
      <c r="F279" s="164"/>
      <c r="G279" s="164"/>
      <c r="H279" s="140"/>
      <c r="I279" s="140"/>
      <c r="J279" s="140"/>
      <c r="K279" s="165"/>
      <c r="L279" s="140"/>
      <c r="M279" s="140"/>
      <c r="N279" s="140"/>
      <c r="O279" s="165"/>
      <c r="P279" s="140"/>
      <c r="Q279" s="140"/>
      <c r="R279" s="166"/>
      <c r="S279" s="140"/>
      <c r="T279" s="140"/>
      <c r="U279" s="140"/>
      <c r="V279" s="165"/>
      <c r="W279" s="165"/>
      <c r="X279" s="140"/>
      <c r="Y279" s="166"/>
      <c r="Z279" s="166"/>
      <c r="AA279" s="165"/>
      <c r="AB279" s="165"/>
      <c r="AC279" s="165"/>
      <c r="AD279" s="165"/>
      <c r="AE279" s="131"/>
    </row>
    <row r="280" spans="1:31" x14ac:dyDescent="0.25">
      <c r="A280" s="140"/>
      <c r="B280" s="140"/>
      <c r="C280" s="140"/>
      <c r="D280" s="140"/>
      <c r="E280" s="164"/>
      <c r="F280" s="164"/>
      <c r="G280" s="164"/>
      <c r="H280" s="140"/>
      <c r="I280" s="140"/>
      <c r="J280" s="140"/>
      <c r="K280" s="165"/>
      <c r="L280" s="140"/>
      <c r="M280" s="140"/>
      <c r="N280" s="140"/>
      <c r="O280" s="165"/>
      <c r="P280" s="140"/>
      <c r="Q280" s="140"/>
      <c r="R280" s="166"/>
      <c r="S280" s="140"/>
      <c r="T280" s="140"/>
      <c r="U280" s="140"/>
      <c r="V280" s="165"/>
      <c r="W280" s="165"/>
      <c r="X280" s="140"/>
      <c r="Y280" s="166"/>
      <c r="Z280" s="166"/>
      <c r="AA280" s="165"/>
      <c r="AB280" s="165"/>
      <c r="AC280" s="165"/>
      <c r="AD280" s="165"/>
      <c r="AE280" s="131"/>
    </row>
    <row r="281" spans="1:31" x14ac:dyDescent="0.25">
      <c r="A281" s="140"/>
      <c r="B281" s="140"/>
      <c r="C281" s="140"/>
      <c r="D281" s="140"/>
      <c r="E281" s="164"/>
      <c r="F281" s="164"/>
      <c r="G281" s="164"/>
      <c r="H281" s="140"/>
      <c r="I281" s="140"/>
      <c r="J281" s="140"/>
      <c r="K281" s="165"/>
      <c r="L281" s="140"/>
      <c r="M281" s="140"/>
      <c r="N281" s="140"/>
      <c r="O281" s="165"/>
      <c r="P281" s="140"/>
      <c r="Q281" s="140"/>
      <c r="R281" s="166"/>
      <c r="S281" s="140"/>
      <c r="T281" s="140"/>
      <c r="U281" s="140"/>
      <c r="V281" s="165"/>
      <c r="W281" s="165"/>
      <c r="X281" s="140"/>
      <c r="Y281" s="166"/>
      <c r="Z281" s="166"/>
      <c r="AA281" s="165"/>
      <c r="AB281" s="165"/>
      <c r="AC281" s="165"/>
      <c r="AD281" s="165"/>
      <c r="AE281" s="131"/>
    </row>
    <row r="282" spans="1:31" x14ac:dyDescent="0.25">
      <c r="A282" s="140"/>
      <c r="B282" s="140"/>
      <c r="C282" s="140"/>
      <c r="D282" s="140"/>
      <c r="E282" s="164"/>
      <c r="F282" s="164"/>
      <c r="G282" s="164"/>
      <c r="H282" s="140"/>
      <c r="I282" s="140"/>
      <c r="J282" s="140"/>
      <c r="K282" s="165"/>
      <c r="L282" s="140"/>
      <c r="M282" s="140"/>
      <c r="N282" s="140"/>
      <c r="O282" s="165"/>
      <c r="P282" s="140"/>
      <c r="Q282" s="140"/>
      <c r="R282" s="166"/>
      <c r="S282" s="140"/>
      <c r="T282" s="140"/>
      <c r="U282" s="140"/>
      <c r="V282" s="165"/>
      <c r="W282" s="165"/>
      <c r="X282" s="140"/>
      <c r="Y282" s="166"/>
      <c r="Z282" s="166"/>
      <c r="AA282" s="165"/>
      <c r="AB282" s="165"/>
      <c r="AC282" s="165"/>
      <c r="AD282" s="165"/>
      <c r="AE282" s="131"/>
    </row>
    <row r="283" spans="1:31" x14ac:dyDescent="0.25">
      <c r="A283" s="140"/>
      <c r="B283" s="140"/>
      <c r="C283" s="140"/>
      <c r="D283" s="140"/>
      <c r="E283" s="164"/>
      <c r="F283" s="164"/>
      <c r="G283" s="164"/>
      <c r="H283" s="140"/>
      <c r="I283" s="140"/>
      <c r="J283" s="140"/>
      <c r="K283" s="165"/>
      <c r="L283" s="140"/>
      <c r="M283" s="140"/>
      <c r="N283" s="140"/>
      <c r="O283" s="165"/>
      <c r="P283" s="140"/>
      <c r="Q283" s="140"/>
      <c r="R283" s="166"/>
      <c r="S283" s="140"/>
      <c r="T283" s="140"/>
      <c r="U283" s="140"/>
      <c r="V283" s="165"/>
      <c r="W283" s="165"/>
      <c r="X283" s="140"/>
      <c r="Y283" s="166"/>
      <c r="Z283" s="166"/>
      <c r="AA283" s="165"/>
      <c r="AB283" s="165"/>
      <c r="AC283" s="165"/>
      <c r="AD283" s="165"/>
      <c r="AE283" s="131"/>
    </row>
    <row r="284" spans="1:31" x14ac:dyDescent="0.25">
      <c r="A284" s="140"/>
      <c r="B284" s="140"/>
      <c r="C284" s="140"/>
      <c r="D284" s="140"/>
      <c r="E284" s="164"/>
      <c r="F284" s="164"/>
      <c r="G284" s="164"/>
      <c r="H284" s="140"/>
      <c r="I284" s="140"/>
      <c r="J284" s="140"/>
      <c r="K284" s="165"/>
      <c r="L284" s="140"/>
      <c r="M284" s="140"/>
      <c r="N284" s="140"/>
      <c r="O284" s="165"/>
      <c r="P284" s="140"/>
      <c r="Q284" s="140"/>
      <c r="R284" s="166"/>
      <c r="S284" s="140"/>
      <c r="T284" s="140"/>
      <c r="U284" s="140"/>
      <c r="V284" s="165"/>
      <c r="W284" s="165"/>
      <c r="X284" s="140"/>
      <c r="Y284" s="166"/>
      <c r="Z284" s="166"/>
      <c r="AA284" s="165"/>
      <c r="AB284" s="165"/>
      <c r="AC284" s="165"/>
      <c r="AD284" s="165"/>
      <c r="AE284" s="131"/>
    </row>
    <row r="285" spans="1:31" x14ac:dyDescent="0.25">
      <c r="A285" s="140"/>
      <c r="B285" s="140"/>
      <c r="C285" s="140"/>
      <c r="D285" s="140"/>
      <c r="E285" s="164"/>
      <c r="F285" s="164"/>
      <c r="G285" s="164"/>
      <c r="H285" s="140"/>
      <c r="I285" s="140"/>
      <c r="J285" s="140"/>
      <c r="K285" s="165"/>
      <c r="L285" s="140"/>
      <c r="M285" s="140"/>
      <c r="N285" s="140"/>
      <c r="O285" s="165"/>
      <c r="P285" s="140"/>
      <c r="Q285" s="140"/>
      <c r="R285" s="166"/>
      <c r="S285" s="140"/>
      <c r="T285" s="140"/>
      <c r="U285" s="140"/>
      <c r="V285" s="165"/>
      <c r="W285" s="165"/>
      <c r="X285" s="140"/>
      <c r="Y285" s="166"/>
      <c r="Z285" s="166"/>
      <c r="AA285" s="165"/>
      <c r="AB285" s="165"/>
      <c r="AC285" s="165"/>
      <c r="AD285" s="165"/>
      <c r="AE285" s="131"/>
    </row>
    <row r="286" spans="1:31" x14ac:dyDescent="0.25">
      <c r="A286" s="140"/>
      <c r="B286" s="140"/>
      <c r="C286" s="140"/>
      <c r="D286" s="140"/>
      <c r="E286" s="164"/>
      <c r="F286" s="164"/>
      <c r="G286" s="164"/>
      <c r="H286" s="140"/>
      <c r="I286" s="140"/>
      <c r="J286" s="140"/>
      <c r="K286" s="165"/>
      <c r="L286" s="140"/>
      <c r="M286" s="140"/>
      <c r="N286" s="140"/>
      <c r="O286" s="165"/>
      <c r="P286" s="140"/>
      <c r="Q286" s="140"/>
      <c r="R286" s="166"/>
      <c r="S286" s="140"/>
      <c r="T286" s="140"/>
      <c r="U286" s="140"/>
      <c r="V286" s="165"/>
      <c r="W286" s="165"/>
      <c r="X286" s="140"/>
      <c r="Y286" s="166"/>
      <c r="Z286" s="166"/>
      <c r="AA286" s="165"/>
      <c r="AB286" s="165"/>
      <c r="AC286" s="165"/>
      <c r="AD286" s="165"/>
      <c r="AE286" s="131"/>
    </row>
    <row r="287" spans="1:31" x14ac:dyDescent="0.25">
      <c r="A287" s="140"/>
      <c r="B287" s="140"/>
      <c r="C287" s="140"/>
      <c r="D287" s="140"/>
      <c r="E287" s="164"/>
      <c r="F287" s="164"/>
      <c r="G287" s="164"/>
      <c r="H287" s="140"/>
      <c r="I287" s="140"/>
      <c r="J287" s="140"/>
      <c r="K287" s="165"/>
      <c r="L287" s="140"/>
      <c r="M287" s="140"/>
      <c r="N287" s="140"/>
      <c r="O287" s="165"/>
      <c r="P287" s="140"/>
      <c r="Q287" s="140"/>
      <c r="R287" s="166"/>
      <c r="S287" s="140"/>
      <c r="T287" s="140"/>
      <c r="U287" s="140"/>
      <c r="V287" s="165"/>
      <c r="W287" s="165"/>
      <c r="X287" s="140"/>
      <c r="Y287" s="166"/>
      <c r="Z287" s="166"/>
      <c r="AA287" s="165"/>
      <c r="AB287" s="165"/>
      <c r="AC287" s="165"/>
      <c r="AD287" s="165"/>
      <c r="AE287" s="131"/>
    </row>
    <row r="288" spans="1:31" x14ac:dyDescent="0.25">
      <c r="A288" s="140"/>
      <c r="B288" s="140"/>
      <c r="C288" s="140"/>
      <c r="D288" s="140"/>
      <c r="E288" s="164"/>
      <c r="F288" s="164"/>
      <c r="G288" s="164"/>
      <c r="H288" s="140"/>
      <c r="I288" s="140"/>
      <c r="J288" s="140"/>
      <c r="K288" s="165"/>
      <c r="L288" s="140"/>
      <c r="M288" s="140"/>
      <c r="N288" s="140"/>
      <c r="O288" s="165"/>
      <c r="P288" s="140"/>
      <c r="Q288" s="140"/>
      <c r="R288" s="166"/>
      <c r="S288" s="140"/>
      <c r="T288" s="140"/>
      <c r="U288" s="140"/>
      <c r="V288" s="165"/>
      <c r="W288" s="165"/>
      <c r="X288" s="140"/>
      <c r="Y288" s="166"/>
      <c r="Z288" s="166"/>
      <c r="AA288" s="165"/>
      <c r="AB288" s="165"/>
      <c r="AC288" s="165"/>
      <c r="AD288" s="165"/>
      <c r="AE288" s="131"/>
    </row>
    <row r="289" spans="1:31" x14ac:dyDescent="0.25">
      <c r="A289" s="140"/>
      <c r="B289" s="140"/>
      <c r="C289" s="140"/>
      <c r="D289" s="140"/>
      <c r="E289" s="164"/>
      <c r="F289" s="164"/>
      <c r="G289" s="164"/>
      <c r="H289" s="140"/>
      <c r="I289" s="140"/>
      <c r="J289" s="140"/>
      <c r="K289" s="165"/>
      <c r="L289" s="140"/>
      <c r="M289" s="140"/>
      <c r="N289" s="140"/>
      <c r="O289" s="165"/>
      <c r="P289" s="140"/>
      <c r="Q289" s="140"/>
      <c r="R289" s="166"/>
      <c r="S289" s="140"/>
      <c r="T289" s="140"/>
      <c r="U289" s="140"/>
      <c r="V289" s="165"/>
      <c r="W289" s="165"/>
      <c r="X289" s="140"/>
      <c r="Y289" s="166"/>
      <c r="Z289" s="166"/>
      <c r="AA289" s="165"/>
      <c r="AB289" s="165"/>
      <c r="AC289" s="165"/>
      <c r="AD289" s="165"/>
      <c r="AE289" s="131"/>
    </row>
    <row r="290" spans="1:31" x14ac:dyDescent="0.25">
      <c r="A290" s="140"/>
      <c r="B290" s="140"/>
      <c r="C290" s="140"/>
      <c r="D290" s="140"/>
      <c r="E290" s="164"/>
      <c r="F290" s="164"/>
      <c r="G290" s="164"/>
      <c r="H290" s="140"/>
      <c r="I290" s="140"/>
      <c r="J290" s="140"/>
      <c r="K290" s="165"/>
      <c r="L290" s="140"/>
      <c r="M290" s="140"/>
      <c r="N290" s="140"/>
      <c r="O290" s="165"/>
      <c r="P290" s="140"/>
      <c r="Q290" s="140"/>
      <c r="R290" s="166"/>
      <c r="S290" s="140"/>
      <c r="T290" s="140"/>
      <c r="U290" s="140"/>
      <c r="V290" s="165"/>
      <c r="W290" s="165"/>
      <c r="X290" s="140"/>
      <c r="Y290" s="166"/>
      <c r="Z290" s="166"/>
      <c r="AA290" s="165"/>
      <c r="AB290" s="165"/>
      <c r="AC290" s="165"/>
      <c r="AD290" s="165"/>
      <c r="AE290" s="131"/>
    </row>
    <row r="291" spans="1:31" x14ac:dyDescent="0.25">
      <c r="A291" s="140"/>
      <c r="B291" s="140"/>
      <c r="C291" s="140"/>
      <c r="D291" s="140"/>
      <c r="E291" s="164"/>
      <c r="F291" s="164"/>
      <c r="G291" s="164"/>
      <c r="H291" s="140"/>
      <c r="I291" s="140"/>
      <c r="J291" s="140"/>
      <c r="K291" s="165"/>
      <c r="L291" s="140"/>
      <c r="M291" s="140"/>
      <c r="N291" s="140"/>
      <c r="O291" s="165"/>
      <c r="P291" s="140"/>
      <c r="Q291" s="140"/>
      <c r="R291" s="166"/>
      <c r="S291" s="140"/>
      <c r="T291" s="140"/>
      <c r="U291" s="140"/>
      <c r="V291" s="165"/>
      <c r="W291" s="165"/>
      <c r="X291" s="140"/>
      <c r="Y291" s="166"/>
      <c r="Z291" s="166"/>
      <c r="AA291" s="165"/>
      <c r="AB291" s="165"/>
      <c r="AC291" s="165"/>
      <c r="AD291" s="165"/>
      <c r="AE291" s="131"/>
    </row>
    <row r="292" spans="1:31" x14ac:dyDescent="0.25">
      <c r="A292" s="140"/>
      <c r="B292" s="140"/>
      <c r="C292" s="140"/>
      <c r="D292" s="140"/>
      <c r="E292" s="164"/>
      <c r="F292" s="164"/>
      <c r="G292" s="164"/>
      <c r="H292" s="140"/>
      <c r="I292" s="140"/>
      <c r="J292" s="140"/>
      <c r="K292" s="165"/>
      <c r="L292" s="140"/>
      <c r="M292" s="140"/>
      <c r="N292" s="140"/>
      <c r="O292" s="165"/>
      <c r="P292" s="140"/>
      <c r="Q292" s="140"/>
      <c r="R292" s="166"/>
      <c r="S292" s="140"/>
      <c r="T292" s="140"/>
      <c r="U292" s="140"/>
      <c r="V292" s="165"/>
      <c r="W292" s="165"/>
      <c r="X292" s="140"/>
      <c r="Y292" s="166"/>
      <c r="Z292" s="166"/>
      <c r="AA292" s="165"/>
      <c r="AB292" s="165"/>
      <c r="AC292" s="165"/>
      <c r="AD292" s="165"/>
      <c r="AE292" s="131"/>
    </row>
    <row r="293" spans="1:31" x14ac:dyDescent="0.25">
      <c r="A293" s="140"/>
      <c r="B293" s="140"/>
      <c r="C293" s="140"/>
      <c r="D293" s="140"/>
      <c r="E293" s="164"/>
      <c r="F293" s="164"/>
      <c r="G293" s="164"/>
      <c r="H293" s="140"/>
      <c r="I293" s="140"/>
      <c r="J293" s="140"/>
      <c r="K293" s="165"/>
      <c r="L293" s="140"/>
      <c r="M293" s="140"/>
      <c r="N293" s="140"/>
      <c r="O293" s="165"/>
      <c r="P293" s="140"/>
      <c r="Q293" s="140"/>
      <c r="R293" s="166"/>
      <c r="S293" s="140"/>
      <c r="T293" s="140"/>
      <c r="U293" s="140"/>
      <c r="V293" s="165"/>
      <c r="W293" s="165"/>
      <c r="X293" s="140"/>
      <c r="Y293" s="166"/>
      <c r="Z293" s="166"/>
      <c r="AA293" s="165"/>
      <c r="AB293" s="165"/>
      <c r="AC293" s="165"/>
      <c r="AD293" s="165"/>
      <c r="AE293" s="131"/>
    </row>
    <row r="294" spans="1:31" x14ac:dyDescent="0.25">
      <c r="A294" s="140"/>
      <c r="B294" s="140"/>
      <c r="C294" s="140"/>
      <c r="D294" s="140"/>
      <c r="E294" s="164"/>
      <c r="F294" s="164"/>
      <c r="G294" s="164"/>
      <c r="H294" s="140"/>
      <c r="I294" s="140"/>
      <c r="J294" s="140"/>
      <c r="K294" s="165"/>
      <c r="L294" s="140"/>
      <c r="M294" s="140"/>
      <c r="N294" s="140"/>
      <c r="O294" s="165"/>
      <c r="P294" s="140"/>
      <c r="Q294" s="140"/>
      <c r="R294" s="166"/>
      <c r="S294" s="140"/>
      <c r="T294" s="140"/>
      <c r="U294" s="140"/>
      <c r="V294" s="165"/>
      <c r="W294" s="165"/>
      <c r="X294" s="140"/>
      <c r="Y294" s="166"/>
      <c r="Z294" s="166"/>
      <c r="AA294" s="165"/>
      <c r="AB294" s="165"/>
      <c r="AC294" s="165"/>
      <c r="AD294" s="165"/>
      <c r="AE294" s="131"/>
    </row>
    <row r="295" spans="1:31" x14ac:dyDescent="0.25">
      <c r="A295" s="140"/>
      <c r="B295" s="140"/>
      <c r="C295" s="140"/>
      <c r="D295" s="140"/>
      <c r="E295" s="164"/>
      <c r="F295" s="164"/>
      <c r="G295" s="164"/>
      <c r="H295" s="140"/>
      <c r="I295" s="140"/>
      <c r="J295" s="140"/>
      <c r="K295" s="165"/>
      <c r="L295" s="140"/>
      <c r="M295" s="140"/>
      <c r="N295" s="140"/>
      <c r="O295" s="165"/>
      <c r="P295" s="140"/>
      <c r="Q295" s="140"/>
      <c r="R295" s="166"/>
      <c r="S295" s="140"/>
      <c r="T295" s="140"/>
      <c r="U295" s="140"/>
      <c r="V295" s="165"/>
      <c r="W295" s="165"/>
      <c r="X295" s="140"/>
      <c r="Y295" s="166"/>
      <c r="Z295" s="166"/>
      <c r="AA295" s="165"/>
      <c r="AB295" s="165"/>
      <c r="AC295" s="165"/>
      <c r="AD295" s="165"/>
      <c r="AE295" s="131"/>
    </row>
    <row r="296" spans="1:31" x14ac:dyDescent="0.25">
      <c r="A296" s="140"/>
      <c r="B296" s="140"/>
      <c r="C296" s="140"/>
      <c r="D296" s="140"/>
      <c r="E296" s="164"/>
      <c r="F296" s="164"/>
      <c r="G296" s="164"/>
      <c r="H296" s="140"/>
      <c r="I296" s="140"/>
      <c r="J296" s="140"/>
      <c r="K296" s="165"/>
      <c r="L296" s="140"/>
      <c r="M296" s="140"/>
      <c r="N296" s="140"/>
      <c r="O296" s="165"/>
      <c r="P296" s="140"/>
      <c r="Q296" s="140"/>
      <c r="R296" s="166"/>
      <c r="S296" s="140"/>
      <c r="T296" s="140"/>
      <c r="U296" s="140"/>
      <c r="V296" s="165"/>
      <c r="W296" s="165"/>
      <c r="X296" s="140"/>
      <c r="Y296" s="166"/>
      <c r="Z296" s="166"/>
      <c r="AA296" s="165"/>
      <c r="AB296" s="165"/>
      <c r="AC296" s="165"/>
      <c r="AD296" s="165"/>
      <c r="AE296" s="131"/>
    </row>
    <row r="297" spans="1:31" x14ac:dyDescent="0.25">
      <c r="A297" s="140"/>
      <c r="B297" s="140"/>
      <c r="C297" s="140"/>
      <c r="D297" s="140"/>
      <c r="E297" s="164"/>
      <c r="F297" s="164"/>
      <c r="G297" s="164"/>
      <c r="H297" s="140"/>
      <c r="I297" s="140"/>
      <c r="J297" s="140"/>
      <c r="K297" s="165"/>
      <c r="L297" s="140"/>
      <c r="M297" s="140"/>
      <c r="N297" s="140"/>
      <c r="O297" s="165"/>
      <c r="P297" s="140"/>
      <c r="Q297" s="140"/>
      <c r="R297" s="166"/>
      <c r="S297" s="140"/>
      <c r="T297" s="140"/>
      <c r="U297" s="140"/>
      <c r="V297" s="165"/>
      <c r="W297" s="165"/>
      <c r="X297" s="140"/>
      <c r="Y297" s="166"/>
      <c r="Z297" s="166"/>
      <c r="AA297" s="165"/>
      <c r="AB297" s="165"/>
      <c r="AC297" s="165"/>
      <c r="AD297" s="165"/>
      <c r="AE297" s="131"/>
    </row>
    <row r="298" spans="1:31" x14ac:dyDescent="0.25">
      <c r="A298" s="140"/>
      <c r="B298" s="140"/>
      <c r="C298" s="140"/>
      <c r="D298" s="140"/>
      <c r="E298" s="164"/>
      <c r="F298" s="164"/>
      <c r="G298" s="164"/>
      <c r="H298" s="140"/>
      <c r="I298" s="140"/>
      <c r="J298" s="140"/>
      <c r="K298" s="165"/>
      <c r="L298" s="140"/>
      <c r="M298" s="140"/>
      <c r="N298" s="140"/>
      <c r="O298" s="165"/>
      <c r="P298" s="140"/>
      <c r="Q298" s="140"/>
      <c r="R298" s="166"/>
      <c r="S298" s="140"/>
      <c r="T298" s="140"/>
      <c r="U298" s="140"/>
      <c r="V298" s="165"/>
      <c r="W298" s="165"/>
      <c r="X298" s="140"/>
      <c r="Y298" s="166"/>
      <c r="Z298" s="166"/>
      <c r="AA298" s="165"/>
      <c r="AB298" s="165"/>
      <c r="AC298" s="165"/>
      <c r="AD298" s="165"/>
      <c r="AE298" s="131"/>
    </row>
    <row r="299" spans="1:31" x14ac:dyDescent="0.25">
      <c r="A299" s="140"/>
      <c r="B299" s="140"/>
      <c r="C299" s="140"/>
      <c r="D299" s="140"/>
      <c r="E299" s="164"/>
      <c r="F299" s="164"/>
      <c r="G299" s="164"/>
      <c r="H299" s="140"/>
      <c r="I299" s="140"/>
      <c r="J299" s="140"/>
      <c r="K299" s="165"/>
      <c r="L299" s="140"/>
      <c r="M299" s="140"/>
      <c r="N299" s="140"/>
      <c r="O299" s="165"/>
      <c r="P299" s="140"/>
      <c r="Q299" s="140"/>
      <c r="R299" s="166"/>
      <c r="S299" s="140"/>
      <c r="T299" s="140"/>
      <c r="U299" s="140"/>
      <c r="V299" s="165"/>
      <c r="W299" s="165"/>
      <c r="X299" s="140"/>
      <c r="Y299" s="166"/>
      <c r="Z299" s="166"/>
      <c r="AA299" s="165"/>
      <c r="AB299" s="165"/>
      <c r="AC299" s="165"/>
      <c r="AD299" s="165"/>
      <c r="AE299" s="131"/>
    </row>
    <row r="300" spans="1:31" x14ac:dyDescent="0.25">
      <c r="A300" s="140"/>
      <c r="B300" s="140"/>
      <c r="C300" s="140"/>
      <c r="D300" s="140"/>
      <c r="E300" s="164"/>
      <c r="F300" s="164"/>
      <c r="G300" s="164"/>
      <c r="H300" s="140"/>
      <c r="I300" s="140"/>
      <c r="J300" s="140"/>
      <c r="K300" s="165"/>
      <c r="L300" s="140"/>
      <c r="M300" s="140"/>
      <c r="N300" s="140"/>
      <c r="O300" s="165"/>
      <c r="P300" s="140"/>
      <c r="Q300" s="140"/>
      <c r="R300" s="166"/>
      <c r="S300" s="140"/>
      <c r="T300" s="140"/>
      <c r="U300" s="140"/>
      <c r="V300" s="165"/>
      <c r="W300" s="165"/>
      <c r="X300" s="140"/>
      <c r="Y300" s="166"/>
      <c r="Z300" s="166"/>
      <c r="AA300" s="165"/>
      <c r="AB300" s="165"/>
      <c r="AC300" s="165"/>
      <c r="AD300" s="165"/>
      <c r="AE300" s="131"/>
    </row>
    <row r="301" spans="1:31" x14ac:dyDescent="0.25">
      <c r="A301" s="140"/>
      <c r="B301" s="140"/>
      <c r="C301" s="140"/>
      <c r="D301" s="140"/>
      <c r="E301" s="164"/>
      <c r="F301" s="164"/>
      <c r="G301" s="164"/>
      <c r="H301" s="140"/>
      <c r="I301" s="140"/>
      <c r="J301" s="140"/>
      <c r="K301" s="165"/>
      <c r="L301" s="140"/>
      <c r="M301" s="140"/>
      <c r="N301" s="140"/>
      <c r="O301" s="165"/>
      <c r="P301" s="140"/>
      <c r="Q301" s="140"/>
      <c r="R301" s="166"/>
      <c r="S301" s="140"/>
      <c r="T301" s="140"/>
      <c r="U301" s="140"/>
      <c r="V301" s="165"/>
      <c r="W301" s="165"/>
      <c r="X301" s="140"/>
      <c r="Y301" s="166"/>
      <c r="Z301" s="166"/>
      <c r="AA301" s="165"/>
      <c r="AB301" s="165"/>
      <c r="AC301" s="165"/>
      <c r="AD301" s="165"/>
      <c r="AE301" s="131"/>
    </row>
    <row r="302" spans="1:31" x14ac:dyDescent="0.25">
      <c r="A302" s="140"/>
      <c r="B302" s="140"/>
      <c r="C302" s="140"/>
      <c r="D302" s="140"/>
      <c r="E302" s="164"/>
      <c r="F302" s="164"/>
      <c r="G302" s="164"/>
      <c r="H302" s="140"/>
      <c r="I302" s="140"/>
      <c r="J302" s="140"/>
      <c r="K302" s="165"/>
      <c r="L302" s="140"/>
      <c r="M302" s="140"/>
      <c r="N302" s="140"/>
      <c r="O302" s="165"/>
      <c r="P302" s="140"/>
      <c r="Q302" s="140"/>
      <c r="R302" s="166"/>
      <c r="S302" s="140"/>
      <c r="T302" s="140"/>
      <c r="U302" s="140"/>
      <c r="V302" s="165"/>
      <c r="W302" s="165"/>
      <c r="X302" s="140"/>
      <c r="Y302" s="166"/>
      <c r="Z302" s="166"/>
      <c r="AA302" s="165"/>
      <c r="AB302" s="165"/>
      <c r="AC302" s="165"/>
      <c r="AD302" s="165"/>
      <c r="AE302" s="131"/>
    </row>
    <row r="303" spans="1:31" x14ac:dyDescent="0.25">
      <c r="A303" s="140"/>
      <c r="B303" s="140"/>
      <c r="C303" s="140"/>
      <c r="D303" s="140"/>
      <c r="E303" s="164"/>
      <c r="F303" s="164"/>
      <c r="G303" s="164"/>
      <c r="H303" s="140"/>
      <c r="I303" s="140"/>
      <c r="J303" s="140"/>
      <c r="K303" s="165"/>
      <c r="L303" s="140"/>
      <c r="M303" s="140"/>
      <c r="N303" s="140"/>
      <c r="O303" s="165"/>
      <c r="P303" s="140"/>
      <c r="Q303" s="140"/>
      <c r="R303" s="166"/>
      <c r="S303" s="140"/>
      <c r="T303" s="140"/>
      <c r="U303" s="140"/>
      <c r="V303" s="165"/>
      <c r="W303" s="165"/>
      <c r="X303" s="140"/>
      <c r="Y303" s="166"/>
      <c r="Z303" s="166"/>
      <c r="AA303" s="165"/>
      <c r="AB303" s="165"/>
      <c r="AC303" s="165"/>
      <c r="AD303" s="165"/>
      <c r="AE303" s="131"/>
    </row>
    <row r="304" spans="1:31" x14ac:dyDescent="0.25">
      <c r="A304" s="140"/>
      <c r="B304" s="140"/>
      <c r="C304" s="140"/>
      <c r="D304" s="140"/>
      <c r="E304" s="164"/>
      <c r="F304" s="164"/>
      <c r="G304" s="164"/>
      <c r="H304" s="140"/>
      <c r="I304" s="140"/>
      <c r="J304" s="140"/>
      <c r="K304" s="165"/>
      <c r="L304" s="140"/>
      <c r="M304" s="140"/>
      <c r="N304" s="140"/>
      <c r="O304" s="165"/>
      <c r="P304" s="140"/>
      <c r="Q304" s="140"/>
      <c r="R304" s="166"/>
      <c r="S304" s="140"/>
      <c r="T304" s="140"/>
      <c r="U304" s="140"/>
      <c r="V304" s="165"/>
      <c r="W304" s="165"/>
      <c r="X304" s="140"/>
      <c r="Y304" s="166"/>
      <c r="Z304" s="166"/>
      <c r="AA304" s="165"/>
      <c r="AB304" s="165"/>
      <c r="AC304" s="165"/>
      <c r="AD304" s="165"/>
      <c r="AE304" s="131"/>
    </row>
    <row r="305" spans="1:31" x14ac:dyDescent="0.25">
      <c r="A305" s="140"/>
      <c r="B305" s="140"/>
      <c r="C305" s="140"/>
      <c r="D305" s="140"/>
      <c r="E305" s="164"/>
      <c r="F305" s="164"/>
      <c r="G305" s="164"/>
      <c r="H305" s="140"/>
      <c r="I305" s="140"/>
      <c r="J305" s="140"/>
      <c r="K305" s="165"/>
      <c r="L305" s="140"/>
      <c r="M305" s="140"/>
      <c r="N305" s="140"/>
      <c r="O305" s="165"/>
      <c r="P305" s="140"/>
      <c r="Q305" s="140"/>
      <c r="R305" s="166"/>
      <c r="S305" s="140"/>
      <c r="T305" s="140"/>
      <c r="U305" s="140"/>
      <c r="V305" s="165"/>
      <c r="W305" s="165"/>
      <c r="X305" s="140"/>
      <c r="Y305" s="166"/>
      <c r="Z305" s="166"/>
      <c r="AA305" s="165"/>
      <c r="AB305" s="165"/>
      <c r="AC305" s="165"/>
      <c r="AD305" s="165"/>
      <c r="AE305" s="131"/>
    </row>
    <row r="306" spans="1:31" x14ac:dyDescent="0.25">
      <c r="A306" s="140"/>
      <c r="B306" s="140"/>
      <c r="C306" s="140"/>
      <c r="D306" s="140"/>
      <c r="E306" s="164"/>
      <c r="F306" s="164"/>
      <c r="G306" s="164"/>
      <c r="H306" s="140"/>
      <c r="I306" s="140"/>
      <c r="J306" s="140"/>
      <c r="K306" s="165"/>
      <c r="L306" s="140"/>
      <c r="M306" s="140"/>
      <c r="N306" s="140"/>
      <c r="O306" s="165"/>
      <c r="P306" s="140"/>
      <c r="Q306" s="140"/>
      <c r="R306" s="166"/>
      <c r="S306" s="140"/>
      <c r="T306" s="140"/>
      <c r="U306" s="140"/>
      <c r="V306" s="165"/>
      <c r="W306" s="165"/>
      <c r="X306" s="140"/>
      <c r="Y306" s="166"/>
      <c r="Z306" s="166"/>
      <c r="AA306" s="165"/>
      <c r="AB306" s="165"/>
      <c r="AC306" s="165"/>
      <c r="AD306" s="165"/>
      <c r="AE306" s="131"/>
    </row>
    <row r="307" spans="1:31" x14ac:dyDescent="0.25">
      <c r="A307" s="140"/>
      <c r="B307" s="140"/>
      <c r="C307" s="140"/>
      <c r="D307" s="140"/>
      <c r="E307" s="164"/>
      <c r="F307" s="164"/>
      <c r="G307" s="164"/>
      <c r="H307" s="140"/>
      <c r="I307" s="140"/>
      <c r="J307" s="140"/>
      <c r="K307" s="165"/>
      <c r="L307" s="140"/>
      <c r="M307" s="140"/>
      <c r="N307" s="140"/>
      <c r="O307" s="165"/>
      <c r="P307" s="140"/>
      <c r="Q307" s="140"/>
      <c r="R307" s="166"/>
      <c r="S307" s="140"/>
      <c r="T307" s="140"/>
      <c r="U307" s="140"/>
      <c r="V307" s="165"/>
      <c r="W307" s="165"/>
      <c r="X307" s="140"/>
      <c r="Y307" s="166"/>
      <c r="Z307" s="166"/>
      <c r="AA307" s="165"/>
      <c r="AB307" s="165"/>
      <c r="AC307" s="165"/>
      <c r="AD307" s="165"/>
      <c r="AE307" s="131"/>
    </row>
    <row r="308" spans="1:31" x14ac:dyDescent="0.25">
      <c r="A308" s="140"/>
      <c r="B308" s="140"/>
      <c r="C308" s="140"/>
      <c r="D308" s="140"/>
      <c r="E308" s="164"/>
      <c r="F308" s="164"/>
      <c r="G308" s="164"/>
      <c r="H308" s="140"/>
      <c r="I308" s="140"/>
      <c r="J308" s="140"/>
      <c r="K308" s="165"/>
      <c r="L308" s="140"/>
      <c r="M308" s="140"/>
      <c r="N308" s="140"/>
      <c r="O308" s="165"/>
      <c r="P308" s="140"/>
      <c r="Q308" s="140"/>
      <c r="R308" s="166"/>
      <c r="S308" s="140"/>
      <c r="T308" s="140"/>
      <c r="U308" s="140"/>
      <c r="V308" s="165"/>
      <c r="W308" s="165"/>
      <c r="X308" s="140"/>
      <c r="Y308" s="166"/>
      <c r="Z308" s="166"/>
      <c r="AA308" s="165"/>
      <c r="AB308" s="165"/>
      <c r="AC308" s="165"/>
      <c r="AD308" s="165"/>
      <c r="AE308" s="131"/>
    </row>
    <row r="309" spans="1:31" x14ac:dyDescent="0.25">
      <c r="A309" s="140"/>
      <c r="B309" s="140"/>
      <c r="C309" s="140"/>
      <c r="D309" s="140"/>
      <c r="E309" s="164"/>
      <c r="F309" s="164"/>
      <c r="G309" s="164"/>
      <c r="H309" s="140"/>
      <c r="I309" s="140"/>
      <c r="J309" s="140"/>
      <c r="K309" s="165"/>
      <c r="L309" s="140"/>
      <c r="M309" s="140"/>
      <c r="N309" s="140"/>
      <c r="O309" s="165"/>
      <c r="P309" s="140"/>
      <c r="Q309" s="140"/>
      <c r="R309" s="166"/>
      <c r="S309" s="140"/>
      <c r="T309" s="140"/>
      <c r="U309" s="140"/>
      <c r="V309" s="165"/>
      <c r="W309" s="165"/>
      <c r="X309" s="140"/>
      <c r="Y309" s="166"/>
      <c r="Z309" s="166"/>
      <c r="AA309" s="165"/>
      <c r="AB309" s="165"/>
      <c r="AC309" s="165"/>
      <c r="AD309" s="165"/>
      <c r="AE309" s="131"/>
    </row>
    <row r="310" spans="1:31" x14ac:dyDescent="0.25">
      <c r="A310" s="140"/>
      <c r="B310" s="140"/>
      <c r="C310" s="140"/>
      <c r="D310" s="140"/>
      <c r="E310" s="164"/>
      <c r="F310" s="164"/>
      <c r="G310" s="164"/>
      <c r="H310" s="140"/>
      <c r="I310" s="140"/>
      <c r="J310" s="140"/>
      <c r="K310" s="165"/>
      <c r="L310" s="140"/>
      <c r="M310" s="140"/>
      <c r="N310" s="140"/>
      <c r="O310" s="165"/>
      <c r="P310" s="140"/>
      <c r="Q310" s="140"/>
      <c r="R310" s="166"/>
      <c r="S310" s="140"/>
      <c r="T310" s="140"/>
      <c r="U310" s="140"/>
      <c r="V310" s="165"/>
      <c r="W310" s="165"/>
      <c r="X310" s="140"/>
      <c r="Y310" s="166"/>
      <c r="Z310" s="166"/>
      <c r="AA310" s="165"/>
      <c r="AB310" s="165"/>
      <c r="AC310" s="165"/>
      <c r="AD310" s="165"/>
      <c r="AE310" s="131"/>
    </row>
    <row r="311" spans="1:31" x14ac:dyDescent="0.25">
      <c r="A311" s="140"/>
      <c r="B311" s="140"/>
      <c r="C311" s="140"/>
      <c r="D311" s="140"/>
      <c r="E311" s="164"/>
      <c r="F311" s="164"/>
      <c r="G311" s="164"/>
      <c r="H311" s="140"/>
      <c r="I311" s="140"/>
      <c r="J311" s="140"/>
      <c r="K311" s="165"/>
      <c r="L311" s="140"/>
      <c r="M311" s="140"/>
      <c r="N311" s="140"/>
      <c r="O311" s="165"/>
      <c r="P311" s="140"/>
      <c r="Q311" s="140"/>
      <c r="R311" s="166"/>
      <c r="S311" s="140"/>
      <c r="T311" s="140"/>
      <c r="U311" s="140"/>
      <c r="V311" s="165"/>
      <c r="W311" s="165"/>
      <c r="X311" s="140"/>
      <c r="Y311" s="166"/>
      <c r="Z311" s="166"/>
      <c r="AA311" s="165"/>
      <c r="AB311" s="165"/>
      <c r="AC311" s="165"/>
      <c r="AD311" s="165"/>
      <c r="AE311" s="131"/>
    </row>
    <row r="312" spans="1:31" x14ac:dyDescent="0.25">
      <c r="A312" s="140"/>
      <c r="B312" s="140"/>
      <c r="C312" s="140"/>
      <c r="D312" s="140"/>
      <c r="E312" s="164"/>
      <c r="F312" s="164"/>
      <c r="G312" s="164"/>
      <c r="H312" s="140"/>
      <c r="I312" s="140"/>
      <c r="J312" s="140"/>
      <c r="K312" s="165"/>
      <c r="L312" s="140"/>
      <c r="M312" s="140"/>
      <c r="N312" s="140"/>
      <c r="O312" s="165"/>
      <c r="P312" s="140"/>
      <c r="Q312" s="140"/>
      <c r="R312" s="166"/>
      <c r="S312" s="140"/>
      <c r="T312" s="140"/>
      <c r="U312" s="140"/>
      <c r="V312" s="165"/>
      <c r="W312" s="165"/>
      <c r="X312" s="140"/>
      <c r="Y312" s="166"/>
      <c r="Z312" s="166"/>
      <c r="AA312" s="165"/>
      <c r="AB312" s="165"/>
      <c r="AC312" s="165"/>
      <c r="AD312" s="165"/>
      <c r="AE312" s="131"/>
    </row>
    <row r="313" spans="1:31" x14ac:dyDescent="0.25">
      <c r="A313" s="140"/>
      <c r="B313" s="140"/>
      <c r="C313" s="140"/>
      <c r="D313" s="140"/>
      <c r="E313" s="164"/>
      <c r="F313" s="164"/>
      <c r="G313" s="164"/>
      <c r="H313" s="140"/>
      <c r="I313" s="140"/>
      <c r="J313" s="140"/>
      <c r="K313" s="165"/>
      <c r="L313" s="140"/>
      <c r="M313" s="140"/>
      <c r="N313" s="140"/>
      <c r="O313" s="165"/>
      <c r="P313" s="140"/>
      <c r="Q313" s="140"/>
      <c r="R313" s="166"/>
      <c r="S313" s="140"/>
      <c r="T313" s="140"/>
      <c r="U313" s="140"/>
      <c r="V313" s="165"/>
      <c r="W313" s="165"/>
      <c r="X313" s="140"/>
      <c r="Y313" s="166"/>
      <c r="Z313" s="166"/>
      <c r="AA313" s="165"/>
      <c r="AB313" s="165"/>
      <c r="AC313" s="165"/>
      <c r="AD313" s="165"/>
      <c r="AE313" s="131"/>
    </row>
    <row r="314" spans="1:31" x14ac:dyDescent="0.25">
      <c r="A314" s="140"/>
      <c r="B314" s="140"/>
      <c r="C314" s="140"/>
      <c r="D314" s="140"/>
      <c r="E314" s="164"/>
      <c r="F314" s="164"/>
      <c r="G314" s="164"/>
      <c r="H314" s="140"/>
      <c r="I314" s="140"/>
      <c r="J314" s="140"/>
      <c r="K314" s="165"/>
      <c r="L314" s="140"/>
      <c r="M314" s="140"/>
      <c r="N314" s="140"/>
      <c r="O314" s="165"/>
      <c r="P314" s="140"/>
      <c r="Q314" s="140"/>
      <c r="R314" s="166"/>
      <c r="S314" s="140"/>
      <c r="T314" s="140"/>
      <c r="U314" s="140"/>
      <c r="V314" s="165"/>
      <c r="W314" s="165"/>
      <c r="X314" s="140"/>
      <c r="Y314" s="166"/>
      <c r="Z314" s="166"/>
      <c r="AA314" s="165"/>
      <c r="AB314" s="165"/>
      <c r="AC314" s="165"/>
      <c r="AD314" s="165"/>
      <c r="AE314" s="131"/>
    </row>
    <row r="315" spans="1:31" x14ac:dyDescent="0.25">
      <c r="A315" s="140"/>
      <c r="B315" s="140"/>
      <c r="C315" s="140"/>
      <c r="D315" s="140"/>
      <c r="E315" s="164"/>
      <c r="F315" s="164"/>
      <c r="G315" s="164"/>
      <c r="H315" s="140"/>
      <c r="I315" s="140"/>
      <c r="J315" s="140"/>
      <c r="K315" s="165"/>
      <c r="L315" s="140"/>
      <c r="M315" s="140"/>
      <c r="N315" s="140"/>
      <c r="O315" s="165"/>
      <c r="P315" s="140"/>
      <c r="Q315" s="140"/>
      <c r="R315" s="166"/>
      <c r="S315" s="140"/>
      <c r="T315" s="140"/>
      <c r="U315" s="140"/>
      <c r="V315" s="165"/>
      <c r="W315" s="165"/>
      <c r="X315" s="140"/>
      <c r="Y315" s="166"/>
      <c r="Z315" s="166"/>
      <c r="AA315" s="165"/>
      <c r="AB315" s="165"/>
      <c r="AC315" s="165"/>
      <c r="AD315" s="165"/>
      <c r="AE315" s="131"/>
    </row>
    <row r="316" spans="1:31" x14ac:dyDescent="0.25">
      <c r="A316" s="140"/>
      <c r="B316" s="140"/>
      <c r="C316" s="140"/>
      <c r="D316" s="140"/>
      <c r="E316" s="164"/>
      <c r="F316" s="164"/>
      <c r="G316" s="164"/>
      <c r="H316" s="140"/>
      <c r="I316" s="140"/>
      <c r="J316" s="140"/>
      <c r="K316" s="165"/>
      <c r="L316" s="140"/>
      <c r="M316" s="140"/>
      <c r="N316" s="140"/>
      <c r="O316" s="165"/>
      <c r="P316" s="140"/>
      <c r="Q316" s="140"/>
      <c r="R316" s="166"/>
      <c r="S316" s="140"/>
      <c r="T316" s="140"/>
      <c r="U316" s="140"/>
      <c r="V316" s="165"/>
      <c r="W316" s="165"/>
      <c r="X316" s="140"/>
      <c r="Y316" s="166"/>
      <c r="Z316" s="166"/>
      <c r="AA316" s="165"/>
      <c r="AB316" s="165"/>
      <c r="AC316" s="165"/>
      <c r="AD316" s="165"/>
      <c r="AE316" s="131"/>
    </row>
    <row r="317" spans="1:31" x14ac:dyDescent="0.25">
      <c r="A317" s="140"/>
      <c r="B317" s="140"/>
      <c r="C317" s="140"/>
      <c r="D317" s="140"/>
      <c r="E317" s="164"/>
      <c r="F317" s="164"/>
      <c r="G317" s="164"/>
      <c r="H317" s="140"/>
      <c r="I317" s="140"/>
      <c r="J317" s="140"/>
      <c r="K317" s="165"/>
      <c r="L317" s="140"/>
      <c r="M317" s="140"/>
      <c r="N317" s="140"/>
      <c r="O317" s="165"/>
      <c r="P317" s="140"/>
      <c r="Q317" s="140"/>
      <c r="R317" s="166"/>
      <c r="S317" s="140"/>
      <c r="T317" s="140"/>
      <c r="U317" s="140"/>
      <c r="V317" s="165"/>
      <c r="W317" s="165"/>
      <c r="X317" s="140"/>
      <c r="Y317" s="166"/>
      <c r="Z317" s="166"/>
      <c r="AA317" s="165"/>
      <c r="AB317" s="165"/>
      <c r="AC317" s="165"/>
      <c r="AD317" s="165"/>
      <c r="AE317" s="131"/>
    </row>
    <row r="318" spans="1:31" x14ac:dyDescent="0.25">
      <c r="A318" s="140"/>
      <c r="B318" s="140"/>
      <c r="C318" s="140"/>
      <c r="D318" s="140"/>
      <c r="E318" s="164"/>
      <c r="F318" s="164"/>
      <c r="G318" s="164"/>
      <c r="H318" s="140"/>
      <c r="I318" s="140"/>
      <c r="J318" s="140"/>
      <c r="K318" s="165"/>
      <c r="L318" s="140"/>
      <c r="M318" s="140"/>
      <c r="N318" s="140"/>
      <c r="O318" s="165"/>
      <c r="P318" s="140"/>
      <c r="Q318" s="140"/>
      <c r="R318" s="166"/>
      <c r="S318" s="140"/>
      <c r="T318" s="140"/>
      <c r="U318" s="140"/>
      <c r="V318" s="165"/>
      <c r="W318" s="165"/>
      <c r="X318" s="140"/>
      <c r="Y318" s="166"/>
      <c r="Z318" s="166"/>
      <c r="AA318" s="165"/>
      <c r="AB318" s="165"/>
      <c r="AC318" s="165"/>
      <c r="AD318" s="165"/>
      <c r="AE318" s="131"/>
    </row>
    <row r="319" spans="1:31" x14ac:dyDescent="0.25">
      <c r="A319" s="140"/>
      <c r="B319" s="140"/>
      <c r="C319" s="140"/>
      <c r="D319" s="140"/>
      <c r="E319" s="164"/>
      <c r="F319" s="164"/>
      <c r="G319" s="164"/>
      <c r="H319" s="140"/>
      <c r="I319" s="140"/>
      <c r="J319" s="140"/>
      <c r="K319" s="165"/>
      <c r="L319" s="140"/>
      <c r="M319" s="140"/>
      <c r="N319" s="140"/>
      <c r="O319" s="165"/>
      <c r="P319" s="140"/>
      <c r="Q319" s="140"/>
      <c r="R319" s="166"/>
      <c r="S319" s="140"/>
      <c r="T319" s="140"/>
      <c r="U319" s="140"/>
      <c r="V319" s="165"/>
      <c r="W319" s="165"/>
      <c r="X319" s="140"/>
      <c r="Y319" s="166"/>
      <c r="Z319" s="166"/>
      <c r="AA319" s="165"/>
      <c r="AB319" s="165"/>
      <c r="AC319" s="165"/>
      <c r="AD319" s="165"/>
      <c r="AE319" s="131"/>
    </row>
    <row r="320" spans="1:31" x14ac:dyDescent="0.25">
      <c r="A320" s="140"/>
      <c r="B320" s="140"/>
      <c r="C320" s="140"/>
      <c r="D320" s="140"/>
      <c r="E320" s="164"/>
      <c r="F320" s="164"/>
      <c r="G320" s="164"/>
      <c r="H320" s="140"/>
      <c r="I320" s="140"/>
      <c r="J320" s="140"/>
      <c r="K320" s="165"/>
      <c r="L320" s="140"/>
      <c r="M320" s="140"/>
      <c r="N320" s="140"/>
      <c r="O320" s="165"/>
      <c r="P320" s="140"/>
      <c r="Q320" s="140"/>
      <c r="R320" s="166"/>
      <c r="S320" s="140"/>
      <c r="T320" s="140"/>
      <c r="U320" s="140"/>
      <c r="V320" s="165"/>
      <c r="W320" s="165"/>
      <c r="X320" s="140"/>
      <c r="Y320" s="166"/>
      <c r="Z320" s="166"/>
      <c r="AA320" s="165"/>
      <c r="AB320" s="165"/>
      <c r="AC320" s="165"/>
      <c r="AD320" s="165"/>
      <c r="AE320" s="131"/>
    </row>
    <row r="321" spans="1:31" x14ac:dyDescent="0.25">
      <c r="A321" s="140"/>
      <c r="B321" s="140"/>
      <c r="C321" s="140"/>
      <c r="D321" s="140"/>
      <c r="E321" s="164"/>
      <c r="F321" s="164"/>
      <c r="G321" s="164"/>
      <c r="H321" s="140"/>
      <c r="I321" s="140"/>
      <c r="J321" s="140"/>
      <c r="K321" s="165"/>
      <c r="L321" s="140"/>
      <c r="M321" s="140"/>
      <c r="N321" s="140"/>
      <c r="O321" s="165"/>
      <c r="P321" s="140"/>
      <c r="Q321" s="140"/>
      <c r="R321" s="166"/>
      <c r="S321" s="140"/>
      <c r="T321" s="140"/>
      <c r="U321" s="140"/>
      <c r="V321" s="165"/>
      <c r="W321" s="165"/>
      <c r="X321" s="140"/>
      <c r="Y321" s="166"/>
      <c r="Z321" s="166"/>
      <c r="AA321" s="165"/>
      <c r="AB321" s="165"/>
      <c r="AC321" s="165"/>
      <c r="AD321" s="165"/>
      <c r="AE321" s="131"/>
    </row>
    <row r="322" spans="1:31" x14ac:dyDescent="0.25">
      <c r="A322" s="140"/>
      <c r="B322" s="140"/>
      <c r="C322" s="140"/>
      <c r="D322" s="140"/>
      <c r="E322" s="164"/>
      <c r="F322" s="164"/>
      <c r="G322" s="164"/>
      <c r="H322" s="140"/>
      <c r="I322" s="140"/>
      <c r="J322" s="140"/>
      <c r="K322" s="165"/>
      <c r="L322" s="140"/>
      <c r="M322" s="140"/>
      <c r="N322" s="140"/>
      <c r="O322" s="165"/>
      <c r="P322" s="140"/>
      <c r="Q322" s="140"/>
      <c r="R322" s="166"/>
      <c r="S322" s="140"/>
      <c r="T322" s="140"/>
      <c r="U322" s="140"/>
      <c r="V322" s="165"/>
      <c r="W322" s="165"/>
      <c r="X322" s="140"/>
      <c r="Y322" s="166"/>
      <c r="Z322" s="166"/>
      <c r="AA322" s="165"/>
      <c r="AB322" s="165"/>
      <c r="AC322" s="165"/>
      <c r="AD322" s="165"/>
      <c r="AE322" s="131"/>
    </row>
    <row r="323" spans="1:31" x14ac:dyDescent="0.25">
      <c r="A323" s="140"/>
      <c r="B323" s="140"/>
      <c r="C323" s="140"/>
      <c r="D323" s="140"/>
      <c r="E323" s="164"/>
      <c r="F323" s="164"/>
      <c r="G323" s="164"/>
      <c r="H323" s="140"/>
      <c r="I323" s="140"/>
      <c r="J323" s="140"/>
      <c r="K323" s="165"/>
      <c r="L323" s="140"/>
      <c r="M323" s="140"/>
      <c r="N323" s="140"/>
      <c r="O323" s="165"/>
      <c r="P323" s="140"/>
      <c r="Q323" s="140"/>
      <c r="R323" s="166"/>
      <c r="S323" s="140"/>
      <c r="T323" s="140"/>
      <c r="U323" s="140"/>
      <c r="V323" s="165"/>
      <c r="W323" s="165"/>
      <c r="X323" s="140"/>
      <c r="Y323" s="166"/>
      <c r="Z323" s="166"/>
      <c r="AA323" s="165"/>
      <c r="AB323" s="165"/>
      <c r="AC323" s="165"/>
      <c r="AD323" s="165"/>
      <c r="AE323" s="131"/>
    </row>
    <row r="324" spans="1:31" x14ac:dyDescent="0.25">
      <c r="A324" s="140"/>
      <c r="B324" s="140"/>
      <c r="C324" s="140"/>
      <c r="D324" s="140"/>
      <c r="E324" s="164"/>
      <c r="F324" s="164"/>
      <c r="G324" s="164"/>
      <c r="H324" s="140"/>
      <c r="I324" s="140"/>
      <c r="J324" s="140"/>
      <c r="K324" s="165"/>
      <c r="L324" s="140"/>
      <c r="M324" s="140"/>
      <c r="N324" s="140"/>
      <c r="O324" s="165"/>
      <c r="P324" s="140"/>
      <c r="Q324" s="140"/>
      <c r="R324" s="166"/>
      <c r="S324" s="140"/>
      <c r="T324" s="140"/>
      <c r="U324" s="140"/>
      <c r="V324" s="165"/>
      <c r="W324" s="165"/>
      <c r="X324" s="140"/>
      <c r="Y324" s="166"/>
      <c r="Z324" s="166"/>
      <c r="AA324" s="165"/>
      <c r="AB324" s="165"/>
      <c r="AC324" s="165"/>
      <c r="AD324" s="165"/>
      <c r="AE324" s="131"/>
    </row>
    <row r="325" spans="1:31" x14ac:dyDescent="0.25">
      <c r="A325" s="140"/>
      <c r="B325" s="140"/>
      <c r="C325" s="140"/>
      <c r="D325" s="140"/>
      <c r="E325" s="164"/>
      <c r="F325" s="164"/>
      <c r="G325" s="164"/>
      <c r="H325" s="140"/>
      <c r="I325" s="140"/>
      <c r="J325" s="140"/>
      <c r="K325" s="165"/>
      <c r="L325" s="140"/>
      <c r="M325" s="140"/>
      <c r="N325" s="140"/>
      <c r="O325" s="165"/>
      <c r="P325" s="140"/>
      <c r="Q325" s="140"/>
      <c r="R325" s="166"/>
      <c r="S325" s="140"/>
      <c r="T325" s="140"/>
      <c r="U325" s="140"/>
      <c r="V325" s="165"/>
      <c r="W325" s="165"/>
      <c r="X325" s="140"/>
      <c r="Y325" s="166"/>
      <c r="Z325" s="166"/>
      <c r="AA325" s="165"/>
      <c r="AB325" s="165"/>
      <c r="AC325" s="165"/>
      <c r="AD325" s="165"/>
      <c r="AE325" s="131"/>
    </row>
    <row r="326" spans="1:31" x14ac:dyDescent="0.25">
      <c r="A326" s="140"/>
      <c r="B326" s="140"/>
      <c r="C326" s="140"/>
      <c r="D326" s="140"/>
      <c r="E326" s="164"/>
      <c r="F326" s="164"/>
      <c r="G326" s="164"/>
      <c r="H326" s="140"/>
      <c r="I326" s="140"/>
      <c r="J326" s="140"/>
      <c r="K326" s="165"/>
      <c r="L326" s="140"/>
      <c r="M326" s="140"/>
      <c r="N326" s="140"/>
      <c r="O326" s="165"/>
      <c r="P326" s="140"/>
      <c r="Q326" s="140"/>
      <c r="R326" s="166"/>
      <c r="S326" s="140"/>
      <c r="T326" s="140"/>
      <c r="U326" s="140"/>
      <c r="V326" s="165"/>
      <c r="W326" s="165"/>
      <c r="X326" s="140"/>
      <c r="Y326" s="166"/>
      <c r="Z326" s="166"/>
      <c r="AA326" s="165"/>
      <c r="AB326" s="165"/>
      <c r="AC326" s="165"/>
      <c r="AD326" s="165"/>
      <c r="AE326" s="131"/>
    </row>
    <row r="327" spans="1:31" x14ac:dyDescent="0.25">
      <c r="A327" s="140"/>
      <c r="B327" s="140"/>
      <c r="C327" s="140"/>
      <c r="D327" s="140"/>
      <c r="E327" s="164"/>
      <c r="F327" s="164"/>
      <c r="G327" s="164"/>
      <c r="H327" s="140"/>
      <c r="I327" s="140"/>
      <c r="J327" s="140"/>
      <c r="K327" s="165"/>
      <c r="L327" s="140"/>
      <c r="M327" s="140"/>
      <c r="N327" s="140"/>
      <c r="O327" s="165"/>
      <c r="P327" s="140"/>
      <c r="Q327" s="140"/>
      <c r="R327" s="166"/>
      <c r="S327" s="140"/>
      <c r="T327" s="140"/>
      <c r="U327" s="140"/>
      <c r="V327" s="165"/>
      <c r="W327" s="165"/>
      <c r="X327" s="140"/>
      <c r="Y327" s="166"/>
      <c r="Z327" s="166"/>
      <c r="AA327" s="165"/>
      <c r="AB327" s="165"/>
      <c r="AC327" s="165"/>
      <c r="AD327" s="165"/>
      <c r="AE327" s="131"/>
    </row>
    <row r="328" spans="1:31" x14ac:dyDescent="0.25">
      <c r="A328" s="140"/>
      <c r="B328" s="140"/>
      <c r="C328" s="140"/>
      <c r="D328" s="140"/>
      <c r="E328" s="164"/>
      <c r="F328" s="164"/>
      <c r="G328" s="164"/>
      <c r="H328" s="140"/>
      <c r="I328" s="140"/>
      <c r="J328" s="140"/>
      <c r="K328" s="165"/>
      <c r="L328" s="140"/>
      <c r="M328" s="140"/>
      <c r="N328" s="140"/>
      <c r="O328" s="165"/>
      <c r="P328" s="140"/>
      <c r="Q328" s="140"/>
      <c r="R328" s="166"/>
      <c r="S328" s="140"/>
      <c r="T328" s="140"/>
      <c r="U328" s="140"/>
      <c r="V328" s="165"/>
      <c r="W328" s="165"/>
      <c r="X328" s="140"/>
      <c r="Y328" s="166"/>
      <c r="Z328" s="166"/>
      <c r="AA328" s="165"/>
      <c r="AB328" s="165"/>
      <c r="AC328" s="165"/>
      <c r="AD328" s="165"/>
      <c r="AE328" s="131"/>
    </row>
    <row r="329" spans="1:31" x14ac:dyDescent="0.25">
      <c r="A329" s="140"/>
      <c r="B329" s="140"/>
      <c r="C329" s="140"/>
      <c r="D329" s="140"/>
      <c r="E329" s="164"/>
      <c r="F329" s="164"/>
      <c r="G329" s="164"/>
      <c r="H329" s="140"/>
      <c r="I329" s="140"/>
      <c r="J329" s="140"/>
      <c r="K329" s="165"/>
      <c r="L329" s="140"/>
      <c r="M329" s="140"/>
      <c r="N329" s="140"/>
      <c r="O329" s="165"/>
      <c r="P329" s="140"/>
      <c r="Q329" s="140"/>
      <c r="R329" s="166"/>
      <c r="S329" s="140"/>
      <c r="T329" s="140"/>
      <c r="U329" s="140"/>
      <c r="V329" s="165"/>
      <c r="W329" s="165"/>
      <c r="X329" s="140"/>
      <c r="Y329" s="166"/>
      <c r="Z329" s="166"/>
      <c r="AA329" s="165"/>
      <c r="AB329" s="165"/>
      <c r="AC329" s="165"/>
      <c r="AD329" s="165"/>
      <c r="AE329" s="131"/>
    </row>
    <row r="330" spans="1:31" x14ac:dyDescent="0.25">
      <c r="A330" s="140"/>
      <c r="B330" s="140"/>
      <c r="C330" s="140"/>
      <c r="D330" s="140"/>
      <c r="E330" s="164"/>
      <c r="F330" s="164"/>
      <c r="G330" s="164"/>
      <c r="H330" s="140"/>
      <c r="I330" s="140"/>
      <c r="J330" s="140"/>
      <c r="K330" s="165"/>
      <c r="L330" s="140"/>
      <c r="M330" s="140"/>
      <c r="N330" s="140"/>
      <c r="O330" s="165"/>
      <c r="P330" s="140"/>
      <c r="Q330" s="140"/>
      <c r="R330" s="166"/>
      <c r="S330" s="140"/>
      <c r="T330" s="140"/>
      <c r="U330" s="140"/>
      <c r="V330" s="165"/>
      <c r="W330" s="165"/>
      <c r="X330" s="140"/>
      <c r="Y330" s="166"/>
      <c r="Z330" s="166"/>
      <c r="AA330" s="165"/>
      <c r="AB330" s="165"/>
      <c r="AC330" s="165"/>
      <c r="AD330" s="165"/>
      <c r="AE330" s="131"/>
    </row>
    <row r="331" spans="1:31" x14ac:dyDescent="0.25">
      <c r="A331" s="140"/>
      <c r="B331" s="140"/>
      <c r="C331" s="140"/>
      <c r="D331" s="140"/>
      <c r="E331" s="164"/>
      <c r="F331" s="164"/>
      <c r="G331" s="164"/>
      <c r="H331" s="140"/>
      <c r="I331" s="140"/>
      <c r="J331" s="140"/>
      <c r="K331" s="165"/>
      <c r="L331" s="140"/>
      <c r="M331" s="140"/>
      <c r="N331" s="140"/>
      <c r="O331" s="165"/>
      <c r="P331" s="140"/>
      <c r="Q331" s="140"/>
      <c r="R331" s="166"/>
      <c r="S331" s="140"/>
      <c r="T331" s="140"/>
      <c r="U331" s="140"/>
      <c r="V331" s="165"/>
      <c r="W331" s="165"/>
      <c r="X331" s="140"/>
      <c r="Y331" s="166"/>
      <c r="Z331" s="166"/>
      <c r="AA331" s="165"/>
      <c r="AB331" s="165"/>
      <c r="AC331" s="165"/>
      <c r="AD331" s="165"/>
      <c r="AE331" s="131"/>
    </row>
    <row r="332" spans="1:31" x14ac:dyDescent="0.25">
      <c r="A332" s="140"/>
      <c r="B332" s="140"/>
      <c r="C332" s="140"/>
      <c r="D332" s="140"/>
      <c r="E332" s="164"/>
      <c r="F332" s="164"/>
      <c r="G332" s="164"/>
      <c r="H332" s="140"/>
      <c r="I332" s="140"/>
      <c r="J332" s="140"/>
      <c r="K332" s="165"/>
      <c r="L332" s="140"/>
      <c r="M332" s="140"/>
      <c r="N332" s="140"/>
      <c r="O332" s="165"/>
      <c r="P332" s="140"/>
      <c r="Q332" s="140"/>
      <c r="R332" s="166"/>
      <c r="S332" s="140"/>
      <c r="T332" s="140"/>
      <c r="U332" s="140"/>
      <c r="V332" s="165"/>
      <c r="W332" s="165"/>
      <c r="X332" s="140"/>
      <c r="Y332" s="166"/>
      <c r="Z332" s="166"/>
      <c r="AA332" s="165"/>
      <c r="AB332" s="165"/>
      <c r="AC332" s="165"/>
      <c r="AD332" s="165"/>
      <c r="AE332" s="131"/>
    </row>
    <row r="333" spans="1:31" x14ac:dyDescent="0.25">
      <c r="A333" s="140"/>
      <c r="B333" s="140"/>
      <c r="C333" s="140"/>
      <c r="D333" s="140"/>
      <c r="E333" s="164"/>
      <c r="F333" s="164"/>
      <c r="G333" s="164"/>
      <c r="H333" s="140"/>
      <c r="I333" s="140"/>
      <c r="J333" s="140"/>
      <c r="K333" s="165"/>
      <c r="L333" s="140"/>
      <c r="M333" s="140"/>
      <c r="N333" s="140"/>
      <c r="O333" s="165"/>
      <c r="P333" s="140"/>
      <c r="Q333" s="140"/>
      <c r="R333" s="166"/>
      <c r="S333" s="140"/>
      <c r="T333" s="140"/>
      <c r="U333" s="140"/>
      <c r="V333" s="165"/>
      <c r="W333" s="165"/>
      <c r="X333" s="140"/>
      <c r="Y333" s="166"/>
      <c r="Z333" s="166"/>
      <c r="AA333" s="165"/>
      <c r="AB333" s="165"/>
      <c r="AC333" s="165"/>
      <c r="AD333" s="165"/>
      <c r="AE333" s="131"/>
    </row>
    <row r="334" spans="1:31" x14ac:dyDescent="0.25">
      <c r="A334" s="140"/>
      <c r="B334" s="140"/>
      <c r="C334" s="140"/>
      <c r="D334" s="140"/>
      <c r="E334" s="164"/>
      <c r="F334" s="164"/>
      <c r="G334" s="164"/>
      <c r="H334" s="140"/>
      <c r="I334" s="140"/>
      <c r="J334" s="140"/>
      <c r="K334" s="165"/>
      <c r="L334" s="140"/>
      <c r="M334" s="140"/>
      <c r="N334" s="140"/>
      <c r="O334" s="165"/>
      <c r="P334" s="140"/>
      <c r="Q334" s="140"/>
      <c r="R334" s="166"/>
      <c r="S334" s="140"/>
      <c r="T334" s="140"/>
      <c r="U334" s="140"/>
      <c r="V334" s="165"/>
      <c r="W334" s="165"/>
      <c r="X334" s="140"/>
      <c r="Y334" s="166"/>
      <c r="Z334" s="166"/>
      <c r="AA334" s="165"/>
      <c r="AB334" s="165"/>
      <c r="AC334" s="165"/>
      <c r="AD334" s="165"/>
      <c r="AE334" s="131"/>
    </row>
    <row r="335" spans="1:31" x14ac:dyDescent="0.25">
      <c r="A335" s="140"/>
      <c r="B335" s="140"/>
      <c r="C335" s="140"/>
      <c r="D335" s="140"/>
      <c r="E335" s="164"/>
      <c r="F335" s="164"/>
      <c r="G335" s="164"/>
      <c r="H335" s="140"/>
      <c r="I335" s="140"/>
      <c r="J335" s="140"/>
      <c r="K335" s="165"/>
      <c r="L335" s="140"/>
      <c r="M335" s="140"/>
      <c r="N335" s="140"/>
      <c r="O335" s="165"/>
      <c r="P335" s="140"/>
      <c r="Q335" s="140"/>
      <c r="R335" s="166"/>
      <c r="S335" s="140"/>
      <c r="T335" s="140"/>
      <c r="U335" s="140"/>
      <c r="V335" s="165"/>
      <c r="W335" s="165"/>
      <c r="X335" s="140"/>
      <c r="Y335" s="166"/>
      <c r="Z335" s="166"/>
      <c r="AA335" s="165"/>
      <c r="AB335" s="165"/>
      <c r="AC335" s="165"/>
      <c r="AD335" s="165"/>
      <c r="AE335" s="131"/>
    </row>
    <row r="336" spans="1:31" x14ac:dyDescent="0.25">
      <c r="A336" s="140"/>
      <c r="B336" s="140"/>
      <c r="C336" s="140"/>
      <c r="D336" s="140"/>
      <c r="E336" s="164"/>
      <c r="F336" s="164"/>
      <c r="G336" s="164"/>
      <c r="H336" s="140"/>
      <c r="I336" s="140"/>
      <c r="J336" s="140"/>
      <c r="K336" s="165"/>
      <c r="L336" s="140"/>
      <c r="M336" s="140"/>
      <c r="N336" s="140"/>
      <c r="O336" s="165"/>
      <c r="P336" s="140"/>
      <c r="Q336" s="140"/>
      <c r="R336" s="166"/>
      <c r="S336" s="140"/>
      <c r="T336" s="140"/>
      <c r="U336" s="140"/>
      <c r="V336" s="165"/>
      <c r="W336" s="165"/>
      <c r="X336" s="140"/>
      <c r="Y336" s="166"/>
      <c r="Z336" s="166"/>
      <c r="AA336" s="165"/>
      <c r="AB336" s="165"/>
      <c r="AC336" s="165"/>
      <c r="AD336" s="165"/>
      <c r="AE336" s="131"/>
    </row>
    <row r="337" spans="1:31" x14ac:dyDescent="0.25">
      <c r="A337" s="140"/>
      <c r="B337" s="140"/>
      <c r="C337" s="140"/>
      <c r="D337" s="140"/>
      <c r="E337" s="164"/>
      <c r="F337" s="164"/>
      <c r="G337" s="164"/>
      <c r="H337" s="140"/>
      <c r="I337" s="140"/>
      <c r="J337" s="140"/>
      <c r="K337" s="165"/>
      <c r="L337" s="140"/>
      <c r="M337" s="140"/>
      <c r="N337" s="140"/>
      <c r="O337" s="165"/>
      <c r="P337" s="140"/>
      <c r="Q337" s="140"/>
      <c r="R337" s="166"/>
      <c r="S337" s="140"/>
      <c r="T337" s="140"/>
      <c r="U337" s="140"/>
      <c r="V337" s="165"/>
      <c r="W337" s="165"/>
      <c r="X337" s="140"/>
      <c r="Y337" s="166"/>
      <c r="Z337" s="166"/>
      <c r="AA337" s="165"/>
      <c r="AB337" s="165"/>
      <c r="AC337" s="165"/>
      <c r="AD337" s="165"/>
      <c r="AE337" s="131"/>
    </row>
    <row r="338" spans="1:31" x14ac:dyDescent="0.25">
      <c r="A338" s="140"/>
      <c r="B338" s="140"/>
      <c r="C338" s="140"/>
      <c r="D338" s="140"/>
      <c r="E338" s="164"/>
      <c r="F338" s="164"/>
      <c r="G338" s="164"/>
      <c r="H338" s="140"/>
      <c r="I338" s="140"/>
      <c r="J338" s="140"/>
      <c r="K338" s="165"/>
      <c r="L338" s="140"/>
      <c r="M338" s="140"/>
      <c r="N338" s="140"/>
      <c r="O338" s="165"/>
      <c r="P338" s="140"/>
      <c r="Q338" s="140"/>
      <c r="R338" s="166"/>
      <c r="S338" s="140"/>
      <c r="T338" s="140"/>
      <c r="U338" s="140"/>
      <c r="V338" s="165"/>
      <c r="W338" s="165"/>
      <c r="X338" s="140"/>
      <c r="Y338" s="166"/>
      <c r="Z338" s="166"/>
      <c r="AA338" s="165"/>
      <c r="AB338" s="165"/>
      <c r="AC338" s="165"/>
      <c r="AD338" s="165"/>
      <c r="AE338" s="131"/>
    </row>
    <row r="339" spans="1:31" x14ac:dyDescent="0.25">
      <c r="A339" s="140"/>
      <c r="B339" s="140"/>
      <c r="C339" s="140"/>
      <c r="D339" s="140"/>
      <c r="E339" s="164"/>
      <c r="F339" s="164"/>
      <c r="G339" s="164"/>
      <c r="H339" s="140"/>
      <c r="I339" s="140"/>
      <c r="J339" s="140"/>
      <c r="K339" s="165"/>
      <c r="L339" s="140"/>
      <c r="M339" s="140"/>
      <c r="N339" s="140"/>
      <c r="O339" s="165"/>
      <c r="P339" s="140"/>
      <c r="Q339" s="140"/>
      <c r="R339" s="166"/>
      <c r="S339" s="140"/>
      <c r="T339" s="140"/>
      <c r="U339" s="140"/>
      <c r="V339" s="165"/>
      <c r="W339" s="165"/>
      <c r="X339" s="140"/>
      <c r="Y339" s="166"/>
      <c r="Z339" s="166"/>
      <c r="AA339" s="165"/>
      <c r="AB339" s="165"/>
      <c r="AC339" s="165"/>
      <c r="AD339" s="165"/>
      <c r="AE339" s="131"/>
    </row>
    <row r="340" spans="1:31" x14ac:dyDescent="0.25">
      <c r="A340" s="140"/>
      <c r="B340" s="140"/>
      <c r="C340" s="140"/>
      <c r="D340" s="140"/>
      <c r="E340" s="164"/>
      <c r="F340" s="164"/>
      <c r="G340" s="164"/>
      <c r="H340" s="140"/>
      <c r="I340" s="140"/>
      <c r="J340" s="140"/>
      <c r="K340" s="165"/>
      <c r="L340" s="140"/>
      <c r="M340" s="140"/>
      <c r="N340" s="140"/>
      <c r="O340" s="165"/>
      <c r="P340" s="140"/>
      <c r="Q340" s="140"/>
      <c r="R340" s="166"/>
      <c r="S340" s="140"/>
      <c r="T340" s="140"/>
      <c r="U340" s="140"/>
      <c r="V340" s="165"/>
      <c r="W340" s="165"/>
      <c r="X340" s="140"/>
      <c r="Y340" s="166"/>
      <c r="Z340" s="166"/>
      <c r="AA340" s="165"/>
      <c r="AB340" s="165"/>
      <c r="AC340" s="165"/>
      <c r="AD340" s="165"/>
      <c r="AE340" s="131"/>
    </row>
    <row r="341" spans="1:31" x14ac:dyDescent="0.25">
      <c r="A341" s="140"/>
      <c r="B341" s="140"/>
      <c r="C341" s="140"/>
      <c r="D341" s="140"/>
      <c r="E341" s="164"/>
      <c r="F341" s="164"/>
      <c r="G341" s="164"/>
      <c r="H341" s="140"/>
      <c r="I341" s="140"/>
      <c r="J341" s="140"/>
      <c r="K341" s="165"/>
      <c r="L341" s="140"/>
      <c r="M341" s="140"/>
      <c r="N341" s="140"/>
      <c r="O341" s="165"/>
      <c r="P341" s="140"/>
      <c r="Q341" s="140"/>
      <c r="R341" s="166"/>
      <c r="S341" s="140"/>
      <c r="T341" s="140"/>
      <c r="U341" s="140"/>
      <c r="V341" s="165"/>
      <c r="W341" s="165"/>
      <c r="X341" s="140"/>
      <c r="Y341" s="166"/>
      <c r="Z341" s="166"/>
      <c r="AA341" s="165"/>
      <c r="AB341" s="165"/>
      <c r="AC341" s="165"/>
      <c r="AD341" s="165"/>
      <c r="AE341" s="131"/>
    </row>
    <row r="342" spans="1:31" x14ac:dyDescent="0.25">
      <c r="A342" s="140"/>
      <c r="B342" s="140"/>
      <c r="C342" s="140"/>
      <c r="D342" s="140"/>
      <c r="E342" s="164"/>
      <c r="F342" s="164"/>
      <c r="G342" s="164"/>
      <c r="H342" s="140"/>
      <c r="I342" s="140"/>
      <c r="J342" s="140"/>
      <c r="K342" s="165"/>
      <c r="L342" s="140"/>
      <c r="M342" s="140"/>
      <c r="N342" s="140"/>
      <c r="O342" s="165"/>
      <c r="P342" s="140"/>
      <c r="Q342" s="140"/>
      <c r="R342" s="166"/>
      <c r="S342" s="140"/>
      <c r="T342" s="140"/>
      <c r="U342" s="140"/>
      <c r="V342" s="165"/>
      <c r="W342" s="165"/>
      <c r="X342" s="140"/>
      <c r="Y342" s="166"/>
      <c r="Z342" s="166"/>
      <c r="AA342" s="165"/>
      <c r="AB342" s="165"/>
      <c r="AC342" s="165"/>
      <c r="AD342" s="165"/>
      <c r="AE342" s="131"/>
    </row>
    <row r="343" spans="1:31" x14ac:dyDescent="0.25">
      <c r="A343" s="140"/>
      <c r="B343" s="140"/>
      <c r="C343" s="140"/>
      <c r="D343" s="140"/>
      <c r="E343" s="164"/>
      <c r="F343" s="164"/>
      <c r="G343" s="164"/>
      <c r="H343" s="140"/>
      <c r="I343" s="140"/>
      <c r="J343" s="140"/>
      <c r="K343" s="165"/>
      <c r="L343" s="140"/>
      <c r="M343" s="140"/>
      <c r="N343" s="140"/>
      <c r="O343" s="165"/>
      <c r="P343" s="140"/>
      <c r="Q343" s="140"/>
      <c r="R343" s="166"/>
      <c r="S343" s="140"/>
      <c r="T343" s="140"/>
      <c r="U343" s="140"/>
      <c r="V343" s="165"/>
      <c r="W343" s="165"/>
      <c r="X343" s="140"/>
      <c r="Y343" s="166"/>
      <c r="Z343" s="166"/>
      <c r="AA343" s="165"/>
      <c r="AB343" s="165"/>
      <c r="AC343" s="165"/>
      <c r="AD343" s="165"/>
      <c r="AE343" s="131"/>
    </row>
    <row r="344" spans="1:31" x14ac:dyDescent="0.25">
      <c r="A344" s="140"/>
      <c r="B344" s="140"/>
      <c r="C344" s="140"/>
      <c r="D344" s="140"/>
      <c r="E344" s="164"/>
      <c r="F344" s="164"/>
      <c r="G344" s="164"/>
      <c r="H344" s="140"/>
      <c r="I344" s="140"/>
      <c r="J344" s="140"/>
      <c r="K344" s="165"/>
      <c r="L344" s="140"/>
      <c r="M344" s="140"/>
      <c r="N344" s="140"/>
      <c r="O344" s="165"/>
      <c r="P344" s="140"/>
      <c r="Q344" s="140"/>
      <c r="R344" s="166"/>
      <c r="S344" s="140"/>
      <c r="T344" s="140"/>
      <c r="U344" s="140"/>
      <c r="V344" s="165"/>
      <c r="W344" s="165"/>
      <c r="X344" s="140"/>
      <c r="Y344" s="166"/>
      <c r="Z344" s="166"/>
      <c r="AA344" s="165"/>
      <c r="AB344" s="165"/>
      <c r="AC344" s="165"/>
      <c r="AD344" s="165"/>
      <c r="AE344" s="131"/>
    </row>
    <row r="345" spans="1:31" x14ac:dyDescent="0.25">
      <c r="A345" s="140"/>
      <c r="B345" s="140"/>
      <c r="C345" s="140"/>
      <c r="D345" s="140"/>
      <c r="E345" s="164"/>
      <c r="F345" s="164"/>
      <c r="G345" s="164"/>
      <c r="H345" s="140"/>
      <c r="I345" s="140"/>
      <c r="J345" s="140"/>
      <c r="K345" s="165"/>
      <c r="L345" s="140"/>
      <c r="M345" s="140"/>
      <c r="N345" s="140"/>
      <c r="O345" s="165"/>
      <c r="P345" s="140"/>
      <c r="Q345" s="140"/>
      <c r="R345" s="166"/>
      <c r="S345" s="140"/>
      <c r="T345" s="140"/>
      <c r="U345" s="140"/>
      <c r="V345" s="165"/>
      <c r="W345" s="165"/>
      <c r="X345" s="140"/>
      <c r="Y345" s="166"/>
      <c r="Z345" s="166"/>
      <c r="AA345" s="165"/>
      <c r="AB345" s="165"/>
      <c r="AC345" s="165"/>
      <c r="AD345" s="165"/>
      <c r="AE345" s="131"/>
    </row>
    <row r="346" spans="1:31" x14ac:dyDescent="0.25">
      <c r="A346" s="140"/>
      <c r="B346" s="140"/>
      <c r="C346" s="140"/>
      <c r="D346" s="140"/>
      <c r="E346" s="164"/>
      <c r="F346" s="164"/>
      <c r="G346" s="164"/>
      <c r="H346" s="140"/>
      <c r="I346" s="140"/>
      <c r="J346" s="140"/>
      <c r="K346" s="165"/>
      <c r="L346" s="140"/>
      <c r="M346" s="140"/>
      <c r="N346" s="140"/>
      <c r="O346" s="165"/>
      <c r="P346" s="140"/>
      <c r="Q346" s="140"/>
      <c r="R346" s="166"/>
      <c r="S346" s="140"/>
      <c r="T346" s="140"/>
      <c r="U346" s="140"/>
      <c r="V346" s="165"/>
      <c r="W346" s="165"/>
      <c r="X346" s="140"/>
      <c r="Y346" s="166"/>
      <c r="Z346" s="166"/>
      <c r="AA346" s="165"/>
      <c r="AB346" s="165"/>
      <c r="AC346" s="165"/>
      <c r="AD346" s="165"/>
      <c r="AE346" s="131"/>
    </row>
    <row r="347" spans="1:31" x14ac:dyDescent="0.25">
      <c r="A347" s="140"/>
      <c r="B347" s="140"/>
      <c r="C347" s="140"/>
      <c r="D347" s="140"/>
      <c r="E347" s="164"/>
      <c r="F347" s="164"/>
      <c r="G347" s="164"/>
      <c r="H347" s="140"/>
      <c r="I347" s="140"/>
      <c r="J347" s="140"/>
      <c r="K347" s="165"/>
      <c r="L347" s="140"/>
      <c r="M347" s="140"/>
      <c r="N347" s="140"/>
      <c r="O347" s="165"/>
      <c r="P347" s="140"/>
      <c r="Q347" s="140"/>
      <c r="R347" s="166"/>
      <c r="S347" s="140"/>
      <c r="T347" s="140"/>
      <c r="U347" s="140"/>
      <c r="V347" s="165"/>
      <c r="W347" s="165"/>
      <c r="X347" s="140"/>
      <c r="Y347" s="166"/>
      <c r="Z347" s="166"/>
      <c r="AA347" s="165"/>
      <c r="AB347" s="165"/>
      <c r="AC347" s="165"/>
      <c r="AD347" s="165"/>
      <c r="AE347" s="131"/>
    </row>
    <row r="348" spans="1:31" x14ac:dyDescent="0.25">
      <c r="A348" s="140"/>
      <c r="B348" s="140"/>
      <c r="C348" s="140"/>
      <c r="D348" s="140"/>
      <c r="E348" s="164"/>
      <c r="F348" s="164"/>
      <c r="G348" s="164"/>
      <c r="H348" s="140"/>
      <c r="I348" s="140"/>
      <c r="J348" s="140"/>
      <c r="K348" s="165"/>
      <c r="L348" s="140"/>
      <c r="M348" s="140"/>
      <c r="N348" s="140"/>
      <c r="O348" s="165"/>
      <c r="P348" s="140"/>
      <c r="Q348" s="140"/>
      <c r="R348" s="166"/>
      <c r="S348" s="140"/>
      <c r="T348" s="140"/>
      <c r="U348" s="140"/>
      <c r="V348" s="165"/>
      <c r="W348" s="165"/>
      <c r="X348" s="140"/>
      <c r="Y348" s="166"/>
      <c r="Z348" s="166"/>
      <c r="AA348" s="165"/>
      <c r="AB348" s="165"/>
      <c r="AC348" s="165"/>
      <c r="AD348" s="165"/>
      <c r="AE348" s="131"/>
    </row>
    <row r="349" spans="1:31" x14ac:dyDescent="0.25">
      <c r="A349" s="140"/>
      <c r="B349" s="140"/>
      <c r="C349" s="140"/>
      <c r="D349" s="140"/>
      <c r="E349" s="164"/>
      <c r="F349" s="164"/>
      <c r="G349" s="164"/>
      <c r="H349" s="140"/>
      <c r="I349" s="140"/>
      <c r="J349" s="140"/>
      <c r="K349" s="165"/>
      <c r="L349" s="140"/>
      <c r="M349" s="140"/>
      <c r="N349" s="140"/>
      <c r="O349" s="165"/>
      <c r="P349" s="140"/>
      <c r="Q349" s="140"/>
      <c r="R349" s="166"/>
      <c r="S349" s="140"/>
      <c r="T349" s="140"/>
      <c r="U349" s="140"/>
      <c r="V349" s="165"/>
      <c r="W349" s="165"/>
      <c r="X349" s="140"/>
      <c r="Y349" s="166"/>
      <c r="Z349" s="166"/>
      <c r="AA349" s="165"/>
      <c r="AB349" s="165"/>
      <c r="AC349" s="165"/>
      <c r="AD349" s="165"/>
      <c r="AE349" s="131"/>
    </row>
    <row r="350" spans="1:31" x14ac:dyDescent="0.25">
      <c r="A350" s="140"/>
      <c r="B350" s="140"/>
      <c r="C350" s="140"/>
      <c r="D350" s="140"/>
      <c r="E350" s="164"/>
      <c r="F350" s="164"/>
      <c r="G350" s="164"/>
      <c r="H350" s="140"/>
      <c r="I350" s="140"/>
      <c r="J350" s="140"/>
      <c r="K350" s="165"/>
      <c r="L350" s="140"/>
      <c r="M350" s="140"/>
      <c r="N350" s="140"/>
      <c r="O350" s="165"/>
      <c r="P350" s="140"/>
      <c r="Q350" s="140"/>
      <c r="R350" s="166"/>
      <c r="S350" s="140"/>
      <c r="T350" s="140"/>
      <c r="U350" s="140"/>
      <c r="V350" s="165"/>
      <c r="W350" s="165"/>
      <c r="X350" s="140"/>
      <c r="Y350" s="166"/>
      <c r="Z350" s="166"/>
      <c r="AA350" s="165"/>
      <c r="AB350" s="165"/>
      <c r="AC350" s="165"/>
      <c r="AD350" s="165"/>
      <c r="AE350" s="131"/>
    </row>
    <row r="351" spans="1:31" x14ac:dyDescent="0.25">
      <c r="A351" s="140"/>
      <c r="B351" s="140"/>
      <c r="C351" s="140"/>
      <c r="D351" s="140"/>
      <c r="E351" s="164"/>
      <c r="F351" s="164"/>
      <c r="G351" s="164"/>
      <c r="H351" s="140"/>
      <c r="I351" s="140"/>
      <c r="J351" s="140"/>
      <c r="K351" s="165"/>
      <c r="L351" s="140"/>
      <c r="M351" s="140"/>
      <c r="N351" s="140"/>
      <c r="O351" s="165"/>
      <c r="P351" s="140"/>
      <c r="Q351" s="140"/>
      <c r="R351" s="166"/>
      <c r="S351" s="140"/>
      <c r="T351" s="140"/>
      <c r="U351" s="140"/>
      <c r="V351" s="165"/>
      <c r="W351" s="165"/>
      <c r="X351" s="140"/>
      <c r="Y351" s="166"/>
      <c r="Z351" s="166"/>
      <c r="AA351" s="165"/>
      <c r="AB351" s="165"/>
      <c r="AC351" s="165"/>
      <c r="AD351" s="165"/>
      <c r="AE351" s="131"/>
    </row>
    <row r="352" spans="1:31" x14ac:dyDescent="0.25">
      <c r="A352" s="140"/>
      <c r="B352" s="140"/>
      <c r="C352" s="140"/>
      <c r="D352" s="140"/>
      <c r="E352" s="164"/>
      <c r="F352" s="164"/>
      <c r="G352" s="164"/>
      <c r="H352" s="140"/>
      <c r="I352" s="140"/>
      <c r="J352" s="140"/>
      <c r="K352" s="165"/>
      <c r="L352" s="140"/>
      <c r="M352" s="140"/>
      <c r="N352" s="140"/>
      <c r="O352" s="165"/>
      <c r="P352" s="140"/>
      <c r="Q352" s="140"/>
      <c r="R352" s="166"/>
      <c r="S352" s="140"/>
      <c r="T352" s="140"/>
      <c r="U352" s="140"/>
      <c r="V352" s="165"/>
      <c r="W352" s="165"/>
      <c r="X352" s="140"/>
      <c r="Y352" s="166"/>
      <c r="Z352" s="166"/>
      <c r="AA352" s="165"/>
      <c r="AB352" s="165"/>
      <c r="AC352" s="165"/>
      <c r="AD352" s="165"/>
      <c r="AE352" s="131"/>
    </row>
    <row r="353" spans="1:31" x14ac:dyDescent="0.25">
      <c r="A353" s="140"/>
      <c r="B353" s="140"/>
      <c r="C353" s="140"/>
      <c r="D353" s="140"/>
      <c r="E353" s="164"/>
      <c r="F353" s="164"/>
      <c r="G353" s="164"/>
      <c r="H353" s="140"/>
      <c r="I353" s="140"/>
      <c r="J353" s="140"/>
      <c r="K353" s="165"/>
      <c r="L353" s="140"/>
      <c r="M353" s="140"/>
      <c r="N353" s="140"/>
      <c r="O353" s="165"/>
      <c r="P353" s="140"/>
      <c r="Q353" s="140"/>
      <c r="R353" s="166"/>
      <c r="S353" s="140"/>
      <c r="T353" s="140"/>
      <c r="U353" s="140"/>
      <c r="V353" s="165"/>
      <c r="W353" s="165"/>
      <c r="X353" s="140"/>
      <c r="Y353" s="166"/>
      <c r="Z353" s="166"/>
      <c r="AA353" s="165"/>
      <c r="AB353" s="165"/>
      <c r="AC353" s="165"/>
      <c r="AD353" s="165"/>
      <c r="AE353" s="131"/>
    </row>
    <row r="354" spans="1:31" x14ac:dyDescent="0.25">
      <c r="A354" s="140"/>
      <c r="B354" s="140"/>
      <c r="C354" s="140"/>
      <c r="D354" s="140"/>
      <c r="E354" s="164"/>
      <c r="F354" s="164"/>
      <c r="G354" s="164"/>
      <c r="H354" s="140"/>
      <c r="I354" s="140"/>
      <c r="J354" s="140"/>
      <c r="K354" s="165"/>
      <c r="L354" s="140"/>
      <c r="M354" s="140"/>
      <c r="N354" s="140"/>
      <c r="O354" s="165"/>
      <c r="P354" s="140"/>
      <c r="Q354" s="140"/>
      <c r="R354" s="166"/>
      <c r="S354" s="140"/>
      <c r="T354" s="140"/>
      <c r="U354" s="140"/>
      <c r="V354" s="165"/>
      <c r="W354" s="165"/>
      <c r="X354" s="140"/>
      <c r="Y354" s="166"/>
      <c r="Z354" s="166"/>
      <c r="AA354" s="165"/>
      <c r="AB354" s="165"/>
      <c r="AC354" s="165"/>
      <c r="AD354" s="165"/>
      <c r="AE354" s="131"/>
    </row>
    <row r="355" spans="1:31" x14ac:dyDescent="0.25">
      <c r="A355" s="140"/>
      <c r="B355" s="140"/>
      <c r="C355" s="140"/>
      <c r="D355" s="140"/>
      <c r="E355" s="164"/>
      <c r="F355" s="164"/>
      <c r="G355" s="164"/>
      <c r="H355" s="140"/>
      <c r="I355" s="140"/>
      <c r="J355" s="140"/>
      <c r="K355" s="165"/>
      <c r="L355" s="140"/>
      <c r="M355" s="140"/>
      <c r="N355" s="140"/>
      <c r="O355" s="165"/>
      <c r="P355" s="140"/>
      <c r="Q355" s="140"/>
      <c r="R355" s="166"/>
      <c r="S355" s="140"/>
      <c r="T355" s="140"/>
      <c r="U355" s="140"/>
      <c r="V355" s="165"/>
      <c r="W355" s="165"/>
      <c r="X355" s="140"/>
      <c r="Y355" s="166"/>
      <c r="Z355" s="166"/>
      <c r="AA355" s="165"/>
      <c r="AB355" s="165"/>
      <c r="AC355" s="165"/>
      <c r="AD355" s="165"/>
      <c r="AE355" s="131"/>
    </row>
    <row r="356" spans="1:31" x14ac:dyDescent="0.25">
      <c r="A356" s="140"/>
      <c r="B356" s="140"/>
      <c r="C356" s="140"/>
      <c r="D356" s="140"/>
      <c r="E356" s="164"/>
      <c r="F356" s="164"/>
      <c r="G356" s="164"/>
      <c r="H356" s="140"/>
      <c r="I356" s="140"/>
      <c r="J356" s="140"/>
      <c r="K356" s="165"/>
      <c r="L356" s="140"/>
      <c r="M356" s="140"/>
      <c r="N356" s="140"/>
      <c r="O356" s="165"/>
      <c r="P356" s="140"/>
      <c r="Q356" s="140"/>
      <c r="R356" s="166"/>
      <c r="S356" s="140"/>
      <c r="T356" s="140"/>
      <c r="U356" s="140"/>
      <c r="V356" s="165"/>
      <c r="W356" s="165"/>
      <c r="X356" s="140"/>
      <c r="Y356" s="166"/>
      <c r="Z356" s="166"/>
      <c r="AA356" s="165"/>
      <c r="AB356" s="165"/>
      <c r="AC356" s="165"/>
      <c r="AD356" s="165"/>
      <c r="AE356" s="131"/>
    </row>
    <row r="357" spans="1:31" x14ac:dyDescent="0.25">
      <c r="A357" s="140"/>
      <c r="B357" s="140"/>
      <c r="C357" s="140"/>
      <c r="D357" s="140"/>
      <c r="E357" s="164"/>
      <c r="F357" s="164"/>
      <c r="G357" s="164"/>
      <c r="H357" s="140"/>
      <c r="I357" s="140"/>
      <c r="J357" s="140"/>
      <c r="K357" s="165"/>
      <c r="L357" s="140"/>
      <c r="M357" s="140"/>
      <c r="N357" s="140"/>
      <c r="O357" s="165"/>
      <c r="P357" s="140"/>
      <c r="Q357" s="140"/>
      <c r="R357" s="166"/>
      <c r="S357" s="140"/>
      <c r="T357" s="140"/>
      <c r="U357" s="140"/>
      <c r="V357" s="165"/>
      <c r="W357" s="165"/>
      <c r="X357" s="140"/>
      <c r="Y357" s="166"/>
      <c r="Z357" s="166"/>
      <c r="AA357" s="165"/>
      <c r="AB357" s="165"/>
      <c r="AC357" s="165"/>
      <c r="AD357" s="165"/>
      <c r="AE357" s="131"/>
    </row>
    <row r="358" spans="1:31" x14ac:dyDescent="0.25">
      <c r="A358" s="140"/>
      <c r="B358" s="140"/>
      <c r="C358" s="140"/>
      <c r="D358" s="140"/>
      <c r="E358" s="164"/>
      <c r="F358" s="164"/>
      <c r="G358" s="164"/>
      <c r="H358" s="140"/>
      <c r="I358" s="140"/>
      <c r="J358" s="140"/>
      <c r="K358" s="165"/>
      <c r="L358" s="140"/>
      <c r="M358" s="140"/>
      <c r="N358" s="140"/>
      <c r="O358" s="165"/>
      <c r="P358" s="140"/>
      <c r="Q358" s="140"/>
      <c r="R358" s="166"/>
      <c r="S358" s="140"/>
      <c r="T358" s="140"/>
      <c r="U358" s="140"/>
      <c r="V358" s="165"/>
      <c r="W358" s="165"/>
      <c r="X358" s="140"/>
      <c r="Y358" s="166"/>
      <c r="Z358" s="166"/>
      <c r="AA358" s="165"/>
      <c r="AB358" s="165"/>
      <c r="AC358" s="165"/>
      <c r="AD358" s="165"/>
      <c r="AE358" s="131"/>
    </row>
    <row r="359" spans="1:31" x14ac:dyDescent="0.25">
      <c r="A359" s="140"/>
      <c r="B359" s="140"/>
      <c r="C359" s="140"/>
      <c r="D359" s="140"/>
      <c r="E359" s="164"/>
      <c r="F359" s="164"/>
      <c r="G359" s="164"/>
      <c r="H359" s="140"/>
      <c r="I359" s="140"/>
      <c r="J359" s="140"/>
      <c r="K359" s="165"/>
      <c r="L359" s="140"/>
      <c r="M359" s="140"/>
      <c r="N359" s="140"/>
      <c r="O359" s="165"/>
      <c r="P359" s="140"/>
      <c r="Q359" s="140"/>
      <c r="R359" s="166"/>
      <c r="S359" s="140"/>
      <c r="T359" s="140"/>
      <c r="U359" s="140"/>
      <c r="V359" s="165"/>
      <c r="W359" s="165"/>
      <c r="X359" s="140"/>
      <c r="Y359" s="166"/>
      <c r="Z359" s="166"/>
      <c r="AA359" s="165"/>
      <c r="AB359" s="165"/>
      <c r="AC359" s="165"/>
      <c r="AD359" s="165"/>
      <c r="AE359" s="131"/>
    </row>
    <row r="360" spans="1:31" x14ac:dyDescent="0.25">
      <c r="A360" s="140"/>
      <c r="B360" s="140"/>
      <c r="C360" s="140"/>
      <c r="D360" s="140"/>
      <c r="E360" s="164"/>
      <c r="F360" s="164"/>
      <c r="G360" s="164"/>
      <c r="H360" s="140"/>
      <c r="I360" s="140"/>
      <c r="J360" s="140"/>
      <c r="K360" s="165"/>
      <c r="L360" s="140"/>
      <c r="M360" s="140"/>
      <c r="N360" s="140"/>
      <c r="O360" s="165"/>
      <c r="P360" s="140"/>
      <c r="Q360" s="140"/>
      <c r="R360" s="166"/>
      <c r="S360" s="140"/>
      <c r="T360" s="140"/>
      <c r="U360" s="140"/>
      <c r="V360" s="165"/>
      <c r="W360" s="165"/>
      <c r="X360" s="140"/>
      <c r="Y360" s="166"/>
      <c r="Z360" s="166"/>
      <c r="AA360" s="165"/>
      <c r="AB360" s="165"/>
      <c r="AC360" s="165"/>
      <c r="AD360" s="165"/>
      <c r="AE360" s="131"/>
    </row>
    <row r="361" spans="1:31" x14ac:dyDescent="0.25">
      <c r="A361" s="140"/>
      <c r="B361" s="140"/>
      <c r="C361" s="140"/>
      <c r="D361" s="140"/>
      <c r="E361" s="164"/>
      <c r="F361" s="164"/>
      <c r="G361" s="164"/>
      <c r="H361" s="140"/>
      <c r="I361" s="140"/>
      <c r="J361" s="140"/>
      <c r="K361" s="165"/>
      <c r="L361" s="140"/>
      <c r="M361" s="140"/>
      <c r="N361" s="140"/>
      <c r="O361" s="165"/>
      <c r="P361" s="140"/>
      <c r="Q361" s="140"/>
      <c r="R361" s="166"/>
      <c r="S361" s="140"/>
      <c r="T361" s="140"/>
      <c r="U361" s="140"/>
      <c r="V361" s="165"/>
      <c r="W361" s="165"/>
      <c r="X361" s="140"/>
      <c r="Y361" s="166"/>
      <c r="Z361" s="166"/>
      <c r="AA361" s="165"/>
      <c r="AB361" s="165"/>
      <c r="AC361" s="165"/>
      <c r="AD361" s="165"/>
      <c r="AE361" s="131"/>
    </row>
    <row r="362" spans="1:31" x14ac:dyDescent="0.25">
      <c r="A362" s="140"/>
      <c r="B362" s="140"/>
      <c r="C362" s="140"/>
      <c r="D362" s="140"/>
      <c r="E362" s="164"/>
      <c r="F362" s="164"/>
      <c r="G362" s="164"/>
      <c r="H362" s="140"/>
      <c r="I362" s="140"/>
      <c r="J362" s="140"/>
      <c r="K362" s="165"/>
      <c r="L362" s="140"/>
      <c r="M362" s="140"/>
      <c r="N362" s="140"/>
      <c r="O362" s="165"/>
      <c r="P362" s="140"/>
      <c r="Q362" s="140"/>
      <c r="R362" s="166"/>
      <c r="S362" s="140"/>
      <c r="T362" s="140"/>
      <c r="U362" s="140"/>
      <c r="V362" s="165"/>
      <c r="W362" s="165"/>
      <c r="X362" s="140"/>
      <c r="Y362" s="166"/>
      <c r="Z362" s="166"/>
      <c r="AA362" s="165"/>
      <c r="AB362" s="165"/>
      <c r="AC362" s="165"/>
      <c r="AD362" s="165"/>
      <c r="AE362" s="131"/>
    </row>
    <row r="363" spans="1:31" x14ac:dyDescent="0.25">
      <c r="A363" s="140"/>
      <c r="B363" s="140"/>
      <c r="C363" s="140"/>
      <c r="D363" s="140"/>
      <c r="E363" s="164"/>
      <c r="F363" s="164"/>
      <c r="G363" s="164"/>
      <c r="H363" s="140"/>
      <c r="I363" s="140"/>
      <c r="J363" s="140"/>
      <c r="K363" s="165"/>
      <c r="L363" s="140"/>
      <c r="M363" s="140"/>
      <c r="N363" s="140"/>
      <c r="O363" s="165"/>
      <c r="P363" s="140"/>
      <c r="Q363" s="140"/>
      <c r="R363" s="166"/>
      <c r="S363" s="140"/>
      <c r="T363" s="140"/>
      <c r="U363" s="140"/>
      <c r="V363" s="165"/>
      <c r="W363" s="165"/>
      <c r="X363" s="140"/>
      <c r="Y363" s="166"/>
      <c r="Z363" s="166"/>
      <c r="AA363" s="165"/>
      <c r="AB363" s="165"/>
      <c r="AC363" s="165"/>
      <c r="AD363" s="165"/>
      <c r="AE363" s="131"/>
    </row>
    <row r="364" spans="1:31" x14ac:dyDescent="0.25">
      <c r="A364" s="140"/>
      <c r="B364" s="140"/>
      <c r="C364" s="140"/>
      <c r="D364" s="140"/>
      <c r="E364" s="164"/>
      <c r="F364" s="164"/>
      <c r="G364" s="164"/>
      <c r="H364" s="140"/>
      <c r="I364" s="140"/>
      <c r="J364" s="140"/>
      <c r="K364" s="165"/>
      <c r="L364" s="140"/>
      <c r="M364" s="140"/>
      <c r="N364" s="140"/>
      <c r="O364" s="165"/>
      <c r="P364" s="140"/>
      <c r="Q364" s="140"/>
      <c r="R364" s="166"/>
      <c r="S364" s="140"/>
      <c r="T364" s="140"/>
      <c r="U364" s="140"/>
      <c r="V364" s="165"/>
      <c r="W364" s="165"/>
      <c r="X364" s="140"/>
      <c r="Y364" s="166"/>
      <c r="Z364" s="166"/>
      <c r="AA364" s="165"/>
      <c r="AB364" s="165"/>
      <c r="AC364" s="165"/>
      <c r="AD364" s="165"/>
      <c r="AE364" s="131"/>
    </row>
    <row r="365" spans="1:31" x14ac:dyDescent="0.25">
      <c r="A365" s="140"/>
      <c r="B365" s="140"/>
      <c r="C365" s="140"/>
      <c r="D365" s="140"/>
      <c r="E365" s="164"/>
      <c r="F365" s="164"/>
      <c r="G365" s="164"/>
      <c r="H365" s="140"/>
      <c r="I365" s="140"/>
      <c r="J365" s="140"/>
      <c r="K365" s="165"/>
      <c r="L365" s="140"/>
      <c r="M365" s="140"/>
      <c r="N365" s="140"/>
      <c r="O365" s="165"/>
      <c r="P365" s="140"/>
      <c r="Q365" s="140"/>
      <c r="R365" s="166"/>
      <c r="S365" s="140"/>
      <c r="T365" s="140"/>
      <c r="U365" s="140"/>
      <c r="V365" s="165"/>
      <c r="W365" s="165"/>
      <c r="X365" s="140"/>
      <c r="Y365" s="166"/>
      <c r="Z365" s="166"/>
      <c r="AA365" s="165"/>
      <c r="AB365" s="165"/>
      <c r="AC365" s="165"/>
      <c r="AD365" s="165"/>
      <c r="AE365" s="131"/>
    </row>
    <row r="366" spans="1:31" x14ac:dyDescent="0.25">
      <c r="A366" s="140"/>
      <c r="B366" s="140"/>
      <c r="C366" s="140"/>
      <c r="D366" s="140"/>
      <c r="E366" s="164"/>
      <c r="F366" s="164"/>
      <c r="G366" s="164"/>
      <c r="H366" s="140"/>
      <c r="I366" s="140"/>
      <c r="J366" s="140"/>
      <c r="K366" s="165"/>
      <c r="L366" s="140"/>
      <c r="M366" s="140"/>
      <c r="N366" s="140"/>
      <c r="O366" s="165"/>
      <c r="P366" s="140"/>
      <c r="Q366" s="140"/>
      <c r="R366" s="166"/>
      <c r="S366" s="140"/>
      <c r="T366" s="140"/>
      <c r="U366" s="140"/>
      <c r="V366" s="165"/>
      <c r="W366" s="165"/>
      <c r="X366" s="140"/>
      <c r="Y366" s="166"/>
      <c r="Z366" s="166"/>
      <c r="AA366" s="165"/>
      <c r="AB366" s="165"/>
      <c r="AC366" s="165"/>
      <c r="AD366" s="165"/>
      <c r="AE366" s="131"/>
    </row>
    <row r="367" spans="1:31" x14ac:dyDescent="0.25">
      <c r="A367" s="140"/>
      <c r="B367" s="140"/>
      <c r="C367" s="140"/>
      <c r="D367" s="140"/>
      <c r="E367" s="164"/>
      <c r="F367" s="164"/>
      <c r="G367" s="164"/>
      <c r="H367" s="140"/>
      <c r="I367" s="140"/>
      <c r="J367" s="140"/>
      <c r="K367" s="165"/>
      <c r="L367" s="140"/>
      <c r="M367" s="140"/>
      <c r="N367" s="140"/>
      <c r="O367" s="165"/>
      <c r="P367" s="140"/>
      <c r="Q367" s="140"/>
      <c r="R367" s="166"/>
      <c r="S367" s="140"/>
      <c r="T367" s="140"/>
      <c r="U367" s="140"/>
      <c r="V367" s="165"/>
      <c r="W367" s="165"/>
      <c r="X367" s="140"/>
      <c r="Y367" s="166"/>
      <c r="Z367" s="166"/>
      <c r="AA367" s="165"/>
      <c r="AB367" s="165"/>
      <c r="AC367" s="165"/>
      <c r="AD367" s="165"/>
      <c r="AE367" s="131"/>
    </row>
    <row r="368" spans="1:31" x14ac:dyDescent="0.25">
      <c r="A368" s="140"/>
      <c r="B368" s="140"/>
      <c r="C368" s="140"/>
      <c r="D368" s="140"/>
      <c r="E368" s="164"/>
      <c r="F368" s="164"/>
      <c r="G368" s="164"/>
      <c r="H368" s="140"/>
      <c r="I368" s="140"/>
      <c r="J368" s="140"/>
      <c r="K368" s="165"/>
      <c r="L368" s="140"/>
      <c r="M368" s="140"/>
      <c r="N368" s="140"/>
      <c r="O368" s="165"/>
      <c r="P368" s="140"/>
      <c r="Q368" s="140"/>
      <c r="R368" s="166"/>
      <c r="S368" s="140"/>
      <c r="T368" s="140"/>
      <c r="U368" s="140"/>
      <c r="V368" s="165"/>
      <c r="W368" s="165"/>
      <c r="X368" s="140"/>
      <c r="Y368" s="166"/>
      <c r="Z368" s="166"/>
      <c r="AA368" s="165"/>
      <c r="AB368" s="165"/>
      <c r="AC368" s="165"/>
      <c r="AD368" s="165"/>
      <c r="AE368" s="131"/>
    </row>
    <row r="369" spans="1:31" x14ac:dyDescent="0.25">
      <c r="A369" s="140"/>
      <c r="B369" s="140"/>
      <c r="C369" s="140"/>
      <c r="D369" s="140"/>
      <c r="E369" s="164"/>
      <c r="F369" s="164"/>
      <c r="G369" s="164"/>
      <c r="H369" s="140"/>
      <c r="I369" s="140"/>
      <c r="J369" s="140"/>
      <c r="K369" s="165"/>
      <c r="L369" s="140"/>
      <c r="M369" s="140"/>
      <c r="N369" s="140"/>
      <c r="O369" s="165"/>
      <c r="P369" s="140"/>
      <c r="Q369" s="140"/>
      <c r="R369" s="166"/>
      <c r="S369" s="140"/>
      <c r="T369" s="140"/>
      <c r="U369" s="140"/>
      <c r="V369" s="165"/>
      <c r="W369" s="165"/>
      <c r="X369" s="140"/>
      <c r="Y369" s="166"/>
      <c r="Z369" s="166"/>
      <c r="AA369" s="165"/>
      <c r="AB369" s="165"/>
      <c r="AC369" s="165"/>
      <c r="AD369" s="165"/>
      <c r="AE369" s="131"/>
    </row>
    <row r="370" spans="1:31" x14ac:dyDescent="0.25">
      <c r="A370" s="140"/>
      <c r="B370" s="140"/>
      <c r="C370" s="140"/>
      <c r="D370" s="140"/>
      <c r="E370" s="164"/>
      <c r="F370" s="164"/>
      <c r="G370" s="164"/>
      <c r="H370" s="140"/>
      <c r="I370" s="140"/>
      <c r="J370" s="140"/>
      <c r="K370" s="165"/>
      <c r="L370" s="140"/>
      <c r="M370" s="140"/>
      <c r="N370" s="140"/>
      <c r="O370" s="165"/>
      <c r="P370" s="140"/>
      <c r="Q370" s="140"/>
      <c r="R370" s="166"/>
      <c r="S370" s="140"/>
      <c r="T370" s="140"/>
      <c r="U370" s="140"/>
      <c r="V370" s="165"/>
      <c r="W370" s="165"/>
      <c r="X370" s="140"/>
      <c r="Y370" s="166"/>
      <c r="Z370" s="166"/>
      <c r="AA370" s="165"/>
      <c r="AB370" s="165"/>
      <c r="AC370" s="165"/>
      <c r="AD370" s="165"/>
      <c r="AE370" s="131"/>
    </row>
    <row r="371" spans="1:31" x14ac:dyDescent="0.25">
      <c r="A371" s="140"/>
      <c r="B371" s="140"/>
      <c r="C371" s="140"/>
      <c r="D371" s="140"/>
      <c r="E371" s="164"/>
      <c r="F371" s="164"/>
      <c r="G371" s="164"/>
      <c r="H371" s="140"/>
      <c r="I371" s="140"/>
      <c r="J371" s="140"/>
      <c r="K371" s="165"/>
      <c r="L371" s="140"/>
      <c r="M371" s="140"/>
      <c r="N371" s="140"/>
      <c r="O371" s="165"/>
      <c r="P371" s="140"/>
      <c r="Q371" s="140"/>
      <c r="R371" s="166"/>
      <c r="S371" s="140"/>
      <c r="T371" s="140"/>
      <c r="U371" s="140"/>
      <c r="V371" s="165"/>
      <c r="W371" s="165"/>
      <c r="X371" s="140"/>
      <c r="Y371" s="166"/>
      <c r="Z371" s="166"/>
      <c r="AA371" s="165"/>
      <c r="AB371" s="165"/>
      <c r="AC371" s="165"/>
      <c r="AD371" s="165"/>
      <c r="AE371" s="131"/>
    </row>
    <row r="372" spans="1:31" x14ac:dyDescent="0.25">
      <c r="A372" s="140"/>
      <c r="B372" s="140"/>
      <c r="C372" s="140"/>
      <c r="D372" s="140"/>
      <c r="E372" s="164"/>
      <c r="F372" s="164"/>
      <c r="G372" s="164"/>
      <c r="H372" s="140"/>
      <c r="I372" s="140"/>
      <c r="J372" s="140"/>
      <c r="K372" s="165"/>
      <c r="L372" s="140"/>
      <c r="M372" s="140"/>
      <c r="N372" s="140"/>
      <c r="O372" s="165"/>
      <c r="P372" s="140"/>
      <c r="Q372" s="140"/>
      <c r="R372" s="166"/>
      <c r="S372" s="140"/>
      <c r="T372" s="140"/>
      <c r="U372" s="140"/>
      <c r="V372" s="165"/>
      <c r="W372" s="165"/>
      <c r="X372" s="140"/>
      <c r="Y372" s="166"/>
      <c r="Z372" s="166"/>
      <c r="AA372" s="165"/>
      <c r="AB372" s="165"/>
      <c r="AC372" s="165"/>
      <c r="AD372" s="165"/>
      <c r="AE372" s="131"/>
    </row>
    <row r="373" spans="1:31" x14ac:dyDescent="0.25">
      <c r="A373" s="140"/>
      <c r="B373" s="140"/>
      <c r="C373" s="140"/>
      <c r="D373" s="140"/>
      <c r="E373" s="164"/>
      <c r="F373" s="164"/>
      <c r="G373" s="164"/>
      <c r="H373" s="140"/>
      <c r="I373" s="140"/>
      <c r="J373" s="140"/>
      <c r="K373" s="165"/>
      <c r="L373" s="140"/>
      <c r="M373" s="140"/>
      <c r="N373" s="140"/>
      <c r="O373" s="165"/>
      <c r="P373" s="140"/>
      <c r="Q373" s="140"/>
      <c r="R373" s="166"/>
      <c r="S373" s="140"/>
      <c r="T373" s="140"/>
      <c r="U373" s="140"/>
      <c r="V373" s="165"/>
      <c r="W373" s="165"/>
      <c r="X373" s="140"/>
      <c r="Y373" s="166"/>
      <c r="Z373" s="166"/>
      <c r="AA373" s="165"/>
      <c r="AB373" s="165"/>
      <c r="AC373" s="165"/>
      <c r="AD373" s="165"/>
      <c r="AE373" s="131"/>
    </row>
    <row r="374" spans="1:31" x14ac:dyDescent="0.25">
      <c r="A374" s="140"/>
      <c r="B374" s="140"/>
      <c r="C374" s="140"/>
      <c r="D374" s="140"/>
      <c r="E374" s="164"/>
      <c r="F374" s="164"/>
      <c r="G374" s="164"/>
      <c r="H374" s="140"/>
      <c r="I374" s="140"/>
      <c r="J374" s="140"/>
      <c r="K374" s="165"/>
      <c r="L374" s="140"/>
      <c r="M374" s="140"/>
      <c r="N374" s="140"/>
      <c r="O374" s="165"/>
      <c r="P374" s="140"/>
      <c r="Q374" s="140"/>
      <c r="R374" s="166"/>
      <c r="S374" s="140"/>
      <c r="T374" s="140"/>
      <c r="U374" s="140"/>
      <c r="V374" s="165"/>
      <c r="W374" s="165"/>
      <c r="X374" s="140"/>
      <c r="Y374" s="166"/>
      <c r="Z374" s="166"/>
      <c r="AA374" s="165"/>
      <c r="AB374" s="165"/>
      <c r="AC374" s="165"/>
      <c r="AD374" s="165"/>
      <c r="AE374" s="131"/>
    </row>
    <row r="375" spans="1:31" x14ac:dyDescent="0.25">
      <c r="A375" s="140"/>
      <c r="B375" s="140"/>
      <c r="C375" s="140"/>
      <c r="D375" s="140"/>
      <c r="E375" s="164"/>
      <c r="F375" s="164"/>
      <c r="G375" s="164"/>
      <c r="H375" s="140"/>
      <c r="I375" s="140"/>
      <c r="J375" s="140"/>
      <c r="K375" s="165"/>
      <c r="L375" s="140"/>
      <c r="M375" s="140"/>
      <c r="N375" s="140"/>
      <c r="O375" s="165"/>
      <c r="P375" s="140"/>
      <c r="Q375" s="140"/>
      <c r="R375" s="166"/>
      <c r="S375" s="140"/>
      <c r="T375" s="140"/>
      <c r="U375" s="140"/>
      <c r="V375" s="165"/>
      <c r="W375" s="165"/>
      <c r="X375" s="140"/>
      <c r="Y375" s="166"/>
      <c r="Z375" s="166"/>
      <c r="AA375" s="165"/>
      <c r="AB375" s="165"/>
      <c r="AC375" s="165"/>
      <c r="AD375" s="165"/>
      <c r="AE375" s="131"/>
    </row>
    <row r="376" spans="1:31" x14ac:dyDescent="0.25">
      <c r="A376" s="140"/>
      <c r="B376" s="140"/>
      <c r="C376" s="140"/>
      <c r="D376" s="140"/>
      <c r="E376" s="164"/>
      <c r="F376" s="164"/>
      <c r="G376" s="164"/>
      <c r="H376" s="140"/>
      <c r="I376" s="140"/>
      <c r="J376" s="140"/>
      <c r="K376" s="165"/>
      <c r="L376" s="140"/>
      <c r="M376" s="140"/>
      <c r="N376" s="140"/>
      <c r="O376" s="165"/>
      <c r="P376" s="140"/>
      <c r="Q376" s="140"/>
      <c r="R376" s="166"/>
      <c r="S376" s="140"/>
      <c r="T376" s="140"/>
      <c r="U376" s="140"/>
      <c r="V376" s="165"/>
      <c r="W376" s="165"/>
      <c r="X376" s="140"/>
      <c r="Y376" s="166"/>
      <c r="Z376" s="166"/>
      <c r="AA376" s="165"/>
      <c r="AB376" s="165"/>
      <c r="AC376" s="165"/>
      <c r="AD376" s="165"/>
      <c r="AE376" s="131"/>
    </row>
    <row r="377" spans="1:31" x14ac:dyDescent="0.25">
      <c r="A377" s="140"/>
      <c r="B377" s="140"/>
      <c r="C377" s="140"/>
      <c r="D377" s="140"/>
      <c r="E377" s="164"/>
      <c r="F377" s="164"/>
      <c r="G377" s="164"/>
      <c r="H377" s="140"/>
      <c r="I377" s="140"/>
      <c r="J377" s="140"/>
      <c r="K377" s="165"/>
      <c r="L377" s="140"/>
      <c r="M377" s="140"/>
      <c r="N377" s="140"/>
      <c r="O377" s="165"/>
      <c r="P377" s="140"/>
      <c r="Q377" s="140"/>
      <c r="R377" s="166"/>
      <c r="S377" s="140"/>
      <c r="T377" s="140"/>
      <c r="U377" s="140"/>
      <c r="V377" s="165"/>
      <c r="W377" s="165"/>
      <c r="X377" s="140"/>
      <c r="Y377" s="166"/>
      <c r="Z377" s="166"/>
      <c r="AA377" s="165"/>
      <c r="AB377" s="165"/>
      <c r="AC377" s="165"/>
      <c r="AD377" s="165"/>
      <c r="AE377" s="131"/>
    </row>
    <row r="378" spans="1:31" x14ac:dyDescent="0.25">
      <c r="A378" s="140"/>
      <c r="B378" s="140"/>
      <c r="C378" s="140"/>
      <c r="D378" s="140"/>
      <c r="E378" s="164"/>
      <c r="F378" s="164"/>
      <c r="G378" s="164"/>
      <c r="H378" s="140"/>
      <c r="I378" s="140"/>
      <c r="J378" s="140"/>
      <c r="K378" s="165"/>
      <c r="L378" s="140"/>
      <c r="M378" s="140"/>
      <c r="N378" s="140"/>
      <c r="O378" s="165"/>
      <c r="P378" s="140"/>
      <c r="Q378" s="140"/>
      <c r="R378" s="166"/>
      <c r="S378" s="140"/>
      <c r="T378" s="140"/>
      <c r="U378" s="140"/>
      <c r="V378" s="165"/>
      <c r="W378" s="165"/>
      <c r="X378" s="140"/>
      <c r="Y378" s="166"/>
      <c r="Z378" s="166"/>
      <c r="AA378" s="165"/>
      <c r="AB378" s="165"/>
      <c r="AC378" s="165"/>
      <c r="AD378" s="165"/>
      <c r="AE378" s="131"/>
    </row>
    <row r="379" spans="1:31" x14ac:dyDescent="0.25">
      <c r="A379" s="140"/>
      <c r="B379" s="140"/>
      <c r="C379" s="140"/>
      <c r="D379" s="140"/>
      <c r="E379" s="164"/>
      <c r="F379" s="164"/>
      <c r="G379" s="164"/>
      <c r="H379" s="140"/>
      <c r="I379" s="140"/>
      <c r="J379" s="140"/>
      <c r="K379" s="165"/>
      <c r="L379" s="140"/>
      <c r="M379" s="140"/>
      <c r="N379" s="140"/>
      <c r="O379" s="165"/>
      <c r="P379" s="140"/>
      <c r="Q379" s="140"/>
      <c r="R379" s="166"/>
      <c r="S379" s="140"/>
      <c r="T379" s="140"/>
      <c r="U379" s="140"/>
      <c r="V379" s="165"/>
      <c r="W379" s="165"/>
      <c r="X379" s="140"/>
      <c r="Y379" s="166"/>
      <c r="Z379" s="166"/>
      <c r="AA379" s="165"/>
      <c r="AB379" s="165"/>
      <c r="AC379" s="165"/>
      <c r="AD379" s="165"/>
      <c r="AE379" s="131"/>
    </row>
    <row r="380" spans="1:31" x14ac:dyDescent="0.25">
      <c r="A380" s="140"/>
      <c r="B380" s="140"/>
      <c r="C380" s="140"/>
      <c r="D380" s="140"/>
      <c r="E380" s="164"/>
      <c r="F380" s="164"/>
      <c r="G380" s="164"/>
      <c r="H380" s="140"/>
      <c r="I380" s="140"/>
      <c r="J380" s="140"/>
      <c r="K380" s="165"/>
      <c r="L380" s="140"/>
      <c r="M380" s="140"/>
      <c r="N380" s="140"/>
      <c r="O380" s="165"/>
      <c r="P380" s="140"/>
      <c r="Q380" s="140"/>
      <c r="R380" s="166"/>
      <c r="S380" s="140"/>
      <c r="T380" s="140"/>
      <c r="U380" s="140"/>
      <c r="V380" s="165"/>
      <c r="W380" s="165"/>
      <c r="X380" s="140"/>
      <c r="Y380" s="166"/>
      <c r="Z380" s="166"/>
      <c r="AA380" s="165"/>
      <c r="AB380" s="165"/>
      <c r="AC380" s="165"/>
      <c r="AD380" s="165"/>
      <c r="AE380" s="131"/>
    </row>
    <row r="381" spans="1:31" x14ac:dyDescent="0.25">
      <c r="A381" s="140"/>
      <c r="B381" s="140"/>
      <c r="C381" s="140"/>
      <c r="D381" s="140"/>
      <c r="E381" s="164"/>
      <c r="F381" s="164"/>
      <c r="G381" s="164"/>
      <c r="H381" s="140"/>
      <c r="I381" s="140"/>
      <c r="J381" s="140"/>
      <c r="K381" s="165"/>
      <c r="L381" s="140"/>
      <c r="M381" s="140"/>
      <c r="N381" s="140"/>
      <c r="O381" s="165"/>
      <c r="P381" s="140"/>
      <c r="Q381" s="140"/>
      <c r="R381" s="166"/>
      <c r="S381" s="140"/>
      <c r="T381" s="140"/>
      <c r="U381" s="140"/>
      <c r="V381" s="165"/>
      <c r="W381" s="165"/>
      <c r="X381" s="140"/>
      <c r="Y381" s="166"/>
      <c r="Z381" s="166"/>
      <c r="AA381" s="165"/>
      <c r="AB381" s="165"/>
      <c r="AC381" s="165"/>
      <c r="AD381" s="165"/>
      <c r="AE381" s="131"/>
    </row>
    <row r="382" spans="1:31" x14ac:dyDescent="0.25">
      <c r="A382" s="140"/>
      <c r="B382" s="140"/>
      <c r="C382" s="140"/>
      <c r="D382" s="140"/>
      <c r="E382" s="164"/>
      <c r="F382" s="164"/>
      <c r="G382" s="164"/>
      <c r="H382" s="140"/>
      <c r="I382" s="140"/>
      <c r="J382" s="140"/>
      <c r="K382" s="165"/>
      <c r="L382" s="140"/>
      <c r="M382" s="140"/>
      <c r="N382" s="140"/>
      <c r="O382" s="165"/>
      <c r="P382" s="140"/>
      <c r="Q382" s="140"/>
      <c r="R382" s="166"/>
      <c r="S382" s="140"/>
      <c r="T382" s="140"/>
      <c r="U382" s="140"/>
      <c r="V382" s="165"/>
      <c r="W382" s="165"/>
      <c r="X382" s="140"/>
      <c r="Y382" s="166"/>
      <c r="Z382" s="166"/>
      <c r="AA382" s="165"/>
      <c r="AB382" s="165"/>
      <c r="AC382" s="165"/>
      <c r="AD382" s="165"/>
      <c r="AE382" s="131"/>
    </row>
    <row r="383" spans="1:31" x14ac:dyDescent="0.25">
      <c r="A383" s="140"/>
      <c r="B383" s="140"/>
      <c r="C383" s="140"/>
      <c r="D383" s="140"/>
      <c r="E383" s="164"/>
      <c r="F383" s="164"/>
      <c r="G383" s="164"/>
      <c r="H383" s="140"/>
      <c r="I383" s="140"/>
      <c r="J383" s="140"/>
      <c r="K383" s="165"/>
      <c r="L383" s="140"/>
      <c r="M383" s="140"/>
      <c r="N383" s="140"/>
      <c r="O383" s="165"/>
      <c r="P383" s="140"/>
      <c r="Q383" s="140"/>
      <c r="R383" s="166"/>
      <c r="S383" s="140"/>
      <c r="T383" s="140"/>
      <c r="U383" s="140"/>
      <c r="V383" s="165"/>
      <c r="W383" s="165"/>
      <c r="X383" s="140"/>
      <c r="Y383" s="166"/>
      <c r="Z383" s="166"/>
      <c r="AA383" s="165"/>
      <c r="AB383" s="165"/>
      <c r="AC383" s="165"/>
      <c r="AD383" s="165"/>
      <c r="AE383" s="131"/>
    </row>
    <row r="384" spans="1:31" x14ac:dyDescent="0.25">
      <c r="A384" s="140"/>
      <c r="B384" s="140"/>
      <c r="C384" s="140"/>
      <c r="D384" s="140"/>
      <c r="E384" s="164"/>
      <c r="F384" s="164"/>
      <c r="G384" s="164"/>
      <c r="H384" s="140"/>
      <c r="I384" s="140"/>
      <c r="J384" s="140"/>
      <c r="K384" s="165"/>
      <c r="L384" s="140"/>
      <c r="M384" s="140"/>
      <c r="N384" s="140"/>
      <c r="O384" s="165"/>
      <c r="P384" s="140"/>
      <c r="Q384" s="140"/>
      <c r="R384" s="166"/>
      <c r="S384" s="140"/>
      <c r="T384" s="140"/>
      <c r="U384" s="140"/>
      <c r="V384" s="165"/>
      <c r="W384" s="165"/>
      <c r="X384" s="140"/>
      <c r="Y384" s="166"/>
      <c r="Z384" s="166"/>
      <c r="AA384" s="165"/>
      <c r="AB384" s="165"/>
      <c r="AC384" s="165"/>
      <c r="AD384" s="165"/>
      <c r="AE384" s="131"/>
    </row>
    <row r="385" spans="1:31" x14ac:dyDescent="0.25">
      <c r="A385" s="140"/>
      <c r="B385" s="140"/>
      <c r="C385" s="140"/>
      <c r="D385" s="140"/>
      <c r="E385" s="164"/>
      <c r="F385" s="164"/>
      <c r="G385" s="164"/>
      <c r="H385" s="140"/>
      <c r="I385" s="140"/>
      <c r="J385" s="140"/>
      <c r="K385" s="165"/>
      <c r="L385" s="140"/>
      <c r="M385" s="140"/>
      <c r="N385" s="140"/>
      <c r="O385" s="165"/>
      <c r="P385" s="140"/>
      <c r="Q385" s="140"/>
      <c r="R385" s="166"/>
      <c r="S385" s="140"/>
      <c r="T385" s="140"/>
      <c r="U385" s="140"/>
      <c r="V385" s="165"/>
      <c r="W385" s="165"/>
      <c r="X385" s="140"/>
      <c r="Y385" s="166"/>
      <c r="Z385" s="166"/>
      <c r="AA385" s="165"/>
      <c r="AB385" s="165"/>
      <c r="AC385" s="165"/>
      <c r="AD385" s="165"/>
      <c r="AE385" s="131"/>
    </row>
    <row r="386" spans="1:31" x14ac:dyDescent="0.25">
      <c r="A386" s="140"/>
      <c r="B386" s="140"/>
      <c r="C386" s="140"/>
      <c r="D386" s="140"/>
      <c r="E386" s="164"/>
      <c r="F386" s="164"/>
      <c r="G386" s="164"/>
      <c r="H386" s="140"/>
      <c r="I386" s="140"/>
      <c r="J386" s="140"/>
      <c r="K386" s="165"/>
      <c r="L386" s="140"/>
      <c r="M386" s="140"/>
      <c r="N386" s="140"/>
      <c r="O386" s="165"/>
      <c r="P386" s="140"/>
      <c r="Q386" s="140"/>
      <c r="R386" s="166"/>
      <c r="S386" s="140"/>
      <c r="T386" s="140"/>
      <c r="U386" s="140"/>
      <c r="V386" s="165"/>
      <c r="W386" s="165"/>
      <c r="X386" s="140"/>
      <c r="Y386" s="166"/>
      <c r="Z386" s="166"/>
      <c r="AA386" s="165"/>
      <c r="AB386" s="165"/>
      <c r="AC386" s="165"/>
      <c r="AD386" s="165"/>
      <c r="AE386" s="131"/>
    </row>
    <row r="387" spans="1:31" x14ac:dyDescent="0.25">
      <c r="A387" s="140"/>
      <c r="B387" s="140"/>
      <c r="C387" s="140"/>
      <c r="D387" s="140"/>
      <c r="E387" s="164"/>
      <c r="F387" s="164"/>
      <c r="G387" s="164"/>
      <c r="H387" s="140"/>
      <c r="I387" s="140"/>
      <c r="J387" s="140"/>
      <c r="K387" s="165"/>
      <c r="L387" s="140"/>
      <c r="M387" s="140"/>
      <c r="N387" s="140"/>
      <c r="O387" s="165"/>
      <c r="P387" s="140"/>
      <c r="Q387" s="140"/>
      <c r="R387" s="166"/>
      <c r="S387" s="140"/>
      <c r="T387" s="140"/>
      <c r="U387" s="140"/>
      <c r="V387" s="165"/>
      <c r="W387" s="165"/>
      <c r="X387" s="140"/>
      <c r="Y387" s="166"/>
      <c r="Z387" s="166"/>
      <c r="AA387" s="165"/>
      <c r="AB387" s="165"/>
      <c r="AC387" s="165"/>
      <c r="AD387" s="165"/>
      <c r="AE387" s="131"/>
    </row>
    <row r="388" spans="1:31" x14ac:dyDescent="0.25">
      <c r="A388" s="140"/>
      <c r="B388" s="140"/>
      <c r="C388" s="140"/>
      <c r="D388" s="140"/>
      <c r="E388" s="164"/>
      <c r="F388" s="164"/>
      <c r="G388" s="164"/>
      <c r="H388" s="140"/>
      <c r="I388" s="140"/>
      <c r="J388" s="140"/>
      <c r="K388" s="165"/>
      <c r="L388" s="140"/>
      <c r="M388" s="140"/>
      <c r="N388" s="140"/>
      <c r="O388" s="165"/>
      <c r="P388" s="140"/>
      <c r="Q388" s="140"/>
      <c r="R388" s="166"/>
      <c r="S388" s="140"/>
      <c r="T388" s="140"/>
      <c r="U388" s="140"/>
      <c r="V388" s="165"/>
      <c r="W388" s="165"/>
      <c r="X388" s="140"/>
      <c r="Y388" s="166"/>
      <c r="Z388" s="166"/>
      <c r="AA388" s="165"/>
      <c r="AB388" s="165"/>
      <c r="AC388" s="165"/>
      <c r="AD388" s="165"/>
      <c r="AE388" s="131"/>
    </row>
    <row r="389" spans="1:31" x14ac:dyDescent="0.25">
      <c r="A389" s="140"/>
      <c r="B389" s="140"/>
      <c r="C389" s="140"/>
      <c r="D389" s="140"/>
      <c r="E389" s="164"/>
      <c r="F389" s="164"/>
      <c r="G389" s="164"/>
      <c r="H389" s="140"/>
      <c r="I389" s="140"/>
      <c r="J389" s="140"/>
      <c r="K389" s="165"/>
      <c r="L389" s="140"/>
      <c r="M389" s="140"/>
      <c r="N389" s="140"/>
      <c r="O389" s="165"/>
      <c r="P389" s="140"/>
      <c r="Q389" s="140"/>
      <c r="R389" s="166"/>
      <c r="S389" s="140"/>
      <c r="T389" s="140"/>
      <c r="U389" s="140"/>
      <c r="V389" s="165"/>
      <c r="W389" s="165"/>
      <c r="X389" s="140"/>
      <c r="Y389" s="166"/>
      <c r="Z389" s="166"/>
      <c r="AA389" s="165"/>
      <c r="AB389" s="165"/>
      <c r="AC389" s="165"/>
      <c r="AD389" s="165"/>
      <c r="AE389" s="131"/>
    </row>
    <row r="390" spans="1:31" x14ac:dyDescent="0.25">
      <c r="A390" s="140"/>
      <c r="B390" s="140"/>
      <c r="C390" s="140"/>
      <c r="D390" s="140"/>
      <c r="E390" s="164"/>
      <c r="F390" s="164"/>
      <c r="G390" s="164"/>
      <c r="H390" s="140"/>
      <c r="I390" s="140"/>
      <c r="J390" s="140"/>
      <c r="K390" s="165"/>
      <c r="L390" s="140"/>
      <c r="M390" s="140"/>
      <c r="N390" s="140"/>
      <c r="O390" s="165"/>
      <c r="P390" s="140"/>
      <c r="Q390" s="140"/>
      <c r="R390" s="166"/>
      <c r="S390" s="140"/>
      <c r="T390" s="140"/>
      <c r="U390" s="140"/>
      <c r="V390" s="165"/>
      <c r="W390" s="165"/>
      <c r="X390" s="140"/>
      <c r="Y390" s="166"/>
      <c r="Z390" s="166"/>
      <c r="AA390" s="165"/>
      <c r="AB390" s="165"/>
      <c r="AC390" s="165"/>
      <c r="AD390" s="165"/>
      <c r="AE390" s="131"/>
    </row>
    <row r="391" spans="1:31" x14ac:dyDescent="0.25">
      <c r="A391" s="140"/>
      <c r="B391" s="140"/>
      <c r="C391" s="140"/>
      <c r="D391" s="140"/>
      <c r="E391" s="164"/>
      <c r="F391" s="164"/>
      <c r="G391" s="164"/>
      <c r="H391" s="140"/>
      <c r="I391" s="140"/>
      <c r="J391" s="140"/>
      <c r="K391" s="165"/>
      <c r="L391" s="140"/>
      <c r="M391" s="140"/>
      <c r="N391" s="140"/>
      <c r="O391" s="165"/>
      <c r="P391" s="140"/>
      <c r="Q391" s="140"/>
      <c r="R391" s="166"/>
      <c r="S391" s="140"/>
      <c r="T391" s="140"/>
      <c r="U391" s="140"/>
      <c r="V391" s="165"/>
      <c r="W391" s="165"/>
      <c r="X391" s="140"/>
      <c r="Y391" s="166"/>
      <c r="Z391" s="166"/>
      <c r="AA391" s="165"/>
      <c r="AB391" s="165"/>
      <c r="AC391" s="165"/>
      <c r="AD391" s="165"/>
      <c r="AE391" s="131"/>
    </row>
    <row r="392" spans="1:31" x14ac:dyDescent="0.25">
      <c r="A392" s="140"/>
      <c r="B392" s="140"/>
      <c r="C392" s="140"/>
      <c r="D392" s="140"/>
      <c r="E392" s="164"/>
      <c r="F392" s="164"/>
      <c r="G392" s="164"/>
      <c r="H392" s="140"/>
      <c r="I392" s="140"/>
      <c r="J392" s="140"/>
      <c r="K392" s="165"/>
      <c r="L392" s="140"/>
      <c r="M392" s="140"/>
      <c r="N392" s="140"/>
      <c r="O392" s="165"/>
      <c r="P392" s="140"/>
      <c r="Q392" s="140"/>
      <c r="R392" s="166"/>
      <c r="S392" s="140"/>
      <c r="T392" s="140"/>
      <c r="U392" s="140"/>
      <c r="V392" s="165"/>
      <c r="W392" s="165"/>
      <c r="X392" s="140"/>
      <c r="Y392" s="166"/>
      <c r="Z392" s="166"/>
      <c r="AA392" s="165"/>
      <c r="AB392" s="165"/>
      <c r="AC392" s="165"/>
      <c r="AD392" s="165"/>
      <c r="AE392" s="131"/>
    </row>
    <row r="393" spans="1:31" x14ac:dyDescent="0.25">
      <c r="A393" s="140"/>
      <c r="B393" s="140"/>
      <c r="C393" s="140"/>
      <c r="D393" s="140"/>
      <c r="E393" s="164"/>
      <c r="F393" s="164"/>
      <c r="G393" s="164"/>
      <c r="H393" s="140"/>
      <c r="I393" s="140"/>
      <c r="J393" s="140"/>
      <c r="K393" s="165"/>
      <c r="L393" s="140"/>
      <c r="M393" s="140"/>
      <c r="N393" s="140"/>
      <c r="O393" s="165"/>
      <c r="P393" s="140"/>
      <c r="Q393" s="140"/>
      <c r="R393" s="166"/>
      <c r="S393" s="140"/>
      <c r="T393" s="140"/>
      <c r="U393" s="140"/>
      <c r="V393" s="165"/>
      <c r="W393" s="165"/>
      <c r="X393" s="140"/>
      <c r="Y393" s="166"/>
      <c r="Z393" s="166"/>
      <c r="AA393" s="165"/>
      <c r="AB393" s="165"/>
      <c r="AC393" s="165"/>
      <c r="AD393" s="165"/>
      <c r="AE393" s="131"/>
    </row>
    <row r="394" spans="1:31" x14ac:dyDescent="0.25">
      <c r="A394" s="140"/>
      <c r="B394" s="140"/>
      <c r="C394" s="140"/>
      <c r="D394" s="140"/>
      <c r="E394" s="164"/>
      <c r="F394" s="164"/>
      <c r="G394" s="164"/>
      <c r="H394" s="140"/>
      <c r="I394" s="140"/>
      <c r="J394" s="140"/>
      <c r="K394" s="165"/>
      <c r="L394" s="140"/>
      <c r="M394" s="140"/>
      <c r="N394" s="140"/>
      <c r="O394" s="165"/>
      <c r="P394" s="140"/>
      <c r="Q394" s="140"/>
      <c r="R394" s="166"/>
      <c r="S394" s="140"/>
      <c r="T394" s="140"/>
      <c r="U394" s="140"/>
      <c r="V394" s="165"/>
      <c r="W394" s="165"/>
      <c r="X394" s="140"/>
      <c r="Y394" s="166"/>
      <c r="Z394" s="166"/>
      <c r="AA394" s="165"/>
      <c r="AB394" s="165"/>
      <c r="AC394" s="165"/>
      <c r="AD394" s="165"/>
      <c r="AE394" s="131"/>
    </row>
    <row r="395" spans="1:31" x14ac:dyDescent="0.25">
      <c r="A395" s="140"/>
      <c r="B395" s="140"/>
      <c r="C395" s="140"/>
      <c r="D395" s="140"/>
      <c r="E395" s="164"/>
      <c r="F395" s="164"/>
      <c r="G395" s="164"/>
      <c r="H395" s="140"/>
      <c r="I395" s="140"/>
      <c r="J395" s="140"/>
      <c r="K395" s="165"/>
      <c r="L395" s="140"/>
      <c r="M395" s="140"/>
      <c r="N395" s="140"/>
      <c r="O395" s="165"/>
      <c r="P395" s="140"/>
      <c r="Q395" s="140"/>
      <c r="R395" s="166"/>
      <c r="S395" s="140"/>
      <c r="T395" s="140"/>
      <c r="U395" s="140"/>
      <c r="V395" s="165"/>
      <c r="W395" s="165"/>
      <c r="X395" s="140"/>
      <c r="Y395" s="166"/>
      <c r="Z395" s="166"/>
      <c r="AA395" s="165"/>
      <c r="AB395" s="165"/>
      <c r="AC395" s="165"/>
      <c r="AD395" s="165"/>
      <c r="AE395" s="131"/>
    </row>
    <row r="396" spans="1:31" x14ac:dyDescent="0.25">
      <c r="A396" s="140"/>
      <c r="B396" s="140"/>
      <c r="C396" s="140"/>
      <c r="D396" s="140"/>
      <c r="E396" s="164"/>
      <c r="F396" s="164"/>
      <c r="G396" s="164"/>
      <c r="H396" s="140"/>
      <c r="I396" s="140"/>
      <c r="J396" s="140"/>
      <c r="K396" s="165"/>
      <c r="L396" s="140"/>
      <c r="M396" s="140"/>
      <c r="N396" s="140"/>
      <c r="O396" s="165"/>
      <c r="P396" s="140"/>
      <c r="Q396" s="140"/>
      <c r="R396" s="166"/>
      <c r="S396" s="140"/>
      <c r="T396" s="140"/>
      <c r="U396" s="140"/>
      <c r="V396" s="165"/>
      <c r="W396" s="165"/>
      <c r="X396" s="140"/>
      <c r="Y396" s="166"/>
      <c r="Z396" s="166"/>
      <c r="AA396" s="165"/>
      <c r="AB396" s="165"/>
      <c r="AC396" s="165"/>
      <c r="AD396" s="165"/>
      <c r="AE396" s="131"/>
    </row>
    <row r="397" spans="1:31" x14ac:dyDescent="0.25">
      <c r="A397" s="140"/>
      <c r="B397" s="140"/>
      <c r="C397" s="140"/>
      <c r="D397" s="140"/>
      <c r="E397" s="164"/>
      <c r="F397" s="164"/>
      <c r="G397" s="164"/>
      <c r="H397" s="140"/>
      <c r="I397" s="140"/>
      <c r="J397" s="140"/>
      <c r="K397" s="165"/>
      <c r="L397" s="140"/>
      <c r="M397" s="140"/>
      <c r="N397" s="140"/>
      <c r="O397" s="165"/>
      <c r="P397" s="140"/>
      <c r="Q397" s="140"/>
      <c r="R397" s="166"/>
      <c r="S397" s="140"/>
      <c r="T397" s="140"/>
      <c r="U397" s="140"/>
      <c r="V397" s="165"/>
      <c r="W397" s="165"/>
      <c r="X397" s="140"/>
      <c r="Y397" s="166"/>
      <c r="Z397" s="166"/>
      <c r="AA397" s="165"/>
      <c r="AB397" s="165"/>
      <c r="AC397" s="165"/>
      <c r="AD397" s="165"/>
      <c r="AE397" s="131"/>
    </row>
    <row r="398" spans="1:31" x14ac:dyDescent="0.25">
      <c r="A398" s="140"/>
      <c r="B398" s="140"/>
      <c r="C398" s="140"/>
      <c r="D398" s="140"/>
      <c r="E398" s="164"/>
      <c r="F398" s="164"/>
      <c r="G398" s="164"/>
      <c r="H398" s="140"/>
      <c r="I398" s="140"/>
      <c r="J398" s="140"/>
      <c r="K398" s="165"/>
      <c r="L398" s="140"/>
      <c r="M398" s="140"/>
      <c r="N398" s="140"/>
      <c r="O398" s="165"/>
      <c r="P398" s="140"/>
      <c r="Q398" s="140"/>
      <c r="R398" s="166"/>
      <c r="S398" s="140"/>
      <c r="T398" s="140"/>
      <c r="U398" s="140"/>
      <c r="V398" s="165"/>
      <c r="W398" s="165"/>
      <c r="X398" s="140"/>
      <c r="Y398" s="166"/>
      <c r="Z398" s="166"/>
      <c r="AA398" s="165"/>
      <c r="AB398" s="165"/>
      <c r="AC398" s="165"/>
      <c r="AD398" s="165"/>
      <c r="AE398" s="131"/>
    </row>
    <row r="399" spans="1:31" x14ac:dyDescent="0.25">
      <c r="A399" s="140"/>
      <c r="B399" s="140"/>
      <c r="C399" s="140"/>
      <c r="D399" s="140"/>
      <c r="E399" s="164"/>
      <c r="F399" s="164"/>
      <c r="G399" s="164"/>
      <c r="H399" s="140"/>
      <c r="I399" s="140"/>
      <c r="J399" s="140"/>
      <c r="K399" s="165"/>
      <c r="L399" s="140"/>
      <c r="M399" s="140"/>
      <c r="N399" s="140"/>
      <c r="O399" s="165"/>
      <c r="P399" s="140"/>
      <c r="Q399" s="140"/>
      <c r="R399" s="166"/>
      <c r="S399" s="140"/>
      <c r="T399" s="140"/>
      <c r="U399" s="140"/>
      <c r="V399" s="165"/>
      <c r="W399" s="165"/>
      <c r="X399" s="140"/>
      <c r="Y399" s="166"/>
      <c r="Z399" s="166"/>
      <c r="AA399" s="165"/>
      <c r="AB399" s="165"/>
      <c r="AC399" s="165"/>
      <c r="AD399" s="165"/>
      <c r="AE399" s="131"/>
    </row>
    <row r="400" spans="1:31" x14ac:dyDescent="0.25">
      <c r="A400" s="140"/>
      <c r="B400" s="140"/>
      <c r="C400" s="140"/>
      <c r="D400" s="140"/>
      <c r="E400" s="164"/>
      <c r="F400" s="164"/>
      <c r="G400" s="164"/>
      <c r="H400" s="140"/>
      <c r="I400" s="140"/>
      <c r="J400" s="140"/>
      <c r="K400" s="165"/>
      <c r="L400" s="140"/>
      <c r="M400" s="140"/>
      <c r="N400" s="140"/>
      <c r="O400" s="165"/>
      <c r="P400" s="140"/>
      <c r="Q400" s="140"/>
      <c r="R400" s="166"/>
      <c r="S400" s="140"/>
      <c r="T400" s="140"/>
      <c r="U400" s="140"/>
      <c r="V400" s="165"/>
      <c r="W400" s="165"/>
      <c r="X400" s="140"/>
      <c r="Y400" s="166"/>
      <c r="Z400" s="166"/>
      <c r="AA400" s="165"/>
      <c r="AB400" s="165"/>
      <c r="AC400" s="165"/>
      <c r="AD400" s="165"/>
      <c r="AE400" s="131"/>
    </row>
    <row r="401" spans="1:31" x14ac:dyDescent="0.25">
      <c r="A401" s="140"/>
      <c r="B401" s="140"/>
      <c r="C401" s="140"/>
      <c r="D401" s="140"/>
      <c r="E401" s="164"/>
      <c r="F401" s="164"/>
      <c r="G401" s="164"/>
      <c r="H401" s="140"/>
      <c r="I401" s="140"/>
      <c r="J401" s="140"/>
      <c r="K401" s="165"/>
      <c r="L401" s="140"/>
      <c r="M401" s="140"/>
      <c r="N401" s="140"/>
      <c r="O401" s="165"/>
      <c r="P401" s="140"/>
      <c r="Q401" s="140"/>
      <c r="R401" s="166"/>
      <c r="S401" s="140"/>
      <c r="T401" s="140"/>
      <c r="U401" s="140"/>
      <c r="V401" s="165"/>
      <c r="W401" s="165"/>
      <c r="X401" s="140"/>
      <c r="Y401" s="166"/>
      <c r="Z401" s="166"/>
      <c r="AA401" s="165"/>
      <c r="AB401" s="165"/>
      <c r="AC401" s="165"/>
      <c r="AD401" s="165"/>
      <c r="AE401" s="131"/>
    </row>
    <row r="402" spans="1:31" x14ac:dyDescent="0.25">
      <c r="A402" s="140"/>
      <c r="B402" s="140"/>
      <c r="C402" s="140"/>
      <c r="D402" s="140"/>
      <c r="E402" s="164"/>
      <c r="F402" s="164"/>
      <c r="G402" s="164"/>
      <c r="H402" s="140"/>
      <c r="I402" s="140"/>
      <c r="J402" s="140"/>
      <c r="K402" s="165"/>
      <c r="L402" s="140"/>
      <c r="M402" s="140"/>
      <c r="N402" s="140"/>
      <c r="O402" s="165"/>
      <c r="P402" s="140"/>
      <c r="Q402" s="140"/>
      <c r="R402" s="166"/>
      <c r="S402" s="140"/>
      <c r="T402" s="140"/>
      <c r="U402" s="140"/>
      <c r="V402" s="165"/>
      <c r="W402" s="165"/>
      <c r="X402" s="140"/>
      <c r="Y402" s="166"/>
      <c r="Z402" s="166"/>
      <c r="AA402" s="165"/>
      <c r="AB402" s="165"/>
      <c r="AC402" s="165"/>
      <c r="AD402" s="165"/>
      <c r="AE402" s="131"/>
    </row>
    <row r="403" spans="1:31" x14ac:dyDescent="0.25">
      <c r="A403" s="140"/>
      <c r="B403" s="140"/>
      <c r="C403" s="140"/>
      <c r="D403" s="140"/>
      <c r="E403" s="164"/>
      <c r="F403" s="164"/>
      <c r="G403" s="164"/>
      <c r="H403" s="140"/>
      <c r="I403" s="140"/>
      <c r="J403" s="140"/>
      <c r="K403" s="165"/>
      <c r="L403" s="140"/>
      <c r="M403" s="140"/>
      <c r="N403" s="140"/>
      <c r="O403" s="165"/>
      <c r="P403" s="140"/>
      <c r="Q403" s="140"/>
      <c r="R403" s="166"/>
      <c r="S403" s="140"/>
      <c r="T403" s="140"/>
      <c r="U403" s="140"/>
      <c r="V403" s="165"/>
      <c r="W403" s="165"/>
      <c r="X403" s="140"/>
      <c r="Y403" s="166"/>
      <c r="Z403" s="166"/>
      <c r="AA403" s="165"/>
      <c r="AB403" s="165"/>
      <c r="AC403" s="165"/>
      <c r="AD403" s="165"/>
      <c r="AE403" s="131"/>
    </row>
    <row r="404" spans="1:31" x14ac:dyDescent="0.25">
      <c r="A404" s="140"/>
      <c r="B404" s="140"/>
      <c r="C404" s="140"/>
      <c r="D404" s="140"/>
      <c r="E404" s="164"/>
      <c r="F404" s="164"/>
      <c r="G404" s="164"/>
      <c r="H404" s="140"/>
      <c r="I404" s="140"/>
      <c r="J404" s="140"/>
      <c r="K404" s="165"/>
      <c r="L404" s="140"/>
      <c r="M404" s="140"/>
      <c r="N404" s="140"/>
      <c r="O404" s="165"/>
      <c r="P404" s="140"/>
      <c r="Q404" s="140"/>
      <c r="R404" s="166"/>
      <c r="S404" s="140"/>
      <c r="T404" s="140"/>
      <c r="U404" s="140"/>
      <c r="V404" s="165"/>
      <c r="W404" s="165"/>
      <c r="X404" s="140"/>
      <c r="Y404" s="166"/>
      <c r="Z404" s="166"/>
      <c r="AA404" s="165"/>
      <c r="AB404" s="165"/>
      <c r="AC404" s="165"/>
      <c r="AD404" s="165"/>
      <c r="AE404" s="131"/>
    </row>
    <row r="405" spans="1:31" x14ac:dyDescent="0.25">
      <c r="A405" s="140"/>
      <c r="B405" s="140"/>
      <c r="C405" s="140"/>
      <c r="D405" s="140"/>
      <c r="E405" s="164"/>
      <c r="F405" s="164"/>
      <c r="G405" s="164"/>
      <c r="H405" s="140"/>
      <c r="I405" s="140"/>
      <c r="J405" s="140"/>
      <c r="K405" s="165"/>
      <c r="L405" s="140"/>
      <c r="M405" s="140"/>
      <c r="N405" s="140"/>
      <c r="O405" s="165"/>
      <c r="P405" s="140"/>
      <c r="Q405" s="140"/>
      <c r="R405" s="166"/>
      <c r="S405" s="140"/>
      <c r="T405" s="140"/>
      <c r="U405" s="140"/>
      <c r="V405" s="165"/>
      <c r="W405" s="165"/>
      <c r="X405" s="140"/>
      <c r="Y405" s="166"/>
      <c r="Z405" s="166"/>
      <c r="AA405" s="165"/>
      <c r="AB405" s="165"/>
      <c r="AC405" s="165"/>
      <c r="AD405" s="165"/>
      <c r="AE405" s="131"/>
    </row>
    <row r="406" spans="1:31" x14ac:dyDescent="0.25">
      <c r="A406" s="140"/>
      <c r="B406" s="140"/>
      <c r="C406" s="140"/>
      <c r="D406" s="140"/>
      <c r="E406" s="164"/>
      <c r="F406" s="164"/>
      <c r="G406" s="164"/>
      <c r="H406" s="140"/>
      <c r="I406" s="140"/>
      <c r="J406" s="140"/>
      <c r="K406" s="165"/>
      <c r="L406" s="140"/>
      <c r="M406" s="140"/>
      <c r="N406" s="140"/>
      <c r="O406" s="165"/>
      <c r="P406" s="140"/>
      <c r="Q406" s="140"/>
      <c r="R406" s="166"/>
      <c r="S406" s="140"/>
      <c r="T406" s="140"/>
      <c r="U406" s="140"/>
      <c r="V406" s="165"/>
      <c r="W406" s="165"/>
      <c r="X406" s="140"/>
      <c r="Y406" s="166"/>
      <c r="Z406" s="166"/>
      <c r="AA406" s="165"/>
      <c r="AB406" s="165"/>
      <c r="AC406" s="165"/>
      <c r="AD406" s="165"/>
      <c r="AE406" s="131"/>
    </row>
    <row r="407" spans="1:31" x14ac:dyDescent="0.25">
      <c r="A407" s="140"/>
      <c r="B407" s="140"/>
      <c r="C407" s="140"/>
      <c r="D407" s="140"/>
      <c r="E407" s="164"/>
      <c r="F407" s="164"/>
      <c r="G407" s="164"/>
      <c r="H407" s="140"/>
      <c r="I407" s="140"/>
      <c r="J407" s="140"/>
      <c r="K407" s="165"/>
      <c r="L407" s="140"/>
      <c r="M407" s="140"/>
      <c r="N407" s="140"/>
      <c r="O407" s="165"/>
      <c r="P407" s="140"/>
      <c r="Q407" s="140"/>
      <c r="R407" s="166"/>
      <c r="S407" s="140"/>
      <c r="T407" s="140"/>
      <c r="U407" s="140"/>
      <c r="V407" s="165"/>
      <c r="W407" s="165"/>
      <c r="X407" s="140"/>
      <c r="Y407" s="166"/>
      <c r="Z407" s="166"/>
      <c r="AA407" s="165"/>
      <c r="AB407" s="165"/>
      <c r="AC407" s="165"/>
      <c r="AD407" s="165"/>
      <c r="AE407" s="131"/>
    </row>
    <row r="408" spans="1:31" x14ac:dyDescent="0.25">
      <c r="A408" s="140"/>
      <c r="B408" s="140"/>
      <c r="C408" s="140"/>
      <c r="D408" s="140"/>
      <c r="E408" s="164"/>
      <c r="F408" s="164"/>
      <c r="G408" s="164"/>
      <c r="H408" s="140"/>
      <c r="I408" s="140"/>
      <c r="J408" s="140"/>
      <c r="K408" s="165"/>
      <c r="L408" s="140"/>
      <c r="M408" s="140"/>
      <c r="N408" s="140"/>
      <c r="O408" s="165"/>
      <c r="P408" s="140"/>
      <c r="Q408" s="140"/>
      <c r="R408" s="166"/>
      <c r="S408" s="140"/>
      <c r="T408" s="140"/>
      <c r="U408" s="140"/>
      <c r="V408" s="165"/>
      <c r="W408" s="165"/>
      <c r="X408" s="140"/>
      <c r="Y408" s="166"/>
      <c r="Z408" s="166"/>
      <c r="AA408" s="165"/>
      <c r="AB408" s="165"/>
      <c r="AC408" s="165"/>
      <c r="AD408" s="165"/>
      <c r="AE408" s="131"/>
    </row>
    <row r="409" spans="1:31" x14ac:dyDescent="0.25">
      <c r="A409" s="140"/>
      <c r="B409" s="140"/>
      <c r="C409" s="140"/>
      <c r="D409" s="140"/>
      <c r="E409" s="164"/>
      <c r="F409" s="164"/>
      <c r="G409" s="164"/>
      <c r="H409" s="140"/>
      <c r="I409" s="140"/>
      <c r="J409" s="140"/>
      <c r="K409" s="165"/>
      <c r="L409" s="140"/>
      <c r="M409" s="140"/>
      <c r="N409" s="140"/>
      <c r="O409" s="165"/>
      <c r="P409" s="140"/>
      <c r="Q409" s="140"/>
      <c r="R409" s="166"/>
      <c r="S409" s="140"/>
      <c r="T409" s="140"/>
      <c r="U409" s="140"/>
      <c r="V409" s="165"/>
      <c r="W409" s="165"/>
      <c r="X409" s="140"/>
      <c r="Y409" s="166"/>
      <c r="Z409" s="166"/>
      <c r="AA409" s="165"/>
      <c r="AB409" s="165"/>
      <c r="AC409" s="165"/>
      <c r="AD409" s="165"/>
      <c r="AE409" s="131"/>
    </row>
    <row r="410" spans="1:31" x14ac:dyDescent="0.25">
      <c r="A410" s="140"/>
      <c r="B410" s="140"/>
      <c r="C410" s="140"/>
      <c r="D410" s="140"/>
      <c r="E410" s="164"/>
      <c r="F410" s="164"/>
      <c r="G410" s="164"/>
      <c r="H410" s="140"/>
      <c r="I410" s="140"/>
      <c r="J410" s="140"/>
      <c r="K410" s="165"/>
      <c r="L410" s="140"/>
      <c r="M410" s="140"/>
      <c r="N410" s="140"/>
      <c r="O410" s="165"/>
      <c r="P410" s="140"/>
      <c r="Q410" s="140"/>
      <c r="R410" s="166"/>
      <c r="S410" s="140"/>
      <c r="T410" s="140"/>
      <c r="U410" s="140"/>
      <c r="V410" s="165"/>
      <c r="W410" s="165"/>
      <c r="X410" s="140"/>
      <c r="Y410" s="166"/>
      <c r="Z410" s="166"/>
      <c r="AA410" s="165"/>
      <c r="AB410" s="165"/>
      <c r="AC410" s="165"/>
      <c r="AD410" s="165"/>
      <c r="AE410" s="131"/>
    </row>
    <row r="411" spans="1:31" x14ac:dyDescent="0.25">
      <c r="A411" s="140"/>
      <c r="B411" s="140"/>
      <c r="C411" s="140"/>
      <c r="D411" s="140"/>
      <c r="E411" s="164"/>
      <c r="F411" s="164"/>
      <c r="G411" s="164"/>
      <c r="H411" s="140"/>
      <c r="I411" s="140"/>
      <c r="J411" s="140"/>
      <c r="K411" s="165"/>
      <c r="L411" s="140"/>
      <c r="M411" s="140"/>
      <c r="N411" s="140"/>
      <c r="O411" s="165"/>
      <c r="P411" s="140"/>
      <c r="Q411" s="140"/>
      <c r="R411" s="166"/>
      <c r="S411" s="140"/>
      <c r="T411" s="140"/>
      <c r="U411" s="140"/>
      <c r="V411" s="165"/>
      <c r="W411" s="165"/>
      <c r="X411" s="140"/>
      <c r="Y411" s="166"/>
      <c r="Z411" s="166"/>
      <c r="AA411" s="165"/>
      <c r="AB411" s="165"/>
      <c r="AC411" s="165"/>
      <c r="AD411" s="165"/>
      <c r="AE411" s="131"/>
    </row>
    <row r="412" spans="1:31" x14ac:dyDescent="0.25">
      <c r="A412" s="140"/>
      <c r="B412" s="140"/>
      <c r="C412" s="140"/>
      <c r="D412" s="140"/>
      <c r="E412" s="164"/>
      <c r="F412" s="164"/>
      <c r="G412" s="164"/>
      <c r="H412" s="140"/>
      <c r="I412" s="140"/>
      <c r="J412" s="140"/>
      <c r="K412" s="165"/>
      <c r="L412" s="140"/>
      <c r="M412" s="140"/>
      <c r="N412" s="140"/>
      <c r="O412" s="165"/>
      <c r="P412" s="140"/>
      <c r="Q412" s="140"/>
      <c r="R412" s="166"/>
      <c r="S412" s="140"/>
      <c r="T412" s="140"/>
      <c r="U412" s="140"/>
      <c r="V412" s="165"/>
      <c r="W412" s="165"/>
      <c r="X412" s="140"/>
      <c r="Y412" s="166"/>
      <c r="Z412" s="166"/>
      <c r="AA412" s="165"/>
      <c r="AB412" s="165"/>
      <c r="AC412" s="165"/>
      <c r="AD412" s="165"/>
      <c r="AE412" s="131"/>
    </row>
    <row r="413" spans="1:31" x14ac:dyDescent="0.25">
      <c r="A413" s="140"/>
      <c r="B413" s="140"/>
      <c r="C413" s="140"/>
      <c r="D413" s="140"/>
      <c r="E413" s="164"/>
      <c r="F413" s="164"/>
      <c r="G413" s="164"/>
      <c r="H413" s="140"/>
      <c r="I413" s="140"/>
      <c r="J413" s="140"/>
      <c r="K413" s="165"/>
      <c r="L413" s="140"/>
      <c r="M413" s="140"/>
      <c r="N413" s="140"/>
      <c r="O413" s="165"/>
      <c r="P413" s="140"/>
      <c r="Q413" s="140"/>
      <c r="R413" s="166"/>
      <c r="S413" s="140"/>
      <c r="T413" s="140"/>
      <c r="U413" s="140"/>
      <c r="V413" s="165"/>
      <c r="W413" s="165"/>
      <c r="X413" s="140"/>
      <c r="Y413" s="166"/>
      <c r="Z413" s="166"/>
      <c r="AA413" s="165"/>
      <c r="AB413" s="165"/>
      <c r="AC413" s="165"/>
      <c r="AD413" s="165"/>
      <c r="AE413" s="131"/>
    </row>
    <row r="414" spans="1:31" x14ac:dyDescent="0.25">
      <c r="A414" s="140"/>
      <c r="B414" s="140"/>
      <c r="C414" s="140"/>
      <c r="D414" s="140"/>
      <c r="E414" s="164"/>
      <c r="F414" s="164"/>
      <c r="G414" s="164"/>
      <c r="H414" s="140"/>
      <c r="I414" s="140"/>
      <c r="J414" s="140"/>
      <c r="K414" s="165"/>
      <c r="L414" s="140"/>
      <c r="M414" s="140"/>
      <c r="N414" s="140"/>
      <c r="O414" s="165"/>
      <c r="P414" s="140"/>
      <c r="Q414" s="140"/>
      <c r="R414" s="166"/>
      <c r="S414" s="140"/>
      <c r="T414" s="140"/>
      <c r="U414" s="140"/>
      <c r="V414" s="165"/>
      <c r="W414" s="165"/>
      <c r="X414" s="140"/>
      <c r="Y414" s="166"/>
      <c r="Z414" s="166"/>
      <c r="AA414" s="165"/>
      <c r="AB414" s="165"/>
      <c r="AC414" s="165"/>
      <c r="AD414" s="165"/>
      <c r="AE414" s="131"/>
    </row>
    <row r="415" spans="1:31" x14ac:dyDescent="0.25">
      <c r="A415" s="140"/>
      <c r="B415" s="140"/>
      <c r="C415" s="140"/>
      <c r="D415" s="140"/>
      <c r="E415" s="164"/>
      <c r="F415" s="164"/>
      <c r="G415" s="164"/>
      <c r="H415" s="140"/>
      <c r="I415" s="140"/>
      <c r="J415" s="140"/>
      <c r="K415" s="165"/>
      <c r="L415" s="140"/>
      <c r="M415" s="140"/>
      <c r="N415" s="140"/>
      <c r="O415" s="165"/>
      <c r="P415" s="140"/>
      <c r="Q415" s="140"/>
      <c r="R415" s="166"/>
      <c r="S415" s="140"/>
      <c r="T415" s="140"/>
      <c r="U415" s="140"/>
      <c r="V415" s="165"/>
      <c r="W415" s="165"/>
      <c r="X415" s="140"/>
      <c r="Y415" s="166"/>
      <c r="Z415" s="166"/>
      <c r="AA415" s="165"/>
      <c r="AB415" s="165"/>
      <c r="AC415" s="165"/>
      <c r="AD415" s="165"/>
      <c r="AE415" s="131"/>
    </row>
    <row r="416" spans="1:31" x14ac:dyDescent="0.25">
      <c r="A416" s="140"/>
      <c r="B416" s="140"/>
      <c r="C416" s="140"/>
      <c r="D416" s="140"/>
      <c r="E416" s="164"/>
      <c r="F416" s="164"/>
      <c r="G416" s="164"/>
      <c r="H416" s="140"/>
      <c r="I416" s="140"/>
      <c r="J416" s="140"/>
      <c r="K416" s="165"/>
      <c r="L416" s="140"/>
      <c r="M416" s="140"/>
      <c r="N416" s="140"/>
      <c r="O416" s="165"/>
      <c r="P416" s="140"/>
      <c r="Q416" s="140"/>
      <c r="R416" s="166"/>
      <c r="S416" s="140"/>
      <c r="T416" s="140"/>
      <c r="U416" s="140"/>
      <c r="V416" s="165"/>
      <c r="W416" s="165"/>
      <c r="X416" s="140"/>
      <c r="Y416" s="166"/>
      <c r="Z416" s="166"/>
      <c r="AA416" s="165"/>
      <c r="AB416" s="165"/>
      <c r="AC416" s="165"/>
      <c r="AD416" s="165"/>
      <c r="AE416" s="131"/>
    </row>
    <row r="417" spans="1:31" x14ac:dyDescent="0.25">
      <c r="A417" s="140"/>
      <c r="B417" s="140"/>
      <c r="C417" s="140"/>
      <c r="D417" s="140"/>
      <c r="E417" s="164"/>
      <c r="F417" s="164"/>
      <c r="G417" s="164"/>
      <c r="H417" s="140"/>
      <c r="I417" s="140"/>
      <c r="J417" s="140"/>
      <c r="K417" s="165"/>
      <c r="L417" s="140"/>
      <c r="M417" s="140"/>
      <c r="N417" s="140"/>
      <c r="O417" s="165"/>
      <c r="P417" s="140"/>
      <c r="Q417" s="140"/>
      <c r="R417" s="166"/>
      <c r="S417" s="140"/>
      <c r="T417" s="140"/>
      <c r="U417" s="140"/>
      <c r="V417" s="165"/>
      <c r="W417" s="165"/>
      <c r="X417" s="140"/>
      <c r="Y417" s="166"/>
      <c r="Z417" s="166"/>
      <c r="AA417" s="165"/>
      <c r="AB417" s="165"/>
      <c r="AC417" s="165"/>
      <c r="AD417" s="165"/>
      <c r="AE417" s="131"/>
    </row>
    <row r="418" spans="1:31" x14ac:dyDescent="0.25">
      <c r="A418" s="140"/>
      <c r="B418" s="140"/>
      <c r="C418" s="140"/>
      <c r="D418" s="140"/>
      <c r="E418" s="164"/>
      <c r="F418" s="164"/>
      <c r="G418" s="164"/>
      <c r="H418" s="140"/>
      <c r="I418" s="140"/>
      <c r="J418" s="140"/>
      <c r="K418" s="165"/>
      <c r="L418" s="140"/>
      <c r="M418" s="140"/>
      <c r="N418" s="140"/>
      <c r="O418" s="165"/>
      <c r="P418" s="140"/>
      <c r="Q418" s="140"/>
      <c r="R418" s="166"/>
      <c r="S418" s="140"/>
      <c r="T418" s="140"/>
      <c r="U418" s="140"/>
      <c r="V418" s="165"/>
      <c r="W418" s="165"/>
      <c r="X418" s="140"/>
      <c r="Y418" s="166"/>
      <c r="Z418" s="166"/>
      <c r="AA418" s="165"/>
      <c r="AB418" s="165"/>
      <c r="AC418" s="165"/>
      <c r="AD418" s="165"/>
      <c r="AE418" s="131"/>
    </row>
    <row r="419" spans="1:31" x14ac:dyDescent="0.25">
      <c r="A419" s="140"/>
      <c r="B419" s="140"/>
      <c r="C419" s="140"/>
      <c r="D419" s="140"/>
      <c r="E419" s="164"/>
      <c r="F419" s="164"/>
      <c r="G419" s="164"/>
      <c r="H419" s="140"/>
      <c r="I419" s="140"/>
      <c r="J419" s="140"/>
      <c r="K419" s="165"/>
      <c r="L419" s="140"/>
      <c r="M419" s="140"/>
      <c r="N419" s="140"/>
      <c r="O419" s="165"/>
      <c r="P419" s="140"/>
      <c r="Q419" s="140"/>
      <c r="R419" s="166"/>
      <c r="S419" s="140"/>
      <c r="T419" s="140"/>
      <c r="U419" s="140"/>
      <c r="V419" s="165"/>
      <c r="W419" s="165"/>
      <c r="X419" s="140"/>
      <c r="Y419" s="166"/>
      <c r="Z419" s="166"/>
      <c r="AA419" s="165"/>
      <c r="AB419" s="165"/>
      <c r="AC419" s="165"/>
      <c r="AD419" s="165"/>
      <c r="AE419" s="131"/>
    </row>
    <row r="420" spans="1:31" x14ac:dyDescent="0.25">
      <c r="A420" s="140"/>
      <c r="B420" s="140"/>
      <c r="C420" s="140"/>
      <c r="D420" s="140"/>
      <c r="E420" s="164"/>
      <c r="F420" s="164"/>
      <c r="G420" s="164"/>
      <c r="H420" s="140"/>
      <c r="I420" s="140"/>
      <c r="J420" s="140"/>
      <c r="K420" s="165"/>
      <c r="L420" s="140"/>
      <c r="M420" s="140"/>
      <c r="N420" s="140"/>
      <c r="O420" s="165"/>
      <c r="P420" s="140"/>
      <c r="Q420" s="140"/>
      <c r="R420" s="166"/>
      <c r="S420" s="140"/>
      <c r="T420" s="140"/>
      <c r="U420" s="140"/>
      <c r="V420" s="165"/>
      <c r="W420" s="165"/>
      <c r="X420" s="140"/>
      <c r="Y420" s="166"/>
      <c r="Z420" s="166"/>
      <c r="AA420" s="165"/>
      <c r="AB420" s="165"/>
      <c r="AC420" s="165"/>
      <c r="AD420" s="165"/>
      <c r="AE420" s="131"/>
    </row>
    <row r="421" spans="1:31" x14ac:dyDescent="0.25">
      <c r="A421" s="140"/>
      <c r="B421" s="140"/>
      <c r="C421" s="140"/>
      <c r="D421" s="140"/>
      <c r="E421" s="164"/>
      <c r="F421" s="164"/>
      <c r="G421" s="164"/>
      <c r="H421" s="140"/>
      <c r="I421" s="140"/>
      <c r="J421" s="140"/>
      <c r="K421" s="165"/>
      <c r="L421" s="140"/>
      <c r="M421" s="140"/>
      <c r="N421" s="140"/>
      <c r="O421" s="165"/>
      <c r="P421" s="140"/>
      <c r="Q421" s="140"/>
      <c r="R421" s="166"/>
      <c r="S421" s="140"/>
      <c r="T421" s="140"/>
      <c r="U421" s="140"/>
      <c r="V421" s="165"/>
      <c r="W421" s="165"/>
      <c r="X421" s="140"/>
      <c r="Y421" s="166"/>
      <c r="Z421" s="166"/>
      <c r="AA421" s="165"/>
      <c r="AB421" s="165"/>
      <c r="AC421" s="165"/>
      <c r="AD421" s="165"/>
      <c r="AE421" s="131"/>
    </row>
    <row r="422" spans="1:31" x14ac:dyDescent="0.25">
      <c r="A422" s="140"/>
      <c r="B422" s="140"/>
      <c r="C422" s="140"/>
      <c r="D422" s="140"/>
      <c r="E422" s="164"/>
      <c r="F422" s="164"/>
      <c r="G422" s="164"/>
      <c r="H422" s="140"/>
      <c r="I422" s="140"/>
      <c r="J422" s="140"/>
      <c r="K422" s="165"/>
      <c r="L422" s="140"/>
      <c r="M422" s="140"/>
      <c r="N422" s="140"/>
      <c r="O422" s="165"/>
      <c r="P422" s="140"/>
      <c r="Q422" s="140"/>
      <c r="R422" s="166"/>
      <c r="S422" s="140"/>
      <c r="T422" s="140"/>
      <c r="U422" s="140"/>
      <c r="V422" s="165"/>
      <c r="W422" s="165"/>
      <c r="X422" s="140"/>
      <c r="Y422" s="166"/>
      <c r="Z422" s="166"/>
      <c r="AA422" s="165"/>
      <c r="AB422" s="165"/>
      <c r="AC422" s="165"/>
      <c r="AD422" s="165"/>
      <c r="AE422" s="131"/>
    </row>
    <row r="423" spans="1:31" x14ac:dyDescent="0.25">
      <c r="A423" s="140"/>
      <c r="B423" s="140"/>
      <c r="C423" s="140"/>
      <c r="D423" s="140"/>
      <c r="E423" s="164"/>
      <c r="F423" s="164"/>
      <c r="G423" s="164"/>
      <c r="H423" s="140"/>
      <c r="I423" s="140"/>
      <c r="J423" s="140"/>
      <c r="K423" s="165"/>
      <c r="L423" s="140"/>
      <c r="M423" s="140"/>
      <c r="N423" s="140"/>
      <c r="O423" s="165"/>
      <c r="P423" s="140"/>
      <c r="Q423" s="140"/>
      <c r="R423" s="166"/>
      <c r="S423" s="140"/>
      <c r="T423" s="140"/>
      <c r="U423" s="140"/>
      <c r="V423" s="165"/>
      <c r="W423" s="165"/>
      <c r="X423" s="140"/>
      <c r="Y423" s="166"/>
      <c r="Z423" s="166"/>
      <c r="AA423" s="165"/>
      <c r="AB423" s="165"/>
      <c r="AC423" s="165"/>
      <c r="AD423" s="165"/>
      <c r="AE423" s="131"/>
    </row>
    <row r="424" spans="1:31" x14ac:dyDescent="0.25">
      <c r="A424" s="140"/>
      <c r="B424" s="140"/>
      <c r="C424" s="140"/>
      <c r="D424" s="140"/>
      <c r="E424" s="164"/>
      <c r="F424" s="164"/>
      <c r="G424" s="164"/>
      <c r="H424" s="140"/>
      <c r="I424" s="140"/>
      <c r="J424" s="140"/>
      <c r="K424" s="165"/>
      <c r="L424" s="140"/>
      <c r="M424" s="140"/>
      <c r="N424" s="140"/>
      <c r="O424" s="165"/>
      <c r="P424" s="140"/>
      <c r="Q424" s="140"/>
      <c r="R424" s="166"/>
      <c r="S424" s="140"/>
      <c r="T424" s="140"/>
      <c r="U424" s="140"/>
      <c r="V424" s="165"/>
      <c r="W424" s="165"/>
      <c r="X424" s="140"/>
      <c r="Y424" s="166"/>
      <c r="Z424" s="166"/>
      <c r="AA424" s="165"/>
      <c r="AB424" s="165"/>
      <c r="AC424" s="165"/>
      <c r="AD424" s="165"/>
      <c r="AE424" s="131"/>
    </row>
    <row r="425" spans="1:31" x14ac:dyDescent="0.25">
      <c r="A425" s="140"/>
      <c r="B425" s="140"/>
      <c r="C425" s="140"/>
      <c r="D425" s="140"/>
      <c r="E425" s="164"/>
      <c r="F425" s="164"/>
      <c r="G425" s="164"/>
      <c r="H425" s="140"/>
      <c r="I425" s="140"/>
      <c r="J425" s="140"/>
      <c r="K425" s="165"/>
      <c r="L425" s="140"/>
      <c r="M425" s="140"/>
      <c r="N425" s="140"/>
      <c r="O425" s="165"/>
      <c r="P425" s="140"/>
      <c r="Q425" s="140"/>
      <c r="R425" s="166"/>
      <c r="S425" s="140"/>
      <c r="T425" s="140"/>
      <c r="U425" s="140"/>
      <c r="V425" s="165"/>
      <c r="W425" s="165"/>
      <c r="X425" s="140"/>
      <c r="Y425" s="166"/>
      <c r="Z425" s="166"/>
      <c r="AA425" s="165"/>
      <c r="AB425" s="165"/>
      <c r="AC425" s="165"/>
      <c r="AD425" s="165"/>
      <c r="AE425" s="131"/>
    </row>
    <row r="426" spans="1:31" x14ac:dyDescent="0.25">
      <c r="A426" s="140"/>
      <c r="B426" s="140"/>
      <c r="C426" s="140"/>
      <c r="D426" s="140"/>
      <c r="E426" s="164"/>
      <c r="F426" s="164"/>
      <c r="G426" s="164"/>
      <c r="H426" s="140"/>
      <c r="I426" s="140"/>
      <c r="J426" s="140"/>
      <c r="K426" s="165"/>
      <c r="L426" s="140"/>
      <c r="M426" s="140"/>
      <c r="N426" s="140"/>
      <c r="O426" s="165"/>
      <c r="P426" s="140"/>
      <c r="Q426" s="140"/>
      <c r="R426" s="166"/>
      <c r="S426" s="140"/>
      <c r="T426" s="140"/>
      <c r="U426" s="140"/>
      <c r="V426" s="165"/>
      <c r="W426" s="165"/>
      <c r="X426" s="140"/>
      <c r="Y426" s="166"/>
      <c r="Z426" s="166"/>
      <c r="AA426" s="165"/>
      <c r="AB426" s="165"/>
      <c r="AC426" s="165"/>
      <c r="AD426" s="165"/>
      <c r="AE426" s="131"/>
    </row>
    <row r="427" spans="1:31" x14ac:dyDescent="0.25">
      <c r="A427" s="140"/>
      <c r="B427" s="140"/>
      <c r="C427" s="140"/>
      <c r="D427" s="140"/>
      <c r="E427" s="164"/>
      <c r="F427" s="164"/>
      <c r="G427" s="164"/>
      <c r="H427" s="140"/>
      <c r="I427" s="140"/>
      <c r="J427" s="140"/>
      <c r="K427" s="165"/>
      <c r="L427" s="140"/>
      <c r="M427" s="140"/>
      <c r="N427" s="140"/>
      <c r="O427" s="165"/>
      <c r="P427" s="140"/>
      <c r="Q427" s="140"/>
      <c r="R427" s="166"/>
      <c r="S427" s="140"/>
      <c r="T427" s="140"/>
      <c r="U427" s="140"/>
      <c r="V427" s="165"/>
      <c r="W427" s="165"/>
      <c r="X427" s="140"/>
      <c r="Y427" s="166"/>
      <c r="Z427" s="166"/>
      <c r="AA427" s="165"/>
      <c r="AB427" s="165"/>
      <c r="AC427" s="165"/>
      <c r="AD427" s="165"/>
      <c r="AE427" s="131"/>
    </row>
    <row r="428" spans="1:31" x14ac:dyDescent="0.25">
      <c r="A428" s="140"/>
      <c r="B428" s="140"/>
      <c r="C428" s="140"/>
      <c r="D428" s="140"/>
      <c r="E428" s="164"/>
      <c r="F428" s="164"/>
      <c r="G428" s="164"/>
      <c r="H428" s="140"/>
      <c r="I428" s="140"/>
      <c r="J428" s="140"/>
      <c r="K428" s="165"/>
      <c r="L428" s="140"/>
      <c r="M428" s="140"/>
      <c r="N428" s="140"/>
      <c r="O428" s="165"/>
      <c r="P428" s="140"/>
      <c r="Q428" s="140"/>
      <c r="R428" s="166"/>
      <c r="S428" s="140"/>
      <c r="T428" s="140"/>
      <c r="U428" s="140"/>
      <c r="V428" s="165"/>
      <c r="W428" s="165"/>
      <c r="X428" s="140"/>
      <c r="Y428" s="166"/>
      <c r="Z428" s="166"/>
      <c r="AA428" s="165"/>
      <c r="AB428" s="165"/>
      <c r="AC428" s="165"/>
      <c r="AD428" s="165"/>
      <c r="AE428" s="131"/>
    </row>
    <row r="429" spans="1:31" x14ac:dyDescent="0.25">
      <c r="A429" s="140"/>
      <c r="B429" s="140"/>
      <c r="C429" s="140"/>
      <c r="D429" s="140"/>
      <c r="E429" s="164"/>
      <c r="F429" s="164"/>
      <c r="G429" s="164"/>
      <c r="H429" s="140"/>
      <c r="I429" s="140"/>
      <c r="J429" s="140"/>
      <c r="K429" s="165"/>
      <c r="L429" s="140"/>
      <c r="M429" s="140"/>
      <c r="N429" s="140"/>
      <c r="O429" s="165"/>
      <c r="P429" s="140"/>
      <c r="Q429" s="140"/>
      <c r="R429" s="166"/>
      <c r="S429" s="140"/>
      <c r="T429" s="140"/>
      <c r="U429" s="140"/>
      <c r="V429" s="165"/>
      <c r="W429" s="165"/>
      <c r="X429" s="140"/>
      <c r="Y429" s="166"/>
      <c r="Z429" s="166"/>
      <c r="AA429" s="165"/>
      <c r="AB429" s="165"/>
      <c r="AC429" s="165"/>
      <c r="AD429" s="165"/>
      <c r="AE429" s="131"/>
    </row>
    <row r="430" spans="1:31" x14ac:dyDescent="0.25">
      <c r="A430" s="140"/>
      <c r="B430" s="140"/>
      <c r="C430" s="140"/>
      <c r="D430" s="140"/>
      <c r="E430" s="164"/>
      <c r="F430" s="164"/>
      <c r="G430" s="164"/>
      <c r="H430" s="140"/>
      <c r="I430" s="140"/>
      <c r="J430" s="140"/>
      <c r="K430" s="165"/>
      <c r="L430" s="140"/>
      <c r="M430" s="140"/>
      <c r="N430" s="140"/>
      <c r="O430" s="165"/>
      <c r="P430" s="140"/>
      <c r="Q430" s="140"/>
      <c r="R430" s="166"/>
      <c r="S430" s="140"/>
      <c r="T430" s="140"/>
      <c r="U430" s="140"/>
      <c r="V430" s="165"/>
      <c r="W430" s="165"/>
      <c r="X430" s="140"/>
      <c r="Y430" s="166"/>
      <c r="Z430" s="166"/>
      <c r="AA430" s="165"/>
      <c r="AB430" s="165"/>
      <c r="AC430" s="165"/>
      <c r="AD430" s="165"/>
      <c r="AE430" s="131"/>
    </row>
    <row r="431" spans="1:31" x14ac:dyDescent="0.25">
      <c r="A431" s="140"/>
      <c r="B431" s="140"/>
      <c r="C431" s="140"/>
      <c r="D431" s="140"/>
      <c r="E431" s="164"/>
      <c r="F431" s="164"/>
      <c r="G431" s="164"/>
      <c r="H431" s="140"/>
      <c r="I431" s="140"/>
      <c r="J431" s="140"/>
      <c r="K431" s="165"/>
      <c r="L431" s="140"/>
      <c r="M431" s="140"/>
      <c r="N431" s="140"/>
      <c r="O431" s="165"/>
      <c r="P431" s="140"/>
      <c r="Q431" s="140"/>
      <c r="R431" s="166"/>
      <c r="S431" s="140"/>
      <c r="T431" s="140"/>
      <c r="U431" s="140"/>
      <c r="V431" s="165"/>
      <c r="W431" s="165"/>
      <c r="X431" s="140"/>
      <c r="Y431" s="166"/>
      <c r="Z431" s="166"/>
      <c r="AA431" s="165"/>
      <c r="AB431" s="165"/>
      <c r="AC431" s="165"/>
      <c r="AD431" s="165"/>
      <c r="AE431" s="131"/>
    </row>
    <row r="432" spans="1:31" x14ac:dyDescent="0.25">
      <c r="A432" s="140"/>
      <c r="B432" s="140"/>
      <c r="C432" s="140"/>
      <c r="D432" s="140"/>
      <c r="E432" s="164"/>
      <c r="F432" s="164"/>
      <c r="G432" s="164"/>
      <c r="H432" s="140"/>
      <c r="I432" s="140"/>
      <c r="J432" s="140"/>
      <c r="K432" s="165"/>
      <c r="L432" s="140"/>
      <c r="M432" s="140"/>
      <c r="N432" s="140"/>
      <c r="O432" s="165"/>
      <c r="P432" s="140"/>
      <c r="Q432" s="140"/>
      <c r="R432" s="166"/>
      <c r="S432" s="140"/>
      <c r="T432" s="140"/>
      <c r="U432" s="140"/>
      <c r="V432" s="165"/>
      <c r="W432" s="165"/>
      <c r="X432" s="140"/>
      <c r="Y432" s="166"/>
      <c r="Z432" s="166"/>
      <c r="AA432" s="165"/>
      <c r="AB432" s="165"/>
      <c r="AC432" s="165"/>
      <c r="AD432" s="165"/>
      <c r="AE432" s="131"/>
    </row>
    <row r="433" spans="1:31" x14ac:dyDescent="0.25">
      <c r="A433" s="140"/>
      <c r="B433" s="140"/>
      <c r="C433" s="140"/>
      <c r="D433" s="140"/>
      <c r="E433" s="164"/>
      <c r="F433" s="164"/>
      <c r="G433" s="164"/>
      <c r="H433" s="140"/>
      <c r="I433" s="140"/>
      <c r="J433" s="140"/>
      <c r="K433" s="165"/>
      <c r="L433" s="140"/>
      <c r="M433" s="140"/>
      <c r="N433" s="140"/>
      <c r="O433" s="165"/>
      <c r="P433" s="140"/>
      <c r="Q433" s="140"/>
      <c r="R433" s="166"/>
      <c r="S433" s="140"/>
      <c r="T433" s="140"/>
      <c r="U433" s="140"/>
      <c r="V433" s="165"/>
      <c r="W433" s="165"/>
      <c r="X433" s="140"/>
      <c r="Y433" s="166"/>
      <c r="Z433" s="166"/>
      <c r="AA433" s="165"/>
      <c r="AB433" s="165"/>
      <c r="AC433" s="165"/>
      <c r="AD433" s="165"/>
      <c r="AE433" s="131"/>
    </row>
    <row r="434" spans="1:31" x14ac:dyDescent="0.25">
      <c r="A434" s="140"/>
      <c r="B434" s="140"/>
      <c r="C434" s="140"/>
      <c r="D434" s="140"/>
      <c r="E434" s="164"/>
      <c r="F434" s="164"/>
      <c r="G434" s="164"/>
      <c r="H434" s="140"/>
      <c r="I434" s="140"/>
      <c r="J434" s="140"/>
      <c r="K434" s="165"/>
      <c r="L434" s="140"/>
      <c r="M434" s="140"/>
      <c r="N434" s="140"/>
      <c r="O434" s="165"/>
      <c r="P434" s="140"/>
      <c r="Q434" s="140"/>
      <c r="R434" s="166"/>
      <c r="S434" s="140"/>
      <c r="T434" s="140"/>
      <c r="U434" s="140"/>
      <c r="V434" s="165"/>
      <c r="W434" s="165"/>
      <c r="X434" s="140"/>
      <c r="Y434" s="166"/>
      <c r="Z434" s="166"/>
      <c r="AA434" s="165"/>
      <c r="AB434" s="165"/>
      <c r="AC434" s="165"/>
      <c r="AD434" s="165"/>
      <c r="AE434" s="131"/>
    </row>
    <row r="435" spans="1:31" x14ac:dyDescent="0.25">
      <c r="A435" s="140"/>
      <c r="B435" s="140"/>
      <c r="C435" s="140"/>
      <c r="D435" s="140"/>
      <c r="E435" s="164"/>
      <c r="F435" s="164"/>
      <c r="G435" s="164"/>
      <c r="H435" s="140"/>
      <c r="I435" s="140"/>
      <c r="J435" s="140"/>
      <c r="K435" s="165"/>
      <c r="L435" s="140"/>
      <c r="M435" s="140"/>
      <c r="N435" s="140"/>
      <c r="O435" s="165"/>
      <c r="P435" s="140"/>
      <c r="Q435" s="140"/>
      <c r="R435" s="166"/>
      <c r="S435" s="140"/>
      <c r="T435" s="140"/>
      <c r="U435" s="140"/>
      <c r="V435" s="165"/>
      <c r="W435" s="165"/>
      <c r="X435" s="140"/>
      <c r="Y435" s="166"/>
      <c r="Z435" s="166"/>
      <c r="AA435" s="165"/>
      <c r="AB435" s="165"/>
      <c r="AC435" s="165"/>
      <c r="AD435" s="165"/>
      <c r="AE435" s="131"/>
    </row>
    <row r="436" spans="1:31" x14ac:dyDescent="0.25">
      <c r="A436" s="140"/>
      <c r="B436" s="140"/>
      <c r="C436" s="140"/>
      <c r="D436" s="140"/>
      <c r="E436" s="164"/>
      <c r="F436" s="164"/>
      <c r="G436" s="164"/>
      <c r="H436" s="140"/>
      <c r="I436" s="140"/>
      <c r="J436" s="140"/>
      <c r="K436" s="165"/>
      <c r="L436" s="140"/>
      <c r="M436" s="140"/>
      <c r="N436" s="140"/>
      <c r="O436" s="165"/>
      <c r="P436" s="140"/>
      <c r="Q436" s="140"/>
      <c r="R436" s="166"/>
      <c r="S436" s="140"/>
      <c r="T436" s="140"/>
      <c r="U436" s="140"/>
      <c r="V436" s="165"/>
      <c r="W436" s="165"/>
      <c r="X436" s="140"/>
      <c r="Y436" s="166"/>
      <c r="Z436" s="166"/>
      <c r="AA436" s="165"/>
      <c r="AB436" s="165"/>
      <c r="AC436" s="165"/>
      <c r="AD436" s="165"/>
      <c r="AE436" s="131"/>
    </row>
    <row r="437" spans="1:31" x14ac:dyDescent="0.25">
      <c r="A437" s="140"/>
      <c r="B437" s="140"/>
      <c r="C437" s="140"/>
      <c r="D437" s="140"/>
      <c r="E437" s="164"/>
      <c r="F437" s="164"/>
      <c r="G437" s="164"/>
      <c r="H437" s="140"/>
      <c r="I437" s="140"/>
      <c r="J437" s="140"/>
      <c r="K437" s="165"/>
      <c r="L437" s="140"/>
      <c r="M437" s="140"/>
      <c r="N437" s="140"/>
      <c r="O437" s="165"/>
      <c r="P437" s="140"/>
      <c r="Q437" s="140"/>
      <c r="R437" s="166"/>
      <c r="S437" s="140"/>
      <c r="T437" s="140"/>
      <c r="U437" s="140"/>
      <c r="V437" s="165"/>
      <c r="W437" s="165"/>
      <c r="X437" s="140"/>
      <c r="Y437" s="166"/>
      <c r="Z437" s="166"/>
      <c r="AA437" s="165"/>
      <c r="AB437" s="165"/>
      <c r="AC437" s="165"/>
      <c r="AD437" s="165"/>
      <c r="AE437" s="131"/>
    </row>
    <row r="438" spans="1:31" x14ac:dyDescent="0.25">
      <c r="A438" s="140"/>
      <c r="B438" s="140"/>
      <c r="C438" s="140"/>
      <c r="D438" s="140"/>
      <c r="E438" s="164"/>
      <c r="F438" s="164"/>
      <c r="G438" s="164"/>
      <c r="H438" s="140"/>
      <c r="I438" s="140"/>
      <c r="J438" s="140"/>
      <c r="K438" s="165"/>
      <c r="L438" s="140"/>
      <c r="M438" s="140"/>
      <c r="N438" s="140"/>
      <c r="O438" s="165"/>
      <c r="P438" s="140"/>
      <c r="Q438" s="140"/>
      <c r="R438" s="166"/>
      <c r="S438" s="140"/>
      <c r="T438" s="140"/>
      <c r="U438" s="140"/>
      <c r="V438" s="165"/>
      <c r="W438" s="165"/>
      <c r="X438" s="140"/>
      <c r="Y438" s="166"/>
      <c r="Z438" s="166"/>
      <c r="AA438" s="165"/>
      <c r="AB438" s="165"/>
      <c r="AC438" s="165"/>
      <c r="AD438" s="165"/>
      <c r="AE438" s="131"/>
    </row>
    <row r="439" spans="1:31" x14ac:dyDescent="0.25">
      <c r="A439" s="140"/>
      <c r="B439" s="140"/>
      <c r="C439" s="140"/>
      <c r="D439" s="140"/>
      <c r="E439" s="164"/>
      <c r="F439" s="164"/>
      <c r="G439" s="164"/>
      <c r="H439" s="140"/>
      <c r="I439" s="140"/>
      <c r="J439" s="140"/>
      <c r="K439" s="165"/>
      <c r="L439" s="140"/>
      <c r="M439" s="140"/>
      <c r="N439" s="140"/>
      <c r="O439" s="165"/>
      <c r="P439" s="140"/>
      <c r="Q439" s="140"/>
      <c r="R439" s="166"/>
      <c r="S439" s="140"/>
      <c r="T439" s="140"/>
      <c r="U439" s="140"/>
      <c r="V439" s="165"/>
      <c r="W439" s="165"/>
      <c r="X439" s="140"/>
      <c r="Y439" s="166"/>
      <c r="Z439" s="166"/>
      <c r="AA439" s="165"/>
      <c r="AB439" s="165"/>
      <c r="AC439" s="165"/>
      <c r="AD439" s="165"/>
      <c r="AE439" s="131"/>
    </row>
    <row r="440" spans="1:31" x14ac:dyDescent="0.25">
      <c r="A440" s="140"/>
      <c r="B440" s="140"/>
      <c r="C440" s="140"/>
      <c r="D440" s="140"/>
      <c r="E440" s="164"/>
      <c r="F440" s="164"/>
      <c r="G440" s="164"/>
      <c r="H440" s="140"/>
      <c r="I440" s="140"/>
      <c r="J440" s="140"/>
      <c r="K440" s="165"/>
      <c r="L440" s="140"/>
      <c r="M440" s="140"/>
      <c r="N440" s="140"/>
      <c r="O440" s="165"/>
      <c r="P440" s="140"/>
      <c r="Q440" s="140"/>
      <c r="R440" s="166"/>
      <c r="S440" s="140"/>
      <c r="T440" s="140"/>
      <c r="U440" s="140"/>
      <c r="V440" s="165"/>
      <c r="W440" s="165"/>
      <c r="X440" s="140"/>
      <c r="Y440" s="166"/>
      <c r="Z440" s="166"/>
      <c r="AA440" s="165"/>
      <c r="AB440" s="165"/>
      <c r="AC440" s="165"/>
      <c r="AD440" s="165"/>
      <c r="AE440" s="131"/>
    </row>
    <row r="441" spans="1:31" x14ac:dyDescent="0.25">
      <c r="A441" s="140"/>
      <c r="B441" s="140"/>
      <c r="C441" s="140"/>
      <c r="D441" s="140"/>
      <c r="E441" s="164"/>
      <c r="F441" s="164"/>
      <c r="G441" s="164"/>
      <c r="H441" s="140"/>
      <c r="I441" s="140"/>
      <c r="J441" s="140"/>
      <c r="K441" s="165"/>
      <c r="L441" s="140"/>
      <c r="M441" s="140"/>
      <c r="N441" s="140"/>
      <c r="O441" s="165"/>
      <c r="P441" s="140"/>
      <c r="Q441" s="140"/>
      <c r="R441" s="166"/>
      <c r="S441" s="140"/>
      <c r="T441" s="140"/>
      <c r="U441" s="140"/>
      <c r="V441" s="165"/>
      <c r="W441" s="165"/>
      <c r="X441" s="140"/>
      <c r="Y441" s="166"/>
      <c r="Z441" s="166"/>
      <c r="AA441" s="165"/>
      <c r="AB441" s="165"/>
      <c r="AC441" s="165"/>
      <c r="AD441" s="165"/>
      <c r="AE441" s="131"/>
    </row>
    <row r="442" spans="1:31" x14ac:dyDescent="0.25">
      <c r="A442" s="140"/>
      <c r="B442" s="140"/>
      <c r="C442" s="140"/>
      <c r="D442" s="140"/>
      <c r="E442" s="164"/>
      <c r="F442" s="164"/>
      <c r="G442" s="164"/>
      <c r="H442" s="140"/>
      <c r="I442" s="140"/>
      <c r="J442" s="140"/>
      <c r="K442" s="165"/>
      <c r="L442" s="140"/>
      <c r="M442" s="140"/>
      <c r="N442" s="140"/>
      <c r="O442" s="165"/>
      <c r="P442" s="140"/>
      <c r="Q442" s="140"/>
      <c r="R442" s="166"/>
      <c r="S442" s="140"/>
      <c r="T442" s="140"/>
      <c r="U442" s="140"/>
      <c r="V442" s="165"/>
      <c r="W442" s="165"/>
      <c r="X442" s="140"/>
      <c r="Y442" s="166"/>
      <c r="Z442" s="166"/>
      <c r="AA442" s="165"/>
      <c r="AB442" s="165"/>
      <c r="AC442" s="165"/>
      <c r="AD442" s="165"/>
      <c r="AE442" s="131"/>
    </row>
    <row r="443" spans="1:31" x14ac:dyDescent="0.25">
      <c r="A443" s="140"/>
      <c r="B443" s="140"/>
      <c r="C443" s="140"/>
      <c r="D443" s="140"/>
      <c r="E443" s="164"/>
      <c r="F443" s="164"/>
      <c r="G443" s="164"/>
      <c r="H443" s="140"/>
      <c r="I443" s="140"/>
      <c r="J443" s="140"/>
      <c r="K443" s="165"/>
      <c r="L443" s="140"/>
      <c r="M443" s="140"/>
      <c r="N443" s="140"/>
      <c r="O443" s="165"/>
      <c r="P443" s="140"/>
      <c r="Q443" s="140"/>
      <c r="R443" s="166"/>
      <c r="S443" s="140"/>
      <c r="T443" s="140"/>
      <c r="U443" s="140"/>
      <c r="V443" s="165"/>
      <c r="W443" s="165"/>
      <c r="X443" s="140"/>
      <c r="Y443" s="166"/>
      <c r="Z443" s="166"/>
      <c r="AA443" s="165"/>
      <c r="AB443" s="165"/>
      <c r="AC443" s="165"/>
      <c r="AD443" s="165"/>
      <c r="AE443" s="131"/>
    </row>
    <row r="444" spans="1:31" x14ac:dyDescent="0.25">
      <c r="A444" s="140"/>
      <c r="B444" s="140"/>
      <c r="C444" s="140"/>
      <c r="D444" s="140"/>
      <c r="E444" s="164"/>
      <c r="F444" s="164"/>
      <c r="G444" s="164"/>
      <c r="H444" s="140"/>
      <c r="I444" s="140"/>
      <c r="J444" s="140"/>
      <c r="K444" s="165"/>
      <c r="L444" s="140"/>
      <c r="M444" s="140"/>
      <c r="N444" s="140"/>
      <c r="O444" s="165"/>
      <c r="P444" s="140"/>
      <c r="Q444" s="140"/>
      <c r="R444" s="166"/>
      <c r="S444" s="140"/>
      <c r="T444" s="140"/>
      <c r="U444" s="140"/>
      <c r="V444" s="165"/>
      <c r="W444" s="165"/>
      <c r="X444" s="140"/>
      <c r="Y444" s="166"/>
      <c r="Z444" s="166"/>
      <c r="AA444" s="165"/>
      <c r="AB444" s="165"/>
      <c r="AC444" s="165"/>
      <c r="AD444" s="165"/>
      <c r="AE444" s="131"/>
    </row>
    <row r="445" spans="1:31" x14ac:dyDescent="0.25">
      <c r="A445" s="140"/>
      <c r="B445" s="140"/>
      <c r="C445" s="140"/>
      <c r="D445" s="140"/>
      <c r="E445" s="164"/>
      <c r="F445" s="164"/>
      <c r="G445" s="164"/>
      <c r="H445" s="140"/>
      <c r="I445" s="140"/>
      <c r="J445" s="140"/>
      <c r="K445" s="165"/>
      <c r="L445" s="140"/>
      <c r="M445" s="140"/>
      <c r="N445" s="140"/>
      <c r="O445" s="165"/>
      <c r="P445" s="140"/>
      <c r="Q445" s="140"/>
      <c r="R445" s="166"/>
      <c r="S445" s="140"/>
      <c r="T445" s="140"/>
      <c r="U445" s="140"/>
      <c r="V445" s="165"/>
      <c r="W445" s="165"/>
      <c r="X445" s="140"/>
      <c r="Y445" s="166"/>
      <c r="Z445" s="166"/>
      <c r="AA445" s="165"/>
      <c r="AB445" s="165"/>
      <c r="AC445" s="165"/>
      <c r="AD445" s="165"/>
      <c r="AE445" s="131"/>
    </row>
    <row r="446" spans="1:31" x14ac:dyDescent="0.25">
      <c r="A446" s="140"/>
      <c r="B446" s="140"/>
      <c r="C446" s="140"/>
      <c r="D446" s="140"/>
      <c r="E446" s="164"/>
      <c r="F446" s="164"/>
      <c r="G446" s="164"/>
      <c r="H446" s="140"/>
      <c r="I446" s="140"/>
      <c r="J446" s="140"/>
      <c r="K446" s="165"/>
      <c r="L446" s="140"/>
      <c r="M446" s="140"/>
      <c r="N446" s="140"/>
      <c r="O446" s="165"/>
      <c r="P446" s="140"/>
      <c r="Q446" s="140"/>
      <c r="R446" s="166"/>
      <c r="S446" s="140"/>
      <c r="T446" s="140"/>
      <c r="U446" s="140"/>
      <c r="V446" s="165"/>
      <c r="W446" s="165"/>
      <c r="X446" s="140"/>
      <c r="Y446" s="166"/>
      <c r="Z446" s="166"/>
      <c r="AA446" s="165"/>
      <c r="AB446" s="165"/>
      <c r="AC446" s="165"/>
      <c r="AD446" s="165"/>
      <c r="AE446" s="131"/>
    </row>
    <row r="447" spans="1:31" x14ac:dyDescent="0.25">
      <c r="A447" s="140"/>
      <c r="B447" s="140"/>
      <c r="C447" s="140"/>
      <c r="D447" s="140"/>
      <c r="E447" s="164"/>
      <c r="F447" s="164"/>
      <c r="G447" s="164"/>
      <c r="H447" s="140"/>
      <c r="I447" s="140"/>
      <c r="J447" s="140"/>
      <c r="K447" s="165"/>
      <c r="L447" s="140"/>
      <c r="M447" s="140"/>
      <c r="N447" s="140"/>
      <c r="O447" s="165"/>
      <c r="P447" s="140"/>
      <c r="Q447" s="140"/>
      <c r="R447" s="166"/>
      <c r="S447" s="140"/>
      <c r="T447" s="140"/>
      <c r="U447" s="140"/>
      <c r="V447" s="165"/>
      <c r="W447" s="165"/>
      <c r="X447" s="140"/>
      <c r="Y447" s="166"/>
      <c r="Z447" s="166"/>
      <c r="AA447" s="165"/>
      <c r="AB447" s="165"/>
      <c r="AC447" s="165"/>
      <c r="AD447" s="165"/>
      <c r="AE447" s="131"/>
    </row>
    <row r="448" spans="1:31" x14ac:dyDescent="0.25">
      <c r="D448" s="79"/>
      <c r="P448" s="79"/>
      <c r="R448" s="98"/>
      <c r="S448" s="98"/>
      <c r="T448" s="97"/>
      <c r="U448" s="97"/>
      <c r="AE448" s="131"/>
    </row>
    <row r="449" spans="4:31" x14ac:dyDescent="0.25">
      <c r="D449" s="79"/>
      <c r="P449" s="79"/>
      <c r="R449" s="98"/>
      <c r="S449" s="98"/>
      <c r="T449" s="97"/>
      <c r="U449" s="97"/>
      <c r="AE449" s="131"/>
    </row>
    <row r="450" spans="4:31" x14ac:dyDescent="0.25">
      <c r="D450" s="79"/>
      <c r="P450" s="79"/>
      <c r="R450" s="98"/>
      <c r="S450" s="98"/>
      <c r="T450" s="97"/>
      <c r="U450" s="97"/>
      <c r="AE450" s="131"/>
    </row>
    <row r="451" spans="4:31" x14ac:dyDescent="0.25">
      <c r="D451" s="79"/>
      <c r="P451" s="79"/>
      <c r="R451" s="98"/>
      <c r="S451" s="98"/>
      <c r="T451" s="97"/>
      <c r="U451" s="97"/>
      <c r="AE451" s="131"/>
    </row>
    <row r="452" spans="4:31" x14ac:dyDescent="0.25">
      <c r="D452" s="79"/>
      <c r="P452" s="79"/>
      <c r="R452" s="98"/>
      <c r="S452" s="98"/>
      <c r="T452" s="97"/>
      <c r="U452" s="97"/>
      <c r="AE452" s="131"/>
    </row>
    <row r="453" spans="4:31" x14ac:dyDescent="0.25">
      <c r="D453" s="79"/>
      <c r="P453" s="79"/>
      <c r="R453" s="98"/>
      <c r="S453" s="98"/>
      <c r="T453" s="97"/>
      <c r="U453" s="97"/>
      <c r="AE453" s="131"/>
    </row>
    <row r="454" spans="4:31" x14ac:dyDescent="0.25">
      <c r="D454" s="79"/>
      <c r="P454" s="79"/>
      <c r="R454" s="98"/>
      <c r="S454" s="98"/>
      <c r="T454" s="97"/>
      <c r="U454" s="97"/>
      <c r="AE454" s="131"/>
    </row>
    <row r="455" spans="4:31" x14ac:dyDescent="0.25">
      <c r="D455" s="79"/>
      <c r="P455" s="79"/>
      <c r="R455" s="98"/>
      <c r="S455" s="98"/>
      <c r="T455" s="97"/>
      <c r="U455" s="97"/>
      <c r="AE455" s="131"/>
    </row>
    <row r="456" spans="4:31" x14ac:dyDescent="0.25">
      <c r="D456" s="79"/>
      <c r="P456" s="79"/>
      <c r="R456" s="98"/>
      <c r="S456" s="98"/>
      <c r="T456" s="97"/>
      <c r="U456" s="97"/>
      <c r="AE456" s="131"/>
    </row>
    <row r="457" spans="4:31" x14ac:dyDescent="0.25">
      <c r="D457" s="79"/>
      <c r="P457" s="79"/>
      <c r="R457" s="98"/>
      <c r="S457" s="98"/>
      <c r="T457" s="97"/>
      <c r="U457" s="97"/>
      <c r="AE457" s="131"/>
    </row>
    <row r="458" spans="4:31" x14ac:dyDescent="0.25">
      <c r="D458" s="79"/>
      <c r="P458" s="79"/>
      <c r="R458" s="98"/>
      <c r="S458" s="98"/>
      <c r="T458" s="97"/>
      <c r="U458" s="97"/>
      <c r="AE458" s="131"/>
    </row>
    <row r="459" spans="4:31" x14ac:dyDescent="0.25">
      <c r="D459" s="79"/>
      <c r="P459" s="79"/>
      <c r="R459" s="98"/>
      <c r="S459" s="98"/>
      <c r="T459" s="97"/>
      <c r="U459" s="97"/>
      <c r="AE459" s="131"/>
    </row>
    <row r="460" spans="4:31" x14ac:dyDescent="0.25">
      <c r="D460" s="79"/>
      <c r="P460" s="79"/>
      <c r="R460" s="98"/>
      <c r="S460" s="98"/>
      <c r="T460" s="97"/>
      <c r="U460" s="97"/>
      <c r="AE460" s="131"/>
    </row>
    <row r="461" spans="4:31" x14ac:dyDescent="0.25">
      <c r="D461" s="79"/>
      <c r="P461" s="79"/>
      <c r="R461" s="98"/>
      <c r="S461" s="98"/>
      <c r="T461" s="97"/>
      <c r="U461" s="97"/>
      <c r="AE461" s="131"/>
    </row>
    <row r="462" spans="4:31" x14ac:dyDescent="0.25">
      <c r="D462" s="79"/>
      <c r="P462" s="79"/>
      <c r="R462" s="98"/>
      <c r="S462" s="98"/>
      <c r="T462" s="97"/>
      <c r="U462" s="97"/>
      <c r="AE462" s="131"/>
    </row>
    <row r="463" spans="4:31" x14ac:dyDescent="0.25">
      <c r="D463" s="79"/>
      <c r="P463" s="79"/>
      <c r="R463" s="98"/>
      <c r="S463" s="98"/>
      <c r="T463" s="97"/>
      <c r="U463" s="97"/>
      <c r="AE463" s="131"/>
    </row>
    <row r="464" spans="4:31" x14ac:dyDescent="0.25">
      <c r="D464" s="79"/>
      <c r="P464" s="79"/>
      <c r="R464" s="98"/>
      <c r="S464" s="98"/>
      <c r="T464" s="97"/>
      <c r="U464" s="97"/>
      <c r="AE464" s="131"/>
    </row>
    <row r="465" spans="4:31" x14ac:dyDescent="0.25">
      <c r="D465" s="79"/>
      <c r="P465" s="79"/>
      <c r="R465" s="98"/>
      <c r="S465" s="98"/>
      <c r="T465" s="97"/>
      <c r="U465" s="97"/>
      <c r="AE465" s="131"/>
    </row>
    <row r="466" spans="4:31" x14ac:dyDescent="0.25">
      <c r="D466" s="79"/>
      <c r="P466" s="79"/>
      <c r="R466" s="98"/>
      <c r="S466" s="98"/>
      <c r="T466" s="97"/>
      <c r="U466" s="97"/>
      <c r="AE466" s="131"/>
    </row>
    <row r="467" spans="4:31" x14ac:dyDescent="0.25">
      <c r="D467" s="79"/>
      <c r="P467" s="79"/>
      <c r="R467" s="98"/>
      <c r="S467" s="98"/>
      <c r="T467" s="97"/>
      <c r="U467" s="97"/>
      <c r="AE467" s="131"/>
    </row>
    <row r="468" spans="4:31" x14ac:dyDescent="0.25">
      <c r="D468" s="79"/>
      <c r="P468" s="79"/>
      <c r="R468" s="98"/>
      <c r="S468" s="98"/>
      <c r="T468" s="97"/>
      <c r="U468" s="97"/>
      <c r="AE468" s="131"/>
    </row>
    <row r="469" spans="4:31" x14ac:dyDescent="0.25">
      <c r="D469" s="79"/>
      <c r="P469" s="79"/>
      <c r="R469" s="98"/>
      <c r="S469" s="98"/>
      <c r="T469" s="97"/>
      <c r="U469" s="97"/>
      <c r="AE469" s="131"/>
    </row>
    <row r="470" spans="4:31" x14ac:dyDescent="0.25">
      <c r="D470" s="79"/>
      <c r="P470" s="79"/>
      <c r="R470" s="98"/>
      <c r="S470" s="98"/>
      <c r="T470" s="97"/>
      <c r="U470" s="97"/>
      <c r="AE470" s="131"/>
    </row>
    <row r="471" spans="4:31" x14ac:dyDescent="0.25">
      <c r="D471" s="79"/>
      <c r="P471" s="79"/>
      <c r="R471" s="98"/>
      <c r="S471" s="98"/>
      <c r="T471" s="97"/>
      <c r="U471" s="97"/>
      <c r="AE471" s="131"/>
    </row>
    <row r="472" spans="4:31" x14ac:dyDescent="0.25">
      <c r="D472" s="79"/>
      <c r="P472" s="79"/>
      <c r="R472" s="98"/>
      <c r="S472" s="98"/>
      <c r="T472" s="97"/>
      <c r="U472" s="97"/>
      <c r="AE472" s="131"/>
    </row>
    <row r="473" spans="4:31" x14ac:dyDescent="0.25">
      <c r="D473" s="79"/>
      <c r="P473" s="79"/>
      <c r="R473" s="98"/>
      <c r="S473" s="98"/>
      <c r="T473" s="97"/>
      <c r="U473" s="97"/>
      <c r="AE473" s="131"/>
    </row>
    <row r="474" spans="4:31" x14ac:dyDescent="0.25">
      <c r="D474" s="79"/>
      <c r="P474" s="79"/>
      <c r="R474" s="98"/>
      <c r="S474" s="98"/>
      <c r="T474" s="97"/>
      <c r="U474" s="97"/>
      <c r="AE474" s="131"/>
    </row>
    <row r="475" spans="4:31" x14ac:dyDescent="0.25">
      <c r="D475" s="79"/>
      <c r="P475" s="79"/>
      <c r="R475" s="98"/>
      <c r="S475" s="98"/>
      <c r="T475" s="97"/>
      <c r="U475" s="97"/>
      <c r="AE475" s="131"/>
    </row>
    <row r="476" spans="4:31" x14ac:dyDescent="0.25">
      <c r="D476" s="79"/>
      <c r="P476" s="79"/>
      <c r="R476" s="98"/>
      <c r="S476" s="98"/>
      <c r="T476" s="97"/>
      <c r="U476" s="97"/>
      <c r="AE476" s="131"/>
    </row>
    <row r="477" spans="4:31" x14ac:dyDescent="0.25">
      <c r="D477" s="79"/>
      <c r="P477" s="79"/>
      <c r="R477" s="98"/>
      <c r="S477" s="98"/>
      <c r="T477" s="97"/>
      <c r="U477" s="97"/>
      <c r="AE477" s="131"/>
    </row>
    <row r="478" spans="4:31" x14ac:dyDescent="0.25">
      <c r="D478" s="79"/>
      <c r="P478" s="79"/>
      <c r="R478" s="98"/>
      <c r="S478" s="98"/>
      <c r="T478" s="97"/>
      <c r="U478" s="97"/>
      <c r="AE478" s="131"/>
    </row>
    <row r="479" spans="4:31" x14ac:dyDescent="0.25">
      <c r="D479" s="79"/>
      <c r="P479" s="79"/>
      <c r="R479" s="98"/>
      <c r="S479" s="98"/>
      <c r="T479" s="97"/>
      <c r="U479" s="97"/>
      <c r="AE479" s="131"/>
    </row>
    <row r="480" spans="4:31" x14ac:dyDescent="0.25">
      <c r="D480" s="79"/>
      <c r="P480" s="79"/>
      <c r="R480" s="98"/>
      <c r="S480" s="98"/>
      <c r="T480" s="97"/>
      <c r="U480" s="97"/>
      <c r="AE480" s="131"/>
    </row>
    <row r="481" spans="4:31" x14ac:dyDescent="0.25">
      <c r="D481" s="79"/>
      <c r="P481" s="79"/>
      <c r="R481" s="98"/>
      <c r="S481" s="98"/>
      <c r="T481" s="97"/>
      <c r="U481" s="97"/>
      <c r="AE481" s="131"/>
    </row>
    <row r="482" spans="4:31" x14ac:dyDescent="0.25">
      <c r="D482" s="79"/>
      <c r="P482" s="79"/>
      <c r="R482" s="98"/>
      <c r="S482" s="98"/>
      <c r="T482" s="97"/>
      <c r="U482" s="97"/>
      <c r="AE482" s="131"/>
    </row>
    <row r="483" spans="4:31" x14ac:dyDescent="0.25">
      <c r="D483" s="79"/>
      <c r="P483" s="79"/>
      <c r="R483" s="98"/>
      <c r="S483" s="98"/>
      <c r="T483" s="97"/>
      <c r="U483" s="97"/>
      <c r="AE483" s="131"/>
    </row>
    <row r="484" spans="4:31" x14ac:dyDescent="0.25">
      <c r="D484" s="79"/>
      <c r="P484" s="79"/>
      <c r="R484" s="98"/>
      <c r="S484" s="98"/>
      <c r="T484" s="97"/>
      <c r="U484" s="97"/>
      <c r="AE484" s="131"/>
    </row>
    <row r="485" spans="4:31" x14ac:dyDescent="0.25">
      <c r="D485" s="79"/>
      <c r="P485" s="79"/>
      <c r="R485" s="98"/>
      <c r="S485" s="98"/>
      <c r="T485" s="97"/>
      <c r="U485" s="97"/>
      <c r="AE485" s="131"/>
    </row>
    <row r="486" spans="4:31" x14ac:dyDescent="0.25">
      <c r="D486" s="79"/>
      <c r="P486" s="79"/>
      <c r="R486" s="98"/>
      <c r="S486" s="98"/>
      <c r="T486" s="97"/>
      <c r="U486" s="97"/>
      <c r="AE486" s="131"/>
    </row>
    <row r="487" spans="4:31" x14ac:dyDescent="0.25">
      <c r="D487" s="79"/>
      <c r="P487" s="79"/>
      <c r="R487" s="98"/>
      <c r="S487" s="98"/>
      <c r="T487" s="97"/>
      <c r="U487" s="97"/>
      <c r="AE487" s="131"/>
    </row>
    <row r="488" spans="4:31" x14ac:dyDescent="0.25">
      <c r="D488" s="79"/>
      <c r="P488" s="79"/>
      <c r="R488" s="98"/>
      <c r="S488" s="98"/>
      <c r="T488" s="97"/>
      <c r="U488" s="97"/>
      <c r="AE488" s="131"/>
    </row>
    <row r="489" spans="4:31" x14ac:dyDescent="0.25">
      <c r="D489" s="79"/>
      <c r="P489" s="79"/>
      <c r="R489" s="98"/>
      <c r="S489" s="98"/>
      <c r="T489" s="97"/>
      <c r="U489" s="97"/>
      <c r="AE489" s="131"/>
    </row>
    <row r="490" spans="4:31" x14ac:dyDescent="0.25">
      <c r="D490" s="79"/>
      <c r="P490" s="79"/>
      <c r="R490" s="98"/>
      <c r="S490" s="98"/>
      <c r="T490" s="97"/>
      <c r="U490" s="97"/>
      <c r="AE490" s="131"/>
    </row>
    <row r="491" spans="4:31" x14ac:dyDescent="0.25">
      <c r="D491" s="79"/>
      <c r="P491" s="79"/>
      <c r="R491" s="98"/>
      <c r="S491" s="98"/>
      <c r="T491" s="97"/>
      <c r="U491" s="97"/>
      <c r="AE491" s="131"/>
    </row>
    <row r="492" spans="4:31" x14ac:dyDescent="0.25">
      <c r="D492" s="79"/>
      <c r="P492" s="79"/>
      <c r="R492" s="98"/>
      <c r="S492" s="98"/>
      <c r="T492" s="97"/>
      <c r="U492" s="97"/>
      <c r="AE492" s="131"/>
    </row>
    <row r="493" spans="4:31" x14ac:dyDescent="0.25">
      <c r="D493" s="79"/>
      <c r="P493" s="79"/>
      <c r="R493" s="98"/>
      <c r="S493" s="98"/>
      <c r="T493" s="97"/>
      <c r="U493" s="97"/>
      <c r="AE493" s="131"/>
    </row>
    <row r="494" spans="4:31" x14ac:dyDescent="0.25">
      <c r="D494" s="79"/>
      <c r="P494" s="79"/>
      <c r="R494" s="98"/>
      <c r="S494" s="98"/>
      <c r="T494" s="97"/>
      <c r="U494" s="97"/>
      <c r="AE494" s="131"/>
    </row>
    <row r="495" spans="4:31" x14ac:dyDescent="0.25">
      <c r="D495" s="79"/>
      <c r="P495" s="79"/>
      <c r="R495" s="98"/>
      <c r="S495" s="98"/>
      <c r="T495" s="97"/>
      <c r="U495" s="97"/>
      <c r="AE495" s="131"/>
    </row>
    <row r="496" spans="4:31" x14ac:dyDescent="0.25">
      <c r="D496" s="79"/>
      <c r="P496" s="79"/>
      <c r="R496" s="98"/>
      <c r="S496" s="98"/>
      <c r="T496" s="97"/>
      <c r="U496" s="97"/>
      <c r="AE496" s="131"/>
    </row>
    <row r="497" spans="4:31" x14ac:dyDescent="0.25">
      <c r="D497" s="79"/>
      <c r="P497" s="79"/>
      <c r="R497" s="98"/>
      <c r="S497" s="98"/>
      <c r="T497" s="97"/>
      <c r="U497" s="97"/>
      <c r="AE497" s="131"/>
    </row>
    <row r="498" spans="4:31" x14ac:dyDescent="0.25">
      <c r="D498" s="79"/>
      <c r="P498" s="79"/>
      <c r="R498" s="98"/>
      <c r="S498" s="98"/>
      <c r="T498" s="97"/>
      <c r="U498" s="97"/>
      <c r="AE498" s="131"/>
    </row>
    <row r="499" spans="4:31" x14ac:dyDescent="0.25">
      <c r="D499" s="79"/>
      <c r="P499" s="79"/>
      <c r="R499" s="98"/>
      <c r="S499" s="98"/>
      <c r="T499" s="97"/>
      <c r="U499" s="97"/>
      <c r="AE499" s="131"/>
    </row>
    <row r="500" spans="4:31" x14ac:dyDescent="0.25">
      <c r="D500" s="79"/>
      <c r="P500" s="79"/>
      <c r="R500" s="98"/>
      <c r="S500" s="98"/>
      <c r="T500" s="97"/>
      <c r="U500" s="97"/>
      <c r="AE500" s="131"/>
    </row>
    <row r="501" spans="4:31" x14ac:dyDescent="0.25">
      <c r="D501" s="79"/>
      <c r="P501" s="79"/>
      <c r="R501" s="98"/>
      <c r="S501" s="98"/>
      <c r="T501" s="97"/>
      <c r="U501" s="97"/>
      <c r="AE501" s="131"/>
    </row>
    <row r="502" spans="4:31" x14ac:dyDescent="0.25">
      <c r="D502" s="79"/>
      <c r="P502" s="79"/>
      <c r="R502" s="98"/>
      <c r="S502" s="98"/>
      <c r="T502" s="97"/>
      <c r="U502" s="97"/>
      <c r="AE502" s="131"/>
    </row>
    <row r="503" spans="4:31" x14ac:dyDescent="0.25">
      <c r="D503" s="79"/>
      <c r="P503" s="79"/>
      <c r="R503" s="98"/>
      <c r="S503" s="98"/>
      <c r="T503" s="97"/>
      <c r="U503" s="97"/>
      <c r="AE503" s="131"/>
    </row>
    <row r="504" spans="4:31" x14ac:dyDescent="0.25">
      <c r="D504" s="79"/>
      <c r="P504" s="79"/>
      <c r="R504" s="98"/>
      <c r="S504" s="98"/>
      <c r="T504" s="97"/>
      <c r="U504" s="97"/>
      <c r="AE504" s="131"/>
    </row>
    <row r="505" spans="4:31" x14ac:dyDescent="0.25">
      <c r="D505" s="79"/>
      <c r="P505" s="79"/>
      <c r="R505" s="98"/>
      <c r="S505" s="98"/>
      <c r="T505" s="97"/>
      <c r="U505" s="97"/>
      <c r="AE505" s="131"/>
    </row>
    <row r="506" spans="4:31" x14ac:dyDescent="0.25">
      <c r="D506" s="79"/>
      <c r="P506" s="79"/>
      <c r="R506" s="98"/>
      <c r="S506" s="98"/>
      <c r="T506" s="97"/>
      <c r="U506" s="97"/>
      <c r="AE506" s="131"/>
    </row>
    <row r="507" spans="4:31" x14ac:dyDescent="0.25">
      <c r="D507" s="79"/>
      <c r="P507" s="79"/>
      <c r="R507" s="98"/>
      <c r="S507" s="98"/>
      <c r="T507" s="97"/>
      <c r="U507" s="97"/>
      <c r="AE507" s="131"/>
    </row>
    <row r="508" spans="4:31" x14ac:dyDescent="0.25">
      <c r="D508" s="79"/>
      <c r="P508" s="79"/>
      <c r="R508" s="98"/>
      <c r="S508" s="98"/>
      <c r="T508" s="97"/>
      <c r="U508" s="97"/>
    </row>
    <row r="509" spans="4:31" x14ac:dyDescent="0.25">
      <c r="D509" s="79"/>
      <c r="P509" s="79"/>
      <c r="R509" s="98"/>
      <c r="S509" s="98"/>
      <c r="T509" s="97"/>
      <c r="U509" s="97"/>
    </row>
    <row r="510" spans="4:31" x14ac:dyDescent="0.25">
      <c r="D510" s="79"/>
      <c r="P510" s="79"/>
      <c r="R510" s="98"/>
      <c r="S510" s="98"/>
      <c r="T510" s="97"/>
      <c r="U510" s="97"/>
    </row>
    <row r="511" spans="4:31" x14ac:dyDescent="0.25">
      <c r="D511" s="79"/>
      <c r="P511" s="79"/>
      <c r="R511" s="98"/>
      <c r="S511" s="98"/>
      <c r="T511" s="97"/>
      <c r="U511" s="97"/>
    </row>
    <row r="512" spans="4:31" x14ac:dyDescent="0.25">
      <c r="D512" s="79"/>
      <c r="P512" s="79"/>
      <c r="R512" s="98"/>
      <c r="S512" s="98"/>
      <c r="T512" s="97"/>
      <c r="U512" s="97"/>
    </row>
    <row r="513" spans="4:21" x14ac:dyDescent="0.25">
      <c r="D513" s="79"/>
      <c r="P513" s="79"/>
      <c r="R513" s="98"/>
      <c r="S513" s="98"/>
      <c r="T513" s="97"/>
      <c r="U513" s="97"/>
    </row>
    <row r="514" spans="4:21" x14ac:dyDescent="0.25">
      <c r="D514" s="79"/>
      <c r="P514" s="79"/>
      <c r="R514" s="98"/>
      <c r="S514" s="98"/>
      <c r="T514" s="97"/>
      <c r="U514" s="97"/>
    </row>
    <row r="515" spans="4:21" x14ac:dyDescent="0.25">
      <c r="D515" s="79"/>
      <c r="P515" s="79"/>
      <c r="R515" s="98"/>
      <c r="S515" s="98"/>
      <c r="T515" s="97"/>
      <c r="U515" s="97"/>
    </row>
    <row r="516" spans="4:21" x14ac:dyDescent="0.25">
      <c r="D516" s="79"/>
      <c r="P516" s="79"/>
      <c r="R516" s="98"/>
      <c r="S516" s="98"/>
      <c r="T516" s="97"/>
      <c r="U516" s="97"/>
    </row>
    <row r="517" spans="4:21" x14ac:dyDescent="0.25">
      <c r="D517" s="79"/>
      <c r="P517" s="79"/>
      <c r="R517" s="98"/>
      <c r="S517" s="98"/>
      <c r="T517" s="97"/>
      <c r="U517" s="97"/>
    </row>
    <row r="518" spans="4:21" x14ac:dyDescent="0.25">
      <c r="D518" s="79"/>
      <c r="P518" s="79"/>
      <c r="R518" s="98"/>
      <c r="S518" s="98"/>
      <c r="T518" s="97"/>
      <c r="U518" s="97"/>
    </row>
    <row r="519" spans="4:21" x14ac:dyDescent="0.25">
      <c r="D519" s="79"/>
      <c r="P519" s="79"/>
      <c r="R519" s="98"/>
      <c r="S519" s="98"/>
      <c r="T519" s="97"/>
      <c r="U519" s="97"/>
    </row>
    <row r="520" spans="4:21" x14ac:dyDescent="0.25">
      <c r="D520" s="79"/>
      <c r="P520" s="79"/>
      <c r="R520" s="98"/>
      <c r="S520" s="98"/>
      <c r="T520" s="97"/>
      <c r="U520" s="97"/>
    </row>
    <row r="521" spans="4:21" x14ac:dyDescent="0.25">
      <c r="D521" s="79"/>
      <c r="P521" s="79"/>
      <c r="R521" s="98"/>
      <c r="S521" s="98"/>
      <c r="T521" s="97"/>
      <c r="U521" s="97"/>
    </row>
    <row r="522" spans="4:21" x14ac:dyDescent="0.25">
      <c r="D522" s="79"/>
      <c r="P522" s="79"/>
      <c r="R522" s="98"/>
      <c r="S522" s="98"/>
      <c r="T522" s="97"/>
      <c r="U522" s="97"/>
    </row>
    <row r="523" spans="4:21" x14ac:dyDescent="0.25">
      <c r="D523" s="79"/>
      <c r="P523" s="79"/>
      <c r="R523" s="98"/>
      <c r="S523" s="98"/>
      <c r="T523" s="97"/>
      <c r="U523" s="97"/>
    </row>
    <row r="524" spans="4:21" x14ac:dyDescent="0.25">
      <c r="D524" s="79"/>
      <c r="P524" s="79"/>
      <c r="R524" s="98"/>
      <c r="S524" s="98"/>
      <c r="T524" s="97"/>
      <c r="U524" s="97"/>
    </row>
    <row r="525" spans="4:21" x14ac:dyDescent="0.25">
      <c r="D525" s="79"/>
      <c r="P525" s="79"/>
      <c r="R525" s="98"/>
      <c r="S525" s="98"/>
      <c r="T525" s="97"/>
      <c r="U525" s="97"/>
    </row>
    <row r="526" spans="4:21" x14ac:dyDescent="0.25">
      <c r="D526" s="79"/>
      <c r="P526" s="79"/>
      <c r="R526" s="98"/>
      <c r="S526" s="98"/>
      <c r="T526" s="97"/>
      <c r="U526" s="97"/>
    </row>
    <row r="527" spans="4:21" x14ac:dyDescent="0.25">
      <c r="D527" s="79"/>
      <c r="P527" s="79"/>
      <c r="R527" s="98"/>
      <c r="S527" s="98"/>
      <c r="T527" s="97"/>
      <c r="U527" s="97"/>
    </row>
    <row r="528" spans="4:21" x14ac:dyDescent="0.25">
      <c r="D528" s="79"/>
      <c r="P528" s="79"/>
      <c r="R528" s="98"/>
      <c r="S528" s="98"/>
      <c r="T528" s="97"/>
      <c r="U528" s="97"/>
    </row>
    <row r="529" spans="4:21" x14ac:dyDescent="0.25">
      <c r="D529" s="79"/>
      <c r="P529" s="79"/>
      <c r="R529" s="98"/>
      <c r="S529" s="98"/>
      <c r="T529" s="97"/>
      <c r="U529" s="97"/>
    </row>
    <row r="530" spans="4:21" x14ac:dyDescent="0.25">
      <c r="D530" s="79"/>
      <c r="P530" s="79"/>
      <c r="R530" s="98"/>
      <c r="S530" s="98"/>
      <c r="T530" s="97"/>
      <c r="U530" s="97"/>
    </row>
    <row r="531" spans="4:21" x14ac:dyDescent="0.25">
      <c r="D531" s="79"/>
      <c r="P531" s="79"/>
      <c r="R531" s="98"/>
      <c r="S531" s="98"/>
      <c r="T531" s="97"/>
      <c r="U531" s="97"/>
    </row>
    <row r="532" spans="4:21" x14ac:dyDescent="0.25">
      <c r="D532" s="79"/>
      <c r="P532" s="79"/>
      <c r="R532" s="98"/>
      <c r="S532" s="98"/>
      <c r="T532" s="97"/>
      <c r="U532" s="97"/>
    </row>
    <row r="533" spans="4:21" x14ac:dyDescent="0.25">
      <c r="D533" s="79"/>
      <c r="P533" s="79"/>
      <c r="R533" s="98"/>
      <c r="S533" s="98"/>
      <c r="T533" s="97"/>
      <c r="U533" s="97"/>
    </row>
    <row r="534" spans="4:21" x14ac:dyDescent="0.25">
      <c r="D534" s="79"/>
      <c r="P534" s="79"/>
      <c r="R534" s="98"/>
      <c r="S534" s="98"/>
      <c r="T534" s="97"/>
      <c r="U534" s="97"/>
    </row>
    <row r="535" spans="4:21" x14ac:dyDescent="0.25">
      <c r="D535" s="79"/>
      <c r="P535" s="79"/>
      <c r="R535" s="98"/>
      <c r="S535" s="98"/>
      <c r="T535" s="97"/>
      <c r="U535" s="97"/>
    </row>
    <row r="536" spans="4:21" x14ac:dyDescent="0.25">
      <c r="D536" s="79"/>
      <c r="P536" s="79"/>
      <c r="R536" s="98"/>
      <c r="S536" s="98"/>
      <c r="T536" s="97"/>
      <c r="U536" s="97"/>
    </row>
    <row r="537" spans="4:21" x14ac:dyDescent="0.25">
      <c r="D537" s="79"/>
      <c r="P537" s="79"/>
      <c r="R537" s="98"/>
      <c r="S537" s="98"/>
      <c r="T537" s="97"/>
      <c r="U537" s="97"/>
    </row>
    <row r="538" spans="4:21" x14ac:dyDescent="0.25">
      <c r="D538" s="79"/>
      <c r="P538" s="79"/>
      <c r="R538" s="98"/>
      <c r="S538" s="98"/>
      <c r="T538" s="97"/>
      <c r="U538" s="97"/>
    </row>
    <row r="539" spans="4:21" x14ac:dyDescent="0.25">
      <c r="D539" s="79"/>
      <c r="P539" s="79"/>
      <c r="R539" s="98"/>
      <c r="S539" s="98"/>
      <c r="T539" s="97"/>
      <c r="U539" s="97"/>
    </row>
    <row r="540" spans="4:21" x14ac:dyDescent="0.25">
      <c r="D540" s="79"/>
      <c r="P540" s="79"/>
      <c r="R540" s="98"/>
      <c r="S540" s="98"/>
      <c r="T540" s="97"/>
      <c r="U540" s="97"/>
    </row>
    <row r="541" spans="4:21" x14ac:dyDescent="0.25">
      <c r="D541" s="79"/>
      <c r="P541" s="79"/>
      <c r="R541" s="98"/>
      <c r="S541" s="98"/>
      <c r="T541" s="97"/>
      <c r="U541" s="97"/>
    </row>
    <row r="542" spans="4:21" x14ac:dyDescent="0.25">
      <c r="D542" s="79"/>
      <c r="P542" s="79"/>
      <c r="R542" s="98"/>
      <c r="S542" s="98"/>
      <c r="T542" s="97"/>
      <c r="U542" s="97"/>
    </row>
    <row r="543" spans="4:21" x14ac:dyDescent="0.25">
      <c r="D543" s="79"/>
      <c r="P543" s="79"/>
      <c r="R543" s="98"/>
      <c r="S543" s="98"/>
      <c r="T543" s="97"/>
      <c r="U543" s="97"/>
    </row>
    <row r="544" spans="4:21" x14ac:dyDescent="0.25">
      <c r="D544" s="79"/>
      <c r="P544" s="79"/>
      <c r="R544" s="98"/>
      <c r="S544" s="98"/>
      <c r="T544" s="97"/>
      <c r="U544" s="97"/>
    </row>
    <row r="545" spans="4:21" x14ac:dyDescent="0.25">
      <c r="D545" s="79"/>
      <c r="P545" s="79"/>
      <c r="R545" s="98"/>
      <c r="S545" s="98"/>
      <c r="T545" s="97"/>
      <c r="U545" s="97"/>
    </row>
    <row r="546" spans="4:21" x14ac:dyDescent="0.25">
      <c r="D546" s="79"/>
      <c r="P546" s="79"/>
      <c r="R546" s="98"/>
      <c r="S546" s="98"/>
      <c r="T546" s="97"/>
      <c r="U546" s="97"/>
    </row>
    <row r="547" spans="4:21" x14ac:dyDescent="0.25">
      <c r="D547" s="79"/>
      <c r="P547" s="79"/>
      <c r="R547" s="98"/>
      <c r="S547" s="98"/>
      <c r="T547" s="97"/>
      <c r="U547" s="97"/>
    </row>
    <row r="548" spans="4:21" x14ac:dyDescent="0.25">
      <c r="D548" s="79"/>
      <c r="P548" s="79"/>
      <c r="R548" s="98"/>
      <c r="S548" s="98"/>
      <c r="T548" s="97"/>
      <c r="U548" s="97"/>
    </row>
    <row r="549" spans="4:21" x14ac:dyDescent="0.25">
      <c r="D549" s="79"/>
      <c r="P549" s="79"/>
      <c r="R549" s="98"/>
      <c r="S549" s="98"/>
      <c r="T549" s="97"/>
      <c r="U549" s="97"/>
    </row>
    <row r="550" spans="4:21" x14ac:dyDescent="0.25">
      <c r="D550" s="79"/>
      <c r="P550" s="79"/>
      <c r="R550" s="98"/>
      <c r="S550" s="98"/>
      <c r="T550" s="97"/>
      <c r="U550" s="97"/>
    </row>
    <row r="551" spans="4:21" x14ac:dyDescent="0.25">
      <c r="D551" s="79"/>
      <c r="P551" s="79"/>
      <c r="R551" s="98"/>
      <c r="S551" s="98"/>
      <c r="T551" s="97"/>
      <c r="U551" s="97"/>
    </row>
    <row r="552" spans="4:21" x14ac:dyDescent="0.25">
      <c r="D552" s="79"/>
      <c r="P552" s="79"/>
      <c r="R552" s="98"/>
      <c r="S552" s="98"/>
      <c r="T552" s="97"/>
      <c r="U552" s="97"/>
    </row>
    <row r="553" spans="4:21" x14ac:dyDescent="0.25">
      <c r="D553" s="79"/>
      <c r="P553" s="79"/>
      <c r="R553" s="98"/>
      <c r="S553" s="98"/>
      <c r="T553" s="97"/>
      <c r="U553" s="97"/>
    </row>
    <row r="554" spans="4:21" x14ac:dyDescent="0.25">
      <c r="D554" s="79"/>
      <c r="P554" s="79"/>
      <c r="R554" s="98"/>
      <c r="S554" s="98"/>
      <c r="T554" s="97"/>
      <c r="U554" s="97"/>
    </row>
    <row r="555" spans="4:21" x14ac:dyDescent="0.25">
      <c r="D555" s="79"/>
      <c r="P555" s="79"/>
      <c r="R555" s="98"/>
      <c r="S555" s="98"/>
      <c r="T555" s="97"/>
      <c r="U555" s="97"/>
    </row>
    <row r="556" spans="4:21" x14ac:dyDescent="0.25">
      <c r="D556" s="79"/>
      <c r="P556" s="79"/>
      <c r="R556" s="98"/>
      <c r="S556" s="98"/>
      <c r="T556" s="97"/>
      <c r="U556" s="97"/>
    </row>
    <row r="557" spans="4:21" x14ac:dyDescent="0.25">
      <c r="D557" s="79"/>
      <c r="P557" s="79"/>
      <c r="R557" s="98"/>
      <c r="S557" s="98"/>
      <c r="T557" s="97"/>
      <c r="U557" s="97"/>
    </row>
    <row r="558" spans="4:21" x14ac:dyDescent="0.25">
      <c r="D558" s="79"/>
      <c r="P558" s="79"/>
      <c r="R558" s="98"/>
      <c r="S558" s="98"/>
      <c r="T558" s="97"/>
      <c r="U558" s="97"/>
    </row>
    <row r="559" spans="4:21" x14ac:dyDescent="0.25">
      <c r="D559" s="79"/>
      <c r="P559" s="79"/>
      <c r="R559" s="98"/>
      <c r="S559" s="98"/>
      <c r="T559" s="97"/>
      <c r="U559" s="97"/>
    </row>
    <row r="560" spans="4:21" x14ac:dyDescent="0.25">
      <c r="D560" s="79"/>
      <c r="P560" s="79"/>
      <c r="R560" s="98"/>
      <c r="S560" s="98"/>
      <c r="T560" s="97"/>
      <c r="U560" s="97"/>
    </row>
    <row r="561" spans="4:21" x14ac:dyDescent="0.25">
      <c r="D561" s="79"/>
      <c r="P561" s="79"/>
      <c r="R561" s="98"/>
      <c r="S561" s="98"/>
      <c r="T561" s="97"/>
      <c r="U561" s="97"/>
    </row>
    <row r="562" spans="4:21" x14ac:dyDescent="0.25">
      <c r="D562" s="79"/>
      <c r="P562" s="79"/>
      <c r="R562" s="98"/>
      <c r="S562" s="98"/>
      <c r="T562" s="97"/>
      <c r="U562" s="97"/>
    </row>
    <row r="563" spans="4:21" x14ac:dyDescent="0.25">
      <c r="D563" s="79"/>
      <c r="P563" s="79"/>
      <c r="R563" s="98"/>
      <c r="S563" s="98"/>
      <c r="T563" s="97"/>
      <c r="U563" s="97"/>
    </row>
    <row r="564" spans="4:21" x14ac:dyDescent="0.25">
      <c r="D564" s="79"/>
      <c r="P564" s="79"/>
      <c r="R564" s="98"/>
      <c r="S564" s="98"/>
      <c r="T564" s="97"/>
      <c r="U564" s="97"/>
    </row>
    <row r="565" spans="4:21" x14ac:dyDescent="0.25">
      <c r="D565" s="79"/>
      <c r="P565" s="79"/>
      <c r="R565" s="98"/>
      <c r="S565" s="98"/>
      <c r="T565" s="97"/>
      <c r="U565" s="97"/>
    </row>
    <row r="566" spans="4:21" x14ac:dyDescent="0.25">
      <c r="D566" s="79"/>
      <c r="P566" s="79"/>
      <c r="R566" s="98"/>
      <c r="S566" s="98"/>
      <c r="T566" s="97"/>
      <c r="U566" s="97"/>
    </row>
    <row r="567" spans="4:21" x14ac:dyDescent="0.25">
      <c r="D567" s="79"/>
      <c r="P567" s="79"/>
      <c r="R567" s="98"/>
      <c r="S567" s="98"/>
      <c r="T567" s="97"/>
      <c r="U567" s="97"/>
    </row>
    <row r="568" spans="4:21" x14ac:dyDescent="0.25">
      <c r="D568" s="79"/>
      <c r="P568" s="79"/>
      <c r="R568" s="98"/>
      <c r="S568" s="98"/>
      <c r="T568" s="97"/>
      <c r="U568" s="97"/>
    </row>
    <row r="569" spans="4:21" x14ac:dyDescent="0.25">
      <c r="D569" s="79"/>
      <c r="P569" s="79"/>
      <c r="R569" s="98"/>
      <c r="S569" s="98"/>
      <c r="T569" s="97"/>
      <c r="U569" s="97"/>
    </row>
    <row r="570" spans="4:21" x14ac:dyDescent="0.25">
      <c r="D570" s="79"/>
      <c r="P570" s="79"/>
      <c r="R570" s="98"/>
      <c r="S570" s="98"/>
      <c r="T570" s="97"/>
      <c r="U570" s="97"/>
    </row>
    <row r="571" spans="4:21" x14ac:dyDescent="0.25">
      <c r="D571" s="79"/>
      <c r="P571" s="79"/>
      <c r="R571" s="98"/>
      <c r="S571" s="98"/>
      <c r="T571" s="97"/>
      <c r="U571" s="97"/>
    </row>
    <row r="572" spans="4:21" x14ac:dyDescent="0.25">
      <c r="D572" s="79"/>
      <c r="P572" s="79"/>
      <c r="R572" s="98"/>
      <c r="S572" s="98"/>
      <c r="T572" s="97"/>
      <c r="U572" s="97"/>
    </row>
    <row r="573" spans="4:21" x14ac:dyDescent="0.25">
      <c r="D573" s="79"/>
      <c r="P573" s="79"/>
      <c r="R573" s="98"/>
      <c r="S573" s="98"/>
      <c r="T573" s="97"/>
      <c r="U573" s="97"/>
    </row>
    <row r="574" spans="4:21" x14ac:dyDescent="0.25">
      <c r="D574" s="79"/>
      <c r="P574" s="79"/>
      <c r="R574" s="98"/>
      <c r="S574" s="98"/>
      <c r="T574" s="97"/>
      <c r="U574" s="97"/>
    </row>
    <row r="575" spans="4:21" x14ac:dyDescent="0.25">
      <c r="D575" s="79"/>
      <c r="P575" s="79"/>
      <c r="R575" s="98"/>
      <c r="S575" s="98"/>
      <c r="T575" s="97"/>
      <c r="U575" s="97"/>
    </row>
    <row r="576" spans="4:21" x14ac:dyDescent="0.25">
      <c r="D576" s="79"/>
      <c r="P576" s="79"/>
      <c r="R576" s="98"/>
      <c r="S576" s="98"/>
      <c r="T576" s="97"/>
      <c r="U576" s="97"/>
    </row>
    <row r="577" spans="4:21" x14ac:dyDescent="0.25">
      <c r="D577" s="79"/>
      <c r="P577" s="79"/>
      <c r="R577" s="98"/>
      <c r="S577" s="98"/>
      <c r="T577" s="97"/>
      <c r="U577" s="97"/>
    </row>
    <row r="578" spans="4:21" x14ac:dyDescent="0.25">
      <c r="D578" s="79"/>
      <c r="P578" s="79"/>
      <c r="R578" s="98"/>
      <c r="S578" s="98"/>
      <c r="T578" s="97"/>
      <c r="U578" s="97"/>
    </row>
    <row r="579" spans="4:21" x14ac:dyDescent="0.25">
      <c r="D579" s="79"/>
      <c r="P579" s="79"/>
      <c r="R579" s="98"/>
      <c r="S579" s="98"/>
      <c r="T579" s="97"/>
      <c r="U579" s="97"/>
    </row>
    <row r="580" spans="4:21" x14ac:dyDescent="0.25">
      <c r="D580" s="79"/>
      <c r="P580" s="79"/>
      <c r="R580" s="98"/>
      <c r="S580" s="98"/>
      <c r="T580" s="97"/>
      <c r="U580" s="97"/>
    </row>
    <row r="581" spans="4:21" x14ac:dyDescent="0.25">
      <c r="D581" s="79"/>
      <c r="P581" s="79"/>
      <c r="R581" s="98"/>
      <c r="S581" s="98"/>
      <c r="T581" s="97"/>
      <c r="U581" s="97"/>
    </row>
    <row r="582" spans="4:21" x14ac:dyDescent="0.25">
      <c r="D582" s="79"/>
      <c r="P582" s="79"/>
      <c r="R582" s="98"/>
      <c r="S582" s="98"/>
      <c r="T582" s="97"/>
      <c r="U582" s="97"/>
    </row>
    <row r="583" spans="4:21" x14ac:dyDescent="0.25">
      <c r="D583" s="79"/>
      <c r="P583" s="79"/>
      <c r="R583" s="98"/>
      <c r="S583" s="98"/>
      <c r="T583" s="97"/>
      <c r="U583" s="97"/>
    </row>
    <row r="584" spans="4:21" x14ac:dyDescent="0.25">
      <c r="D584" s="79"/>
      <c r="P584" s="79"/>
      <c r="R584" s="98"/>
      <c r="S584" s="98"/>
      <c r="T584" s="97"/>
      <c r="U584" s="97"/>
    </row>
    <row r="585" spans="4:21" x14ac:dyDescent="0.25">
      <c r="D585" s="79"/>
      <c r="P585" s="79"/>
      <c r="R585" s="98"/>
      <c r="S585" s="98"/>
      <c r="T585" s="97"/>
      <c r="U585" s="97"/>
    </row>
    <row r="586" spans="4:21" x14ac:dyDescent="0.25">
      <c r="D586" s="79"/>
      <c r="P586" s="79"/>
      <c r="R586" s="98"/>
      <c r="S586" s="98"/>
      <c r="T586" s="97"/>
      <c r="U586" s="97"/>
    </row>
    <row r="587" spans="4:21" x14ac:dyDescent="0.25">
      <c r="D587" s="79"/>
      <c r="P587" s="79"/>
      <c r="R587" s="98"/>
      <c r="S587" s="98"/>
      <c r="T587" s="97"/>
      <c r="U587" s="97"/>
    </row>
    <row r="588" spans="4:21" x14ac:dyDescent="0.25">
      <c r="D588" s="79"/>
      <c r="P588" s="79"/>
      <c r="R588" s="98"/>
      <c r="S588" s="98"/>
      <c r="T588" s="97"/>
      <c r="U588" s="97"/>
    </row>
    <row r="589" spans="4:21" x14ac:dyDescent="0.25">
      <c r="D589" s="79"/>
      <c r="P589" s="79"/>
      <c r="R589" s="98"/>
      <c r="S589" s="98"/>
      <c r="T589" s="97"/>
      <c r="U589" s="97"/>
    </row>
    <row r="590" spans="4:21" x14ac:dyDescent="0.25">
      <c r="D590" s="79"/>
      <c r="P590" s="79"/>
      <c r="R590" s="98"/>
      <c r="S590" s="98"/>
      <c r="T590" s="97"/>
      <c r="U590" s="97"/>
    </row>
    <row r="591" spans="4:21" x14ac:dyDescent="0.25">
      <c r="D591" s="79"/>
      <c r="P591" s="79"/>
      <c r="R591" s="98"/>
      <c r="S591" s="98"/>
      <c r="T591" s="97"/>
      <c r="U591" s="97"/>
    </row>
    <row r="592" spans="4:21" x14ac:dyDescent="0.25">
      <c r="D592" s="79"/>
      <c r="P592" s="79"/>
      <c r="R592" s="98"/>
      <c r="S592" s="98"/>
      <c r="T592" s="97"/>
      <c r="U592" s="97"/>
    </row>
    <row r="593" spans="4:21" x14ac:dyDescent="0.25">
      <c r="D593" s="79"/>
      <c r="P593" s="79"/>
      <c r="R593" s="98"/>
      <c r="S593" s="98"/>
      <c r="T593" s="97"/>
      <c r="U593" s="97"/>
    </row>
    <row r="594" spans="4:21" x14ac:dyDescent="0.25">
      <c r="D594" s="79"/>
      <c r="P594" s="79"/>
      <c r="R594" s="98"/>
      <c r="S594" s="98"/>
      <c r="T594" s="97"/>
      <c r="U594" s="97"/>
    </row>
    <row r="595" spans="4:21" x14ac:dyDescent="0.25">
      <c r="D595" s="79"/>
      <c r="P595" s="79"/>
      <c r="R595" s="98"/>
      <c r="S595" s="98"/>
      <c r="T595" s="97"/>
      <c r="U595" s="97"/>
    </row>
    <row r="596" spans="4:21" x14ac:dyDescent="0.25">
      <c r="D596" s="79"/>
      <c r="P596" s="79"/>
      <c r="R596" s="98"/>
      <c r="S596" s="98"/>
      <c r="T596" s="97"/>
      <c r="U596" s="97"/>
    </row>
    <row r="597" spans="4:21" x14ac:dyDescent="0.25">
      <c r="D597" s="79"/>
      <c r="P597" s="79"/>
      <c r="R597" s="98"/>
      <c r="S597" s="98"/>
      <c r="T597" s="97"/>
      <c r="U597" s="97"/>
    </row>
    <row r="598" spans="4:21" x14ac:dyDescent="0.25">
      <c r="D598" s="79"/>
      <c r="P598" s="79"/>
      <c r="R598" s="98"/>
      <c r="S598" s="98"/>
      <c r="T598" s="97"/>
      <c r="U598" s="97"/>
    </row>
    <row r="599" spans="4:21" x14ac:dyDescent="0.25">
      <c r="D599" s="79"/>
      <c r="P599" s="79"/>
      <c r="R599" s="98"/>
      <c r="S599" s="98"/>
      <c r="T599" s="97"/>
      <c r="U599" s="97"/>
    </row>
    <row r="600" spans="4:21" x14ac:dyDescent="0.25">
      <c r="D600" s="79"/>
      <c r="P600" s="79"/>
      <c r="R600" s="98"/>
      <c r="S600" s="98"/>
      <c r="T600" s="97"/>
      <c r="U600" s="97"/>
    </row>
    <row r="601" spans="4:21" x14ac:dyDescent="0.25">
      <c r="D601" s="79"/>
      <c r="P601" s="79"/>
      <c r="R601" s="98"/>
      <c r="S601" s="98"/>
      <c r="T601" s="97"/>
      <c r="U601" s="97"/>
    </row>
    <row r="602" spans="4:21" x14ac:dyDescent="0.25">
      <c r="D602" s="79"/>
      <c r="P602" s="79"/>
      <c r="R602" s="98"/>
      <c r="S602" s="98"/>
      <c r="T602" s="97"/>
      <c r="U602" s="97"/>
    </row>
    <row r="603" spans="4:21" x14ac:dyDescent="0.25">
      <c r="D603" s="79"/>
      <c r="P603" s="79"/>
      <c r="R603" s="98"/>
      <c r="S603" s="98"/>
      <c r="T603" s="97"/>
      <c r="U603" s="97"/>
    </row>
    <row r="604" spans="4:21" x14ac:dyDescent="0.25">
      <c r="D604" s="79"/>
      <c r="P604" s="79"/>
      <c r="R604" s="98"/>
      <c r="S604" s="98"/>
      <c r="T604" s="97"/>
      <c r="U604" s="97"/>
    </row>
    <row r="605" spans="4:21" x14ac:dyDescent="0.25">
      <c r="D605" s="79"/>
      <c r="P605" s="79"/>
      <c r="R605" s="98"/>
      <c r="S605" s="98"/>
      <c r="T605" s="97"/>
      <c r="U605" s="97"/>
    </row>
    <row r="606" spans="4:21" x14ac:dyDescent="0.25">
      <c r="D606" s="79"/>
      <c r="P606" s="79"/>
      <c r="R606" s="98"/>
      <c r="S606" s="98"/>
      <c r="T606" s="97"/>
      <c r="U606" s="97"/>
    </row>
    <row r="607" spans="4:21" x14ac:dyDescent="0.25">
      <c r="D607" s="79"/>
      <c r="P607" s="79"/>
      <c r="R607" s="98"/>
      <c r="S607" s="98"/>
      <c r="T607" s="97"/>
      <c r="U607" s="97"/>
    </row>
    <row r="608" spans="4:21" x14ac:dyDescent="0.25">
      <c r="D608" s="79"/>
      <c r="P608" s="79"/>
      <c r="R608" s="98"/>
      <c r="S608" s="98"/>
      <c r="T608" s="97"/>
      <c r="U608" s="97"/>
    </row>
    <row r="609" spans="4:21" x14ac:dyDescent="0.25">
      <c r="D609" s="79"/>
      <c r="P609" s="79"/>
      <c r="R609" s="98"/>
      <c r="S609" s="98"/>
      <c r="T609" s="97"/>
      <c r="U609" s="97"/>
    </row>
    <row r="610" spans="4:21" x14ac:dyDescent="0.25">
      <c r="D610" s="79"/>
      <c r="P610" s="79"/>
      <c r="R610" s="98"/>
      <c r="S610" s="98"/>
      <c r="T610" s="97"/>
      <c r="U610" s="97"/>
    </row>
    <row r="611" spans="4:21" x14ac:dyDescent="0.25">
      <c r="D611" s="79"/>
      <c r="P611" s="79"/>
      <c r="R611" s="98"/>
      <c r="S611" s="98"/>
      <c r="T611" s="97"/>
      <c r="U611" s="97"/>
    </row>
    <row r="612" spans="4:21" x14ac:dyDescent="0.25">
      <c r="D612" s="79"/>
      <c r="P612" s="79"/>
      <c r="R612" s="98"/>
      <c r="S612" s="98"/>
      <c r="T612" s="97"/>
      <c r="U612" s="97"/>
    </row>
    <row r="613" spans="4:21" x14ac:dyDescent="0.25">
      <c r="D613" s="79"/>
      <c r="P613" s="79"/>
      <c r="R613" s="98"/>
      <c r="S613" s="98"/>
      <c r="T613" s="97"/>
      <c r="U613" s="97"/>
    </row>
    <row r="614" spans="4:21" x14ac:dyDescent="0.25">
      <c r="D614" s="79"/>
      <c r="P614" s="79"/>
      <c r="R614" s="98"/>
      <c r="S614" s="98"/>
      <c r="T614" s="97"/>
      <c r="U614" s="97"/>
    </row>
    <row r="615" spans="4:21" x14ac:dyDescent="0.25">
      <c r="D615" s="79"/>
      <c r="P615" s="79"/>
      <c r="R615" s="98"/>
      <c r="S615" s="98"/>
      <c r="T615" s="97"/>
      <c r="U615" s="97"/>
    </row>
    <row r="616" spans="4:21" x14ac:dyDescent="0.25">
      <c r="D616" s="79"/>
      <c r="P616" s="79"/>
      <c r="R616" s="98"/>
      <c r="S616" s="98"/>
      <c r="T616" s="97"/>
      <c r="U616" s="97"/>
    </row>
    <row r="617" spans="4:21" x14ac:dyDescent="0.25">
      <c r="D617" s="79"/>
      <c r="P617" s="79"/>
      <c r="R617" s="98"/>
      <c r="S617" s="98"/>
      <c r="T617" s="97"/>
      <c r="U617" s="97"/>
    </row>
    <row r="618" spans="4:21" x14ac:dyDescent="0.25">
      <c r="D618" s="79"/>
      <c r="P618" s="79"/>
      <c r="R618" s="98"/>
      <c r="S618" s="98"/>
      <c r="T618" s="97"/>
      <c r="U618" s="97"/>
    </row>
    <row r="619" spans="4:21" x14ac:dyDescent="0.25">
      <c r="D619" s="79"/>
      <c r="P619" s="79"/>
      <c r="R619" s="98"/>
      <c r="S619" s="98"/>
      <c r="T619" s="97"/>
      <c r="U619" s="97"/>
    </row>
    <row r="620" spans="4:21" x14ac:dyDescent="0.25">
      <c r="D620" s="79"/>
      <c r="P620" s="79"/>
      <c r="R620" s="98"/>
      <c r="S620" s="98"/>
      <c r="T620" s="97"/>
      <c r="U620" s="97"/>
    </row>
    <row r="621" spans="4:21" x14ac:dyDescent="0.25">
      <c r="D621" s="79"/>
      <c r="P621" s="79"/>
      <c r="R621" s="98"/>
      <c r="S621" s="98"/>
      <c r="T621" s="97"/>
      <c r="U621" s="97"/>
    </row>
    <row r="622" spans="4:21" x14ac:dyDescent="0.25">
      <c r="D622" s="79"/>
      <c r="P622" s="79"/>
      <c r="R622" s="98"/>
      <c r="S622" s="98"/>
      <c r="T622" s="97"/>
      <c r="U622" s="97"/>
    </row>
    <row r="623" spans="4:21" x14ac:dyDescent="0.25">
      <c r="D623" s="79"/>
      <c r="P623" s="79"/>
      <c r="R623" s="98"/>
      <c r="S623" s="98"/>
      <c r="T623" s="97"/>
      <c r="U623" s="97"/>
    </row>
    <row r="624" spans="4:21" x14ac:dyDescent="0.25">
      <c r="D624" s="79"/>
      <c r="P624" s="79"/>
      <c r="R624" s="98"/>
      <c r="S624" s="98"/>
      <c r="T624" s="97"/>
      <c r="U624" s="97"/>
    </row>
    <row r="625" spans="4:21" x14ac:dyDescent="0.25">
      <c r="D625" s="79"/>
      <c r="P625" s="79"/>
      <c r="R625" s="98"/>
      <c r="S625" s="98"/>
      <c r="T625" s="97"/>
      <c r="U625" s="97"/>
    </row>
    <row r="626" spans="4:21" x14ac:dyDescent="0.25">
      <c r="D626" s="79"/>
      <c r="P626" s="79"/>
      <c r="R626" s="98"/>
      <c r="S626" s="98"/>
      <c r="T626" s="97"/>
      <c r="U626" s="97"/>
    </row>
    <row r="627" spans="4:21" x14ac:dyDescent="0.25">
      <c r="D627" s="79"/>
      <c r="P627" s="79"/>
      <c r="R627" s="98"/>
      <c r="S627" s="98"/>
      <c r="T627" s="97"/>
      <c r="U627" s="97"/>
    </row>
    <row r="628" spans="4:21" x14ac:dyDescent="0.25">
      <c r="D628" s="79"/>
      <c r="P628" s="79"/>
      <c r="R628" s="98"/>
      <c r="S628" s="98"/>
      <c r="T628" s="97"/>
      <c r="U628" s="97"/>
    </row>
    <row r="629" spans="4:21" x14ac:dyDescent="0.25">
      <c r="D629" s="79"/>
      <c r="P629" s="79"/>
      <c r="R629" s="98"/>
      <c r="S629" s="98"/>
      <c r="T629" s="97"/>
      <c r="U629" s="97"/>
    </row>
    <row r="630" spans="4:21" x14ac:dyDescent="0.25">
      <c r="D630" s="79"/>
      <c r="P630" s="79"/>
      <c r="R630" s="98"/>
      <c r="S630" s="98"/>
      <c r="T630" s="97"/>
      <c r="U630" s="97"/>
    </row>
    <row r="631" spans="4:21" x14ac:dyDescent="0.25">
      <c r="D631" s="79"/>
      <c r="P631" s="79"/>
      <c r="R631" s="98"/>
      <c r="S631" s="98"/>
      <c r="T631" s="97"/>
      <c r="U631" s="97"/>
    </row>
    <row r="632" spans="4:21" x14ac:dyDescent="0.25">
      <c r="D632" s="79"/>
      <c r="P632" s="79"/>
      <c r="R632" s="98"/>
      <c r="S632" s="98"/>
      <c r="T632" s="97"/>
      <c r="U632" s="97"/>
    </row>
    <row r="633" spans="4:21" x14ac:dyDescent="0.25">
      <c r="D633" s="79"/>
      <c r="P633" s="79"/>
      <c r="R633" s="98"/>
      <c r="S633" s="98"/>
      <c r="T633" s="97"/>
      <c r="U633" s="97"/>
    </row>
    <row r="634" spans="4:21" x14ac:dyDescent="0.25">
      <c r="D634" s="79"/>
      <c r="P634" s="79"/>
      <c r="R634" s="98"/>
      <c r="S634" s="98"/>
      <c r="T634" s="97"/>
      <c r="U634" s="97"/>
    </row>
    <row r="635" spans="4:21" x14ac:dyDescent="0.25">
      <c r="D635" s="79"/>
      <c r="P635" s="79"/>
      <c r="R635" s="98"/>
      <c r="S635" s="98"/>
      <c r="T635" s="97"/>
      <c r="U635" s="97"/>
    </row>
    <row r="636" spans="4:21" x14ac:dyDescent="0.25">
      <c r="D636" s="79"/>
      <c r="P636" s="79"/>
      <c r="R636" s="98"/>
      <c r="S636" s="98"/>
      <c r="T636" s="97"/>
      <c r="U636" s="97"/>
    </row>
    <row r="637" spans="4:21" x14ac:dyDescent="0.25">
      <c r="D637" s="79"/>
      <c r="P637" s="79"/>
      <c r="R637" s="98"/>
      <c r="S637" s="98"/>
      <c r="T637" s="97"/>
      <c r="U637" s="97"/>
    </row>
    <row r="638" spans="4:21" x14ac:dyDescent="0.25">
      <c r="D638" s="79"/>
      <c r="P638" s="79"/>
      <c r="R638" s="98"/>
      <c r="S638" s="98"/>
      <c r="T638" s="97"/>
      <c r="U638" s="97"/>
    </row>
    <row r="639" spans="4:21" x14ac:dyDescent="0.25">
      <c r="D639" s="79"/>
      <c r="P639" s="79"/>
      <c r="R639" s="98"/>
      <c r="S639" s="98"/>
      <c r="T639" s="97"/>
      <c r="U639" s="97"/>
    </row>
    <row r="640" spans="4:21" x14ac:dyDescent="0.25">
      <c r="D640" s="79"/>
      <c r="P640" s="79"/>
      <c r="R640" s="98"/>
      <c r="S640" s="98"/>
      <c r="T640" s="97"/>
      <c r="U640" s="97"/>
    </row>
    <row r="641" spans="4:21" x14ac:dyDescent="0.25">
      <c r="D641" s="79"/>
      <c r="P641" s="79"/>
      <c r="R641" s="98"/>
      <c r="S641" s="98"/>
      <c r="T641" s="97"/>
      <c r="U641" s="97"/>
    </row>
    <row r="642" spans="4:21" x14ac:dyDescent="0.25">
      <c r="D642" s="79"/>
      <c r="P642" s="79"/>
      <c r="R642" s="98"/>
      <c r="S642" s="98"/>
      <c r="T642" s="97"/>
      <c r="U642" s="97"/>
    </row>
    <row r="643" spans="4:21" x14ac:dyDescent="0.25">
      <c r="D643" s="79"/>
      <c r="P643" s="79"/>
      <c r="R643" s="98"/>
      <c r="S643" s="98"/>
      <c r="T643" s="97"/>
      <c r="U643" s="97"/>
    </row>
    <row r="644" spans="4:21" x14ac:dyDescent="0.25">
      <c r="D644" s="79"/>
      <c r="P644" s="79"/>
      <c r="R644" s="98"/>
      <c r="S644" s="98"/>
      <c r="T644" s="97"/>
      <c r="U644" s="97"/>
    </row>
    <row r="645" spans="4:21" x14ac:dyDescent="0.25">
      <c r="D645" s="79"/>
      <c r="P645" s="79"/>
      <c r="R645" s="98"/>
      <c r="S645" s="98"/>
      <c r="T645" s="97"/>
      <c r="U645" s="97"/>
    </row>
    <row r="646" spans="4:21" x14ac:dyDescent="0.25">
      <c r="D646" s="79"/>
      <c r="P646" s="79"/>
      <c r="R646" s="98"/>
      <c r="S646" s="98"/>
      <c r="T646" s="97"/>
      <c r="U646" s="97"/>
    </row>
    <row r="647" spans="4:21" x14ac:dyDescent="0.25">
      <c r="D647" s="79"/>
      <c r="P647" s="79"/>
      <c r="R647" s="98"/>
      <c r="S647" s="98"/>
      <c r="T647" s="97"/>
      <c r="U647" s="97"/>
    </row>
    <row r="648" spans="4:21" x14ac:dyDescent="0.25">
      <c r="D648" s="79"/>
      <c r="P648" s="79"/>
      <c r="R648" s="98"/>
      <c r="S648" s="98"/>
      <c r="T648" s="97"/>
      <c r="U648" s="97"/>
    </row>
    <row r="649" spans="4:21" x14ac:dyDescent="0.25">
      <c r="D649" s="79"/>
      <c r="P649" s="79"/>
      <c r="R649" s="98"/>
      <c r="S649" s="98"/>
      <c r="T649" s="97"/>
      <c r="U649" s="97"/>
    </row>
    <row r="650" spans="4:21" x14ac:dyDescent="0.25">
      <c r="D650" s="79"/>
      <c r="P650" s="79"/>
      <c r="R650" s="98"/>
      <c r="S650" s="98"/>
      <c r="T650" s="97"/>
      <c r="U650" s="97"/>
    </row>
    <row r="651" spans="4:21" x14ac:dyDescent="0.25">
      <c r="D651" s="79"/>
      <c r="P651" s="79"/>
      <c r="R651" s="98"/>
      <c r="S651" s="98"/>
      <c r="T651" s="97"/>
      <c r="U651" s="97"/>
    </row>
    <row r="652" spans="4:21" x14ac:dyDescent="0.25">
      <c r="D652" s="79"/>
      <c r="P652" s="79"/>
      <c r="R652" s="98"/>
      <c r="S652" s="98"/>
      <c r="T652" s="97"/>
      <c r="U652" s="97"/>
    </row>
    <row r="653" spans="4:21" x14ac:dyDescent="0.25">
      <c r="D653" s="79"/>
      <c r="P653" s="79"/>
      <c r="R653" s="98"/>
      <c r="S653" s="98"/>
      <c r="T653" s="97"/>
      <c r="U653" s="97"/>
    </row>
    <row r="654" spans="4:21" x14ac:dyDescent="0.25">
      <c r="D654" s="79"/>
      <c r="P654" s="79"/>
      <c r="R654" s="98"/>
      <c r="S654" s="98"/>
      <c r="T654" s="97"/>
      <c r="U654" s="97"/>
    </row>
    <row r="655" spans="4:21" x14ac:dyDescent="0.25">
      <c r="D655" s="79"/>
      <c r="P655" s="79"/>
      <c r="R655" s="98"/>
      <c r="S655" s="98"/>
      <c r="T655" s="97"/>
      <c r="U655" s="97"/>
    </row>
    <row r="656" spans="4:21" x14ac:dyDescent="0.25">
      <c r="D656" s="79"/>
      <c r="P656" s="79"/>
      <c r="R656" s="98"/>
      <c r="S656" s="98"/>
      <c r="T656" s="97"/>
      <c r="U656" s="97"/>
    </row>
    <row r="657" spans="4:21" x14ac:dyDescent="0.25">
      <c r="D657" s="79"/>
      <c r="P657" s="79"/>
      <c r="R657" s="98"/>
      <c r="S657" s="98"/>
      <c r="T657" s="97"/>
      <c r="U657" s="97"/>
    </row>
    <row r="658" spans="4:21" x14ac:dyDescent="0.25">
      <c r="D658" s="79"/>
      <c r="P658" s="79"/>
      <c r="R658" s="98"/>
      <c r="S658" s="98"/>
      <c r="T658" s="97"/>
      <c r="U658" s="97"/>
    </row>
    <row r="659" spans="4:21" x14ac:dyDescent="0.25">
      <c r="D659" s="79"/>
      <c r="P659" s="79"/>
      <c r="R659" s="98"/>
      <c r="S659" s="98"/>
      <c r="T659" s="97"/>
      <c r="U659" s="97"/>
    </row>
    <row r="660" spans="4:21" x14ac:dyDescent="0.25">
      <c r="D660" s="79"/>
      <c r="P660" s="79"/>
      <c r="R660" s="98"/>
      <c r="S660" s="98"/>
      <c r="T660" s="97"/>
      <c r="U660" s="97"/>
    </row>
    <row r="661" spans="4:21" x14ac:dyDescent="0.25">
      <c r="D661" s="79"/>
      <c r="P661" s="79"/>
      <c r="R661" s="98"/>
      <c r="S661" s="98"/>
      <c r="T661" s="97"/>
      <c r="U661" s="97"/>
    </row>
    <row r="662" spans="4:21" x14ac:dyDescent="0.25">
      <c r="D662" s="79"/>
      <c r="P662" s="79"/>
      <c r="R662" s="98"/>
      <c r="S662" s="98"/>
      <c r="T662" s="97"/>
      <c r="U662" s="97"/>
    </row>
    <row r="663" spans="4:21" x14ac:dyDescent="0.25">
      <c r="D663" s="79"/>
      <c r="P663" s="79"/>
      <c r="R663" s="98"/>
      <c r="S663" s="98"/>
      <c r="T663" s="97"/>
      <c r="U663" s="97"/>
    </row>
    <row r="664" spans="4:21" x14ac:dyDescent="0.25">
      <c r="D664" s="79"/>
      <c r="P664" s="79"/>
      <c r="R664" s="98"/>
      <c r="S664" s="98"/>
      <c r="T664" s="97"/>
      <c r="U664" s="97"/>
    </row>
    <row r="665" spans="4:21" x14ac:dyDescent="0.25">
      <c r="D665" s="79"/>
      <c r="P665" s="79"/>
      <c r="R665" s="98"/>
      <c r="S665" s="98"/>
      <c r="T665" s="97"/>
      <c r="U665" s="97"/>
    </row>
    <row r="666" spans="4:21" x14ac:dyDescent="0.25">
      <c r="D666" s="79"/>
      <c r="P666" s="79"/>
      <c r="R666" s="98"/>
      <c r="S666" s="98"/>
      <c r="T666" s="97"/>
      <c r="U666" s="97"/>
    </row>
    <row r="667" spans="4:21" x14ac:dyDescent="0.25">
      <c r="D667" s="79"/>
      <c r="P667" s="79"/>
      <c r="R667" s="98"/>
      <c r="S667" s="98"/>
      <c r="T667" s="97"/>
      <c r="U667" s="97"/>
    </row>
    <row r="668" spans="4:21" x14ac:dyDescent="0.25">
      <c r="D668" s="79"/>
      <c r="P668" s="79"/>
      <c r="R668" s="98"/>
      <c r="S668" s="98"/>
      <c r="T668" s="97"/>
      <c r="U668" s="97"/>
    </row>
    <row r="669" spans="4:21" x14ac:dyDescent="0.25">
      <c r="D669" s="79"/>
      <c r="P669" s="79"/>
      <c r="R669" s="98"/>
      <c r="S669" s="98"/>
      <c r="T669" s="97"/>
      <c r="U669" s="97"/>
    </row>
    <row r="670" spans="4:21" x14ac:dyDescent="0.25">
      <c r="D670" s="79"/>
      <c r="P670" s="79"/>
      <c r="R670" s="98"/>
      <c r="S670" s="98"/>
      <c r="T670" s="97"/>
      <c r="U670" s="97"/>
    </row>
    <row r="671" spans="4:21" x14ac:dyDescent="0.25">
      <c r="D671" s="79"/>
      <c r="P671" s="79"/>
      <c r="R671" s="98"/>
      <c r="S671" s="98"/>
      <c r="T671" s="97"/>
      <c r="U671" s="97"/>
    </row>
    <row r="672" spans="4:21" x14ac:dyDescent="0.25">
      <c r="D672" s="79"/>
      <c r="P672" s="79"/>
      <c r="R672" s="98"/>
      <c r="S672" s="98"/>
      <c r="T672" s="97"/>
      <c r="U672" s="97"/>
    </row>
    <row r="673" spans="4:21" x14ac:dyDescent="0.25">
      <c r="D673" s="79"/>
      <c r="P673" s="79"/>
      <c r="R673" s="98"/>
      <c r="S673" s="98"/>
      <c r="T673" s="97"/>
      <c r="U673" s="97"/>
    </row>
    <row r="674" spans="4:21" x14ac:dyDescent="0.25">
      <c r="D674" s="79"/>
      <c r="P674" s="79"/>
      <c r="R674" s="98"/>
      <c r="S674" s="98"/>
      <c r="T674" s="97"/>
      <c r="U674" s="97"/>
    </row>
    <row r="675" spans="4:21" x14ac:dyDescent="0.25">
      <c r="D675" s="79"/>
      <c r="P675" s="79"/>
      <c r="R675" s="98"/>
      <c r="S675" s="98"/>
      <c r="T675" s="97"/>
      <c r="U675" s="97"/>
    </row>
    <row r="676" spans="4:21" x14ac:dyDescent="0.25">
      <c r="D676" s="79"/>
      <c r="P676" s="79"/>
      <c r="R676" s="98"/>
      <c r="S676" s="98"/>
      <c r="T676" s="97"/>
      <c r="U676" s="97"/>
    </row>
    <row r="677" spans="4:21" x14ac:dyDescent="0.25">
      <c r="D677" s="79"/>
      <c r="P677" s="79"/>
      <c r="R677" s="98"/>
      <c r="S677" s="98"/>
      <c r="T677" s="97"/>
      <c r="U677" s="97"/>
    </row>
    <row r="678" spans="4:21" x14ac:dyDescent="0.25">
      <c r="D678" s="79"/>
      <c r="P678" s="79"/>
      <c r="R678" s="98"/>
      <c r="S678" s="98"/>
      <c r="T678" s="97"/>
      <c r="U678" s="97"/>
    </row>
    <row r="679" spans="4:21" x14ac:dyDescent="0.25">
      <c r="D679" s="79"/>
      <c r="P679" s="79"/>
      <c r="R679" s="98"/>
      <c r="S679" s="98"/>
      <c r="T679" s="97"/>
      <c r="U679" s="97"/>
    </row>
    <row r="680" spans="4:21" x14ac:dyDescent="0.25">
      <c r="D680" s="79"/>
      <c r="P680" s="79"/>
      <c r="R680" s="98"/>
      <c r="S680" s="98"/>
      <c r="T680" s="97"/>
      <c r="U680" s="97"/>
    </row>
    <row r="681" spans="4:21" x14ac:dyDescent="0.25">
      <c r="D681" s="79"/>
      <c r="P681" s="79"/>
      <c r="R681" s="98"/>
      <c r="S681" s="98"/>
      <c r="T681" s="97"/>
      <c r="U681" s="97"/>
    </row>
    <row r="682" spans="4:21" x14ac:dyDescent="0.25">
      <c r="D682" s="79"/>
      <c r="P682" s="79"/>
      <c r="R682" s="98"/>
      <c r="S682" s="98"/>
      <c r="T682" s="97"/>
      <c r="U682" s="97"/>
    </row>
    <row r="683" spans="4:21" x14ac:dyDescent="0.25">
      <c r="D683" s="79"/>
      <c r="P683" s="79"/>
      <c r="R683" s="98"/>
      <c r="S683" s="98"/>
      <c r="T683" s="97"/>
      <c r="U683" s="97"/>
    </row>
    <row r="684" spans="4:21" x14ac:dyDescent="0.25">
      <c r="D684" s="79"/>
      <c r="P684" s="79"/>
      <c r="R684" s="98"/>
      <c r="S684" s="98"/>
      <c r="T684" s="97"/>
      <c r="U684" s="97"/>
    </row>
    <row r="685" spans="4:21" x14ac:dyDescent="0.25">
      <c r="D685" s="79"/>
      <c r="P685" s="79"/>
      <c r="R685" s="98"/>
      <c r="S685" s="98"/>
      <c r="T685" s="97"/>
      <c r="U685" s="97"/>
    </row>
    <row r="686" spans="4:21" x14ac:dyDescent="0.25">
      <c r="D686" s="79"/>
      <c r="P686" s="79"/>
      <c r="R686" s="98"/>
      <c r="S686" s="98"/>
      <c r="T686" s="97"/>
      <c r="U686" s="97"/>
    </row>
    <row r="687" spans="4:21" x14ac:dyDescent="0.25">
      <c r="D687" s="79"/>
      <c r="P687" s="79"/>
      <c r="R687" s="98"/>
      <c r="S687" s="98"/>
      <c r="T687" s="97"/>
      <c r="U687" s="97"/>
    </row>
    <row r="688" spans="4:21" x14ac:dyDescent="0.25">
      <c r="D688" s="79"/>
      <c r="P688" s="79"/>
      <c r="R688" s="98"/>
      <c r="S688" s="98"/>
      <c r="T688" s="97"/>
      <c r="U688" s="97"/>
    </row>
    <row r="689" spans="4:21" x14ac:dyDescent="0.25">
      <c r="D689" s="79"/>
      <c r="P689" s="79"/>
      <c r="R689" s="98"/>
      <c r="S689" s="98"/>
      <c r="T689" s="97"/>
      <c r="U689" s="97"/>
    </row>
    <row r="690" spans="4:21" x14ac:dyDescent="0.25">
      <c r="D690" s="79"/>
      <c r="P690" s="79"/>
      <c r="R690" s="98"/>
      <c r="S690" s="98"/>
      <c r="T690" s="97"/>
      <c r="U690" s="97"/>
    </row>
    <row r="691" spans="4:21" x14ac:dyDescent="0.25">
      <c r="D691" s="79"/>
      <c r="P691" s="79"/>
      <c r="R691" s="98"/>
      <c r="S691" s="98"/>
      <c r="T691" s="97"/>
      <c r="U691" s="97"/>
    </row>
    <row r="692" spans="4:21" x14ac:dyDescent="0.25">
      <c r="D692" s="79"/>
      <c r="P692" s="79"/>
      <c r="R692" s="98"/>
      <c r="S692" s="98"/>
      <c r="T692" s="97"/>
      <c r="U692" s="97"/>
    </row>
    <row r="693" spans="4:21" x14ac:dyDescent="0.25">
      <c r="D693" s="79"/>
      <c r="P693" s="79"/>
      <c r="R693" s="98"/>
      <c r="S693" s="98"/>
      <c r="T693" s="97"/>
      <c r="U693" s="97"/>
    </row>
    <row r="694" spans="4:21" x14ac:dyDescent="0.25">
      <c r="D694" s="79"/>
      <c r="P694" s="79"/>
      <c r="R694" s="98"/>
      <c r="S694" s="98"/>
      <c r="T694" s="97"/>
      <c r="U694" s="97"/>
    </row>
    <row r="695" spans="4:21" x14ac:dyDescent="0.25">
      <c r="D695" s="79"/>
      <c r="P695" s="79"/>
      <c r="R695" s="98"/>
      <c r="S695" s="98"/>
      <c r="T695" s="97"/>
      <c r="U695" s="97"/>
    </row>
    <row r="696" spans="4:21" x14ac:dyDescent="0.25">
      <c r="D696" s="79"/>
      <c r="P696" s="79"/>
      <c r="R696" s="98"/>
      <c r="S696" s="98"/>
      <c r="T696" s="97"/>
      <c r="U696" s="97"/>
    </row>
    <row r="697" spans="4:21" x14ac:dyDescent="0.25">
      <c r="D697" s="79"/>
      <c r="P697" s="79"/>
      <c r="R697" s="98"/>
      <c r="S697" s="98"/>
      <c r="T697" s="97"/>
      <c r="U697" s="97"/>
    </row>
    <row r="698" spans="4:21" x14ac:dyDescent="0.25">
      <c r="D698" s="79"/>
      <c r="P698" s="79"/>
      <c r="R698" s="98"/>
      <c r="S698" s="98"/>
      <c r="T698" s="97"/>
      <c r="U698" s="97"/>
    </row>
    <row r="699" spans="4:21" x14ac:dyDescent="0.25">
      <c r="D699" s="79"/>
      <c r="P699" s="79"/>
      <c r="R699" s="98"/>
      <c r="S699" s="98"/>
      <c r="T699" s="97"/>
      <c r="U699" s="97"/>
    </row>
    <row r="700" spans="4:21" x14ac:dyDescent="0.25">
      <c r="D700" s="79"/>
      <c r="P700" s="79"/>
      <c r="R700" s="98"/>
      <c r="S700" s="98"/>
      <c r="T700" s="97"/>
      <c r="U700" s="97"/>
    </row>
    <row r="701" spans="4:21" x14ac:dyDescent="0.25">
      <c r="D701" s="79"/>
      <c r="P701" s="79"/>
      <c r="R701" s="98"/>
      <c r="S701" s="98"/>
      <c r="T701" s="97"/>
      <c r="U701" s="97"/>
    </row>
    <row r="702" spans="4:21" x14ac:dyDescent="0.25">
      <c r="D702" s="79"/>
      <c r="P702" s="79"/>
      <c r="R702" s="98"/>
      <c r="S702" s="98"/>
      <c r="T702" s="97"/>
      <c r="U702" s="97"/>
    </row>
    <row r="703" spans="4:21" x14ac:dyDescent="0.25">
      <c r="D703" s="79"/>
      <c r="P703" s="79"/>
      <c r="R703" s="98"/>
      <c r="S703" s="98"/>
      <c r="T703" s="97"/>
      <c r="U703" s="97"/>
    </row>
    <row r="704" spans="4:21" x14ac:dyDescent="0.25">
      <c r="D704" s="79"/>
      <c r="P704" s="79"/>
      <c r="R704" s="98"/>
      <c r="S704" s="98"/>
      <c r="T704" s="97"/>
      <c r="U704" s="97"/>
    </row>
    <row r="705" spans="4:21" x14ac:dyDescent="0.25">
      <c r="D705" s="79"/>
      <c r="P705" s="79"/>
      <c r="R705" s="98"/>
      <c r="S705" s="98"/>
      <c r="T705" s="97"/>
      <c r="U705" s="97"/>
    </row>
    <row r="706" spans="4:21" x14ac:dyDescent="0.25">
      <c r="D706" s="79"/>
      <c r="P706" s="79"/>
      <c r="R706" s="98"/>
      <c r="S706" s="98"/>
      <c r="T706" s="97"/>
      <c r="U706" s="97"/>
    </row>
    <row r="707" spans="4:21" x14ac:dyDescent="0.25">
      <c r="D707" s="79"/>
      <c r="P707" s="79"/>
      <c r="R707" s="98"/>
      <c r="S707" s="98"/>
      <c r="T707" s="97"/>
      <c r="U707" s="97"/>
    </row>
    <row r="708" spans="4:21" x14ac:dyDescent="0.25">
      <c r="D708" s="79"/>
      <c r="P708" s="79"/>
      <c r="R708" s="98"/>
      <c r="S708" s="98"/>
      <c r="T708" s="97"/>
      <c r="U708" s="97"/>
    </row>
    <row r="709" spans="4:21" x14ac:dyDescent="0.25">
      <c r="D709" s="79"/>
      <c r="P709" s="79"/>
      <c r="R709" s="98"/>
      <c r="S709" s="98"/>
      <c r="T709" s="97"/>
      <c r="U709" s="97"/>
    </row>
    <row r="710" spans="4:21" x14ac:dyDescent="0.25">
      <c r="D710" s="79"/>
      <c r="P710" s="79"/>
      <c r="R710" s="98"/>
      <c r="S710" s="98"/>
      <c r="T710" s="97"/>
      <c r="U710" s="97"/>
    </row>
    <row r="711" spans="4:21" x14ac:dyDescent="0.25">
      <c r="D711" s="79"/>
      <c r="P711" s="79"/>
      <c r="R711" s="98"/>
      <c r="S711" s="98"/>
      <c r="T711" s="97"/>
      <c r="U711" s="97"/>
    </row>
    <row r="712" spans="4:21" x14ac:dyDescent="0.25">
      <c r="D712" s="79"/>
      <c r="P712" s="79"/>
      <c r="R712" s="98"/>
      <c r="S712" s="98"/>
      <c r="T712" s="97"/>
      <c r="U712" s="97"/>
    </row>
    <row r="713" spans="4:21" x14ac:dyDescent="0.25">
      <c r="D713" s="79"/>
      <c r="P713" s="79"/>
      <c r="R713" s="98"/>
      <c r="S713" s="98"/>
      <c r="T713" s="97"/>
      <c r="U713" s="97"/>
    </row>
    <row r="714" spans="4:21" x14ac:dyDescent="0.25">
      <c r="D714" s="79"/>
      <c r="P714" s="79"/>
      <c r="R714" s="98"/>
      <c r="S714" s="98"/>
      <c r="T714" s="97"/>
      <c r="U714" s="97"/>
    </row>
    <row r="715" spans="4:21" x14ac:dyDescent="0.25">
      <c r="D715" s="79"/>
      <c r="P715" s="79"/>
      <c r="R715" s="98"/>
      <c r="S715" s="98"/>
      <c r="T715" s="97"/>
      <c r="U715" s="97"/>
    </row>
    <row r="716" spans="4:21" x14ac:dyDescent="0.25">
      <c r="D716" s="79"/>
      <c r="P716" s="79"/>
      <c r="R716" s="98"/>
      <c r="S716" s="98"/>
      <c r="T716" s="97"/>
      <c r="U716" s="97"/>
    </row>
    <row r="717" spans="4:21" x14ac:dyDescent="0.25">
      <c r="D717" s="79"/>
      <c r="P717" s="79"/>
      <c r="R717" s="98"/>
      <c r="S717" s="98"/>
      <c r="T717" s="97"/>
      <c r="U717" s="97"/>
    </row>
    <row r="718" spans="4:21" x14ac:dyDescent="0.25">
      <c r="D718" s="79"/>
      <c r="P718" s="79"/>
      <c r="R718" s="98"/>
      <c r="S718" s="98"/>
      <c r="T718" s="97"/>
      <c r="U718" s="97"/>
    </row>
    <row r="719" spans="4:21" x14ac:dyDescent="0.25">
      <c r="D719" s="79"/>
      <c r="P719" s="79"/>
      <c r="R719" s="98"/>
      <c r="S719" s="98"/>
      <c r="T719" s="97"/>
      <c r="U719" s="97"/>
    </row>
    <row r="720" spans="4:21" x14ac:dyDescent="0.25">
      <c r="D720" s="79"/>
      <c r="P720" s="79"/>
      <c r="R720" s="98"/>
      <c r="S720" s="98"/>
      <c r="T720" s="97"/>
      <c r="U720" s="97"/>
    </row>
    <row r="721" spans="4:21" x14ac:dyDescent="0.25">
      <c r="D721" s="79"/>
      <c r="P721" s="79"/>
      <c r="R721" s="98"/>
      <c r="S721" s="98"/>
      <c r="T721" s="97"/>
      <c r="U721" s="97"/>
    </row>
    <row r="722" spans="4:21" x14ac:dyDescent="0.25">
      <c r="D722" s="79"/>
      <c r="P722" s="79"/>
      <c r="R722" s="98"/>
      <c r="S722" s="98"/>
      <c r="T722" s="97"/>
      <c r="U722" s="97"/>
    </row>
    <row r="723" spans="4:21" x14ac:dyDescent="0.25">
      <c r="D723" s="79"/>
      <c r="P723" s="79"/>
      <c r="R723" s="98"/>
      <c r="S723" s="98"/>
      <c r="T723" s="97"/>
      <c r="U723" s="97"/>
    </row>
    <row r="724" spans="4:21" x14ac:dyDescent="0.25">
      <c r="D724" s="79"/>
      <c r="P724" s="79"/>
      <c r="R724" s="98"/>
      <c r="S724" s="98"/>
      <c r="T724" s="97"/>
      <c r="U724" s="97"/>
    </row>
    <row r="725" spans="4:21" x14ac:dyDescent="0.25">
      <c r="D725" s="79"/>
      <c r="P725" s="79"/>
      <c r="R725" s="98"/>
      <c r="S725" s="98"/>
      <c r="T725" s="97"/>
      <c r="U725" s="97"/>
    </row>
    <row r="726" spans="4:21" x14ac:dyDescent="0.25">
      <c r="D726" s="79"/>
      <c r="P726" s="79"/>
      <c r="R726" s="98"/>
      <c r="S726" s="98"/>
      <c r="T726" s="97"/>
      <c r="U726" s="97"/>
    </row>
    <row r="727" spans="4:21" x14ac:dyDescent="0.25">
      <c r="D727" s="79"/>
      <c r="P727" s="79"/>
      <c r="R727" s="98"/>
      <c r="S727" s="98"/>
      <c r="T727" s="97"/>
      <c r="U727" s="97"/>
    </row>
    <row r="728" spans="4:21" x14ac:dyDescent="0.25">
      <c r="D728" s="79"/>
      <c r="P728" s="79"/>
      <c r="R728" s="98"/>
      <c r="S728" s="98"/>
      <c r="T728" s="97"/>
      <c r="U728" s="97"/>
    </row>
    <row r="729" spans="4:21" x14ac:dyDescent="0.25">
      <c r="D729" s="79"/>
      <c r="P729" s="79"/>
      <c r="R729" s="98"/>
      <c r="S729" s="98"/>
      <c r="T729" s="97"/>
      <c r="U729" s="97"/>
    </row>
    <row r="730" spans="4:21" x14ac:dyDescent="0.25">
      <c r="D730" s="79"/>
      <c r="P730" s="79"/>
      <c r="R730" s="98"/>
      <c r="S730" s="98"/>
      <c r="T730" s="97"/>
      <c r="U730" s="97"/>
    </row>
    <row r="731" spans="4:21" x14ac:dyDescent="0.25">
      <c r="D731" s="79"/>
      <c r="P731" s="79"/>
      <c r="R731" s="98"/>
      <c r="S731" s="98"/>
      <c r="T731" s="97"/>
      <c r="U731" s="97"/>
    </row>
    <row r="732" spans="4:21" x14ac:dyDescent="0.25">
      <c r="D732" s="79"/>
      <c r="P732" s="79"/>
      <c r="R732" s="98"/>
      <c r="S732" s="98"/>
      <c r="T732" s="97"/>
      <c r="U732" s="97"/>
    </row>
    <row r="733" spans="4:21" x14ac:dyDescent="0.25">
      <c r="D733" s="79"/>
      <c r="P733" s="79"/>
      <c r="R733" s="98"/>
      <c r="S733" s="98"/>
      <c r="T733" s="97"/>
      <c r="U733" s="97"/>
    </row>
    <row r="734" spans="4:21" x14ac:dyDescent="0.25">
      <c r="D734" s="79"/>
      <c r="P734" s="79"/>
      <c r="R734" s="98"/>
      <c r="S734" s="98"/>
      <c r="T734" s="97"/>
      <c r="U734" s="97"/>
    </row>
    <row r="735" spans="4:21" x14ac:dyDescent="0.25">
      <c r="D735" s="79"/>
      <c r="P735" s="79"/>
      <c r="R735" s="98"/>
      <c r="S735" s="98"/>
      <c r="T735" s="97"/>
      <c r="U735" s="97"/>
    </row>
    <row r="736" spans="4:21" x14ac:dyDescent="0.25">
      <c r="D736" s="79"/>
      <c r="P736" s="79"/>
      <c r="R736" s="98"/>
      <c r="S736" s="98"/>
      <c r="T736" s="97"/>
      <c r="U736" s="97"/>
    </row>
    <row r="737" spans="4:21" x14ac:dyDescent="0.25">
      <c r="D737" s="79"/>
      <c r="P737" s="79"/>
      <c r="R737" s="98"/>
      <c r="S737" s="98"/>
      <c r="T737" s="97"/>
      <c r="U737" s="97"/>
    </row>
    <row r="738" spans="4:21" x14ac:dyDescent="0.25">
      <c r="D738" s="79"/>
      <c r="P738" s="79"/>
      <c r="R738" s="98"/>
      <c r="S738" s="98"/>
      <c r="T738" s="97"/>
      <c r="U738" s="97"/>
    </row>
    <row r="739" spans="4:21" x14ac:dyDescent="0.25">
      <c r="D739" s="79"/>
      <c r="P739" s="79"/>
      <c r="R739" s="98"/>
      <c r="S739" s="98"/>
      <c r="T739" s="97"/>
      <c r="U739" s="97"/>
    </row>
    <row r="740" spans="4:21" x14ac:dyDescent="0.25">
      <c r="D740" s="79"/>
      <c r="P740" s="79"/>
      <c r="R740" s="98"/>
      <c r="S740" s="98"/>
      <c r="T740" s="97"/>
      <c r="U740" s="97"/>
    </row>
    <row r="741" spans="4:21" x14ac:dyDescent="0.25">
      <c r="D741" s="79"/>
      <c r="P741" s="79"/>
      <c r="R741" s="98"/>
      <c r="S741" s="98"/>
      <c r="T741" s="97"/>
      <c r="U741" s="97"/>
    </row>
    <row r="742" spans="4:21" x14ac:dyDescent="0.25">
      <c r="D742" s="79"/>
      <c r="P742" s="79"/>
      <c r="R742" s="98"/>
      <c r="S742" s="98"/>
      <c r="T742" s="97"/>
      <c r="U742" s="97"/>
    </row>
    <row r="743" spans="4:21" x14ac:dyDescent="0.25">
      <c r="D743" s="79"/>
      <c r="P743" s="79"/>
      <c r="R743" s="98"/>
      <c r="S743" s="98"/>
      <c r="T743" s="97"/>
      <c r="U743" s="97"/>
    </row>
    <row r="744" spans="4:21" x14ac:dyDescent="0.25">
      <c r="D744" s="79"/>
      <c r="P744" s="79"/>
      <c r="R744" s="98"/>
      <c r="S744" s="98"/>
      <c r="T744" s="97"/>
      <c r="U744" s="97"/>
    </row>
    <row r="745" spans="4:21" x14ac:dyDescent="0.25">
      <c r="D745" s="79"/>
      <c r="P745" s="79"/>
      <c r="R745" s="98"/>
      <c r="S745" s="98"/>
      <c r="T745" s="97"/>
      <c r="U745" s="97"/>
    </row>
    <row r="746" spans="4:21" x14ac:dyDescent="0.25">
      <c r="D746" s="79"/>
      <c r="P746" s="79"/>
      <c r="R746" s="98"/>
      <c r="S746" s="98"/>
      <c r="T746" s="97"/>
      <c r="U746" s="97"/>
    </row>
    <row r="747" spans="4:21" x14ac:dyDescent="0.25">
      <c r="D747" s="79"/>
      <c r="P747" s="79"/>
      <c r="R747" s="98"/>
      <c r="S747" s="98"/>
      <c r="T747" s="97"/>
      <c r="U747" s="97"/>
    </row>
    <row r="748" spans="4:21" x14ac:dyDescent="0.25">
      <c r="D748" s="79"/>
      <c r="P748" s="79"/>
      <c r="R748" s="98"/>
      <c r="S748" s="98"/>
      <c r="T748" s="97"/>
      <c r="U748" s="97"/>
    </row>
    <row r="749" spans="4:21" x14ac:dyDescent="0.25">
      <c r="D749" s="79"/>
      <c r="P749" s="79"/>
      <c r="R749" s="98"/>
      <c r="S749" s="98"/>
      <c r="T749" s="97"/>
      <c r="U749" s="97"/>
    </row>
    <row r="750" spans="4:21" x14ac:dyDescent="0.25">
      <c r="D750" s="79"/>
      <c r="P750" s="79"/>
      <c r="R750" s="98"/>
      <c r="S750" s="98"/>
      <c r="T750" s="97"/>
      <c r="U750" s="97"/>
    </row>
    <row r="751" spans="4:21" x14ac:dyDescent="0.25">
      <c r="D751" s="79"/>
      <c r="P751" s="79"/>
      <c r="R751" s="98"/>
      <c r="S751" s="98"/>
      <c r="T751" s="97"/>
      <c r="U751" s="97"/>
    </row>
    <row r="752" spans="4:21" x14ac:dyDescent="0.25">
      <c r="D752" s="79"/>
      <c r="P752" s="79"/>
      <c r="R752" s="98"/>
      <c r="S752" s="98"/>
      <c r="T752" s="97"/>
      <c r="U752" s="97"/>
    </row>
    <row r="753" spans="4:21" x14ac:dyDescent="0.25">
      <c r="D753" s="79"/>
      <c r="P753" s="79"/>
      <c r="R753" s="98"/>
      <c r="S753" s="98"/>
      <c r="T753" s="97"/>
      <c r="U753" s="97"/>
    </row>
    <row r="754" spans="4:21" x14ac:dyDescent="0.25">
      <c r="D754" s="79"/>
      <c r="P754" s="79"/>
      <c r="R754" s="98"/>
      <c r="S754" s="98"/>
      <c r="T754" s="97"/>
      <c r="U754" s="97"/>
    </row>
    <row r="755" spans="4:21" x14ac:dyDescent="0.25">
      <c r="D755" s="79"/>
      <c r="P755" s="79"/>
      <c r="R755" s="98"/>
      <c r="S755" s="98"/>
      <c r="T755" s="97"/>
      <c r="U755" s="97"/>
    </row>
    <row r="756" spans="4:21" x14ac:dyDescent="0.25">
      <c r="D756" s="79"/>
      <c r="P756" s="79"/>
      <c r="R756" s="98"/>
      <c r="S756" s="98"/>
      <c r="T756" s="97"/>
      <c r="U756" s="97"/>
    </row>
    <row r="757" spans="4:21" x14ac:dyDescent="0.25">
      <c r="D757" s="79"/>
      <c r="P757" s="79"/>
      <c r="R757" s="98"/>
      <c r="S757" s="98"/>
      <c r="T757" s="97"/>
      <c r="U757" s="97"/>
    </row>
    <row r="758" spans="4:21" x14ac:dyDescent="0.25">
      <c r="D758" s="79"/>
      <c r="P758" s="79"/>
      <c r="R758" s="98"/>
      <c r="S758" s="98"/>
      <c r="T758" s="97"/>
      <c r="U758" s="97"/>
    </row>
    <row r="759" spans="4:21" x14ac:dyDescent="0.25">
      <c r="D759" s="79"/>
      <c r="P759" s="79"/>
      <c r="R759" s="98"/>
      <c r="S759" s="98"/>
      <c r="T759" s="97"/>
      <c r="U759" s="97"/>
    </row>
    <row r="760" spans="4:21" x14ac:dyDescent="0.25">
      <c r="D760" s="79"/>
      <c r="P760" s="79"/>
      <c r="R760" s="98"/>
      <c r="S760" s="98"/>
      <c r="T760" s="97"/>
      <c r="U760" s="97"/>
    </row>
    <row r="761" spans="4:21" x14ac:dyDescent="0.25">
      <c r="D761" s="79"/>
      <c r="P761" s="79"/>
      <c r="R761" s="98"/>
      <c r="S761" s="98"/>
      <c r="T761" s="97"/>
      <c r="U761" s="97"/>
    </row>
    <row r="762" spans="4:21" x14ac:dyDescent="0.25">
      <c r="D762" s="79"/>
      <c r="P762" s="79"/>
      <c r="R762" s="98"/>
      <c r="S762" s="98"/>
      <c r="T762" s="97"/>
      <c r="U762" s="97"/>
    </row>
    <row r="763" spans="4:21" x14ac:dyDescent="0.25">
      <c r="D763" s="79"/>
      <c r="P763" s="79"/>
      <c r="R763" s="98"/>
      <c r="S763" s="98"/>
      <c r="T763" s="97"/>
      <c r="U763" s="97"/>
    </row>
    <row r="764" spans="4:21" x14ac:dyDescent="0.25">
      <c r="D764" s="79"/>
      <c r="P764" s="79"/>
      <c r="R764" s="98"/>
      <c r="S764" s="98"/>
      <c r="T764" s="97"/>
      <c r="U764" s="97"/>
    </row>
    <row r="765" spans="4:21" x14ac:dyDescent="0.25">
      <c r="D765" s="79"/>
      <c r="P765" s="79"/>
      <c r="R765" s="98"/>
      <c r="S765" s="98"/>
      <c r="T765" s="97"/>
      <c r="U765" s="97"/>
    </row>
    <row r="766" spans="4:21" x14ac:dyDescent="0.25">
      <c r="D766" s="79"/>
      <c r="P766" s="79"/>
      <c r="R766" s="98"/>
      <c r="S766" s="98"/>
      <c r="T766" s="97"/>
      <c r="U766" s="97"/>
    </row>
    <row r="767" spans="4:21" x14ac:dyDescent="0.25">
      <c r="D767" s="79"/>
      <c r="P767" s="79"/>
      <c r="R767" s="98"/>
      <c r="S767" s="98"/>
      <c r="T767" s="97"/>
      <c r="U767" s="97"/>
    </row>
    <row r="768" spans="4:21" x14ac:dyDescent="0.25">
      <c r="D768" s="79"/>
      <c r="P768" s="79"/>
      <c r="R768" s="98"/>
      <c r="S768" s="98"/>
      <c r="T768" s="97"/>
      <c r="U768" s="97"/>
    </row>
    <row r="769" spans="4:21" x14ac:dyDescent="0.25">
      <c r="D769" s="79"/>
      <c r="P769" s="79"/>
      <c r="R769" s="98"/>
      <c r="S769" s="98"/>
      <c r="T769" s="97"/>
      <c r="U769" s="97"/>
    </row>
    <row r="770" spans="4:21" x14ac:dyDescent="0.25">
      <c r="D770" s="79"/>
      <c r="P770" s="79"/>
      <c r="R770" s="98"/>
      <c r="S770" s="98"/>
      <c r="T770" s="97"/>
      <c r="U770" s="97"/>
    </row>
    <row r="771" spans="4:21" x14ac:dyDescent="0.25">
      <c r="D771" s="79"/>
      <c r="P771" s="79"/>
      <c r="R771" s="98"/>
      <c r="S771" s="98"/>
      <c r="T771" s="97"/>
      <c r="U771" s="97"/>
    </row>
    <row r="772" spans="4:21" x14ac:dyDescent="0.25">
      <c r="D772" s="79"/>
      <c r="P772" s="79"/>
      <c r="R772" s="98"/>
      <c r="S772" s="98"/>
      <c r="T772" s="97"/>
      <c r="U772" s="97"/>
    </row>
    <row r="773" spans="4:21" x14ac:dyDescent="0.25">
      <c r="D773" s="79"/>
      <c r="P773" s="79"/>
      <c r="R773" s="98"/>
      <c r="S773" s="98"/>
      <c r="T773" s="97"/>
      <c r="U773" s="97"/>
    </row>
    <row r="774" spans="4:21" x14ac:dyDescent="0.25">
      <c r="D774" s="79"/>
      <c r="P774" s="79"/>
      <c r="R774" s="98"/>
      <c r="S774" s="98"/>
      <c r="T774" s="97"/>
      <c r="U774" s="97"/>
    </row>
    <row r="775" spans="4:21" x14ac:dyDescent="0.25">
      <c r="D775" s="79"/>
      <c r="P775" s="79"/>
      <c r="R775" s="98"/>
      <c r="S775" s="98"/>
      <c r="T775" s="97"/>
      <c r="U775" s="97"/>
    </row>
    <row r="776" spans="4:21" x14ac:dyDescent="0.25">
      <c r="D776" s="79"/>
      <c r="P776" s="79"/>
      <c r="R776" s="98"/>
      <c r="S776" s="98"/>
      <c r="T776" s="97"/>
      <c r="U776" s="97"/>
    </row>
    <row r="777" spans="4:21" x14ac:dyDescent="0.25">
      <c r="D777" s="79"/>
      <c r="P777" s="79"/>
      <c r="R777" s="98"/>
      <c r="S777" s="98"/>
      <c r="T777" s="97"/>
      <c r="U777" s="97"/>
    </row>
    <row r="778" spans="4:21" x14ac:dyDescent="0.25">
      <c r="D778" s="79"/>
      <c r="P778" s="79"/>
      <c r="R778" s="98"/>
      <c r="S778" s="98"/>
      <c r="T778" s="97"/>
      <c r="U778" s="97"/>
    </row>
    <row r="779" spans="4:21" x14ac:dyDescent="0.25">
      <c r="D779" s="79"/>
      <c r="P779" s="79"/>
      <c r="R779" s="98"/>
      <c r="S779" s="98"/>
      <c r="T779" s="97"/>
      <c r="U779" s="97"/>
    </row>
    <row r="780" spans="4:21" x14ac:dyDescent="0.25">
      <c r="D780" s="79"/>
      <c r="P780" s="79"/>
      <c r="R780" s="98"/>
      <c r="S780" s="98"/>
      <c r="T780" s="97"/>
      <c r="U780" s="97"/>
    </row>
    <row r="781" spans="4:21" x14ac:dyDescent="0.25">
      <c r="D781" s="79"/>
      <c r="P781" s="79"/>
      <c r="R781" s="98"/>
      <c r="S781" s="98"/>
      <c r="T781" s="97"/>
      <c r="U781" s="97"/>
    </row>
    <row r="782" spans="4:21" x14ac:dyDescent="0.25">
      <c r="D782" s="79"/>
      <c r="P782" s="79"/>
      <c r="R782" s="98"/>
      <c r="S782" s="98"/>
      <c r="T782" s="97"/>
      <c r="U782" s="97"/>
    </row>
    <row r="783" spans="4:21" x14ac:dyDescent="0.25">
      <c r="D783" s="79"/>
      <c r="P783" s="79"/>
      <c r="R783" s="98"/>
      <c r="S783" s="98"/>
      <c r="T783" s="97"/>
      <c r="U783" s="97"/>
    </row>
    <row r="784" spans="4:21" x14ac:dyDescent="0.25">
      <c r="D784" s="79"/>
      <c r="P784" s="79"/>
      <c r="R784" s="98"/>
      <c r="S784" s="98"/>
      <c r="T784" s="97"/>
      <c r="U784" s="97"/>
    </row>
    <row r="785" spans="4:21" x14ac:dyDescent="0.25">
      <c r="D785" s="79"/>
      <c r="P785" s="79"/>
      <c r="R785" s="98"/>
      <c r="S785" s="98"/>
      <c r="T785" s="97"/>
      <c r="U785" s="97"/>
    </row>
    <row r="786" spans="4:21" x14ac:dyDescent="0.25">
      <c r="D786" s="79"/>
      <c r="P786" s="79"/>
      <c r="R786" s="98"/>
      <c r="S786" s="98"/>
      <c r="T786" s="97"/>
      <c r="U786" s="97"/>
    </row>
    <row r="787" spans="4:21" x14ac:dyDescent="0.25">
      <c r="D787" s="79"/>
      <c r="P787" s="79"/>
      <c r="R787" s="98"/>
      <c r="S787" s="98"/>
      <c r="T787" s="97"/>
      <c r="U787" s="97"/>
    </row>
    <row r="788" spans="4:21" x14ac:dyDescent="0.25">
      <c r="D788" s="79"/>
      <c r="P788" s="79"/>
      <c r="R788" s="98"/>
      <c r="S788" s="98"/>
      <c r="T788" s="97"/>
      <c r="U788" s="97"/>
    </row>
    <row r="789" spans="4:21" x14ac:dyDescent="0.25">
      <c r="D789" s="79"/>
      <c r="P789" s="79"/>
      <c r="R789" s="98"/>
      <c r="S789" s="98"/>
      <c r="T789" s="97"/>
      <c r="U789" s="97"/>
    </row>
    <row r="790" spans="4:21" x14ac:dyDescent="0.25">
      <c r="D790" s="79"/>
      <c r="P790" s="79"/>
      <c r="R790" s="98"/>
      <c r="S790" s="98"/>
      <c r="T790" s="97"/>
      <c r="U790" s="97"/>
    </row>
    <row r="791" spans="4:21" x14ac:dyDescent="0.25">
      <c r="D791" s="79"/>
      <c r="P791" s="79"/>
      <c r="R791" s="98"/>
      <c r="S791" s="98"/>
      <c r="T791" s="97"/>
      <c r="U791" s="97"/>
    </row>
    <row r="792" spans="4:21" x14ac:dyDescent="0.25">
      <c r="D792" s="79"/>
      <c r="P792" s="79"/>
      <c r="R792" s="98"/>
      <c r="S792" s="98"/>
      <c r="T792" s="97"/>
      <c r="U792" s="97"/>
    </row>
    <row r="793" spans="4:21" x14ac:dyDescent="0.25">
      <c r="D793" s="79"/>
      <c r="P793" s="79"/>
      <c r="R793" s="98"/>
      <c r="S793" s="98"/>
      <c r="T793" s="97"/>
      <c r="U793" s="97"/>
    </row>
    <row r="794" spans="4:21" x14ac:dyDescent="0.25">
      <c r="D794" s="79"/>
      <c r="P794" s="79"/>
      <c r="R794" s="98"/>
      <c r="S794" s="98"/>
      <c r="T794" s="97"/>
      <c r="U794" s="97"/>
    </row>
    <row r="795" spans="4:21" x14ac:dyDescent="0.25">
      <c r="D795" s="79"/>
      <c r="P795" s="79"/>
      <c r="R795" s="98"/>
      <c r="S795" s="98"/>
      <c r="T795" s="97"/>
      <c r="U795" s="97"/>
    </row>
    <row r="796" spans="4:21" x14ac:dyDescent="0.25">
      <c r="D796" s="79"/>
      <c r="P796" s="79"/>
      <c r="R796" s="98"/>
      <c r="S796" s="98"/>
      <c r="T796" s="97"/>
      <c r="U796" s="97"/>
    </row>
    <row r="797" spans="4:21" x14ac:dyDescent="0.25">
      <c r="D797" s="79"/>
      <c r="P797" s="79"/>
      <c r="R797" s="98"/>
      <c r="S797" s="98"/>
      <c r="T797" s="97"/>
      <c r="U797" s="97"/>
    </row>
    <row r="798" spans="4:21" x14ac:dyDescent="0.25">
      <c r="D798" s="79"/>
      <c r="P798" s="79"/>
      <c r="R798" s="98"/>
      <c r="S798" s="98"/>
      <c r="T798" s="97"/>
      <c r="U798" s="97"/>
    </row>
    <row r="799" spans="4:21" x14ac:dyDescent="0.25">
      <c r="D799" s="79"/>
      <c r="P799" s="79"/>
      <c r="R799" s="98"/>
      <c r="S799" s="98"/>
      <c r="T799" s="97"/>
      <c r="U799" s="97"/>
    </row>
    <row r="800" spans="4:21" x14ac:dyDescent="0.25">
      <c r="D800" s="79"/>
      <c r="P800" s="79"/>
      <c r="R800" s="98"/>
      <c r="S800" s="98"/>
      <c r="T800" s="97"/>
      <c r="U800" s="97"/>
    </row>
    <row r="801" spans="4:21" x14ac:dyDescent="0.25">
      <c r="D801" s="79"/>
      <c r="P801" s="79"/>
      <c r="R801" s="98"/>
      <c r="S801" s="98"/>
      <c r="T801" s="97"/>
      <c r="U801" s="97"/>
    </row>
    <row r="802" spans="4:21" x14ac:dyDescent="0.25">
      <c r="D802" s="79"/>
      <c r="P802" s="79"/>
      <c r="R802" s="98"/>
      <c r="S802" s="98"/>
      <c r="T802" s="97"/>
      <c r="U802" s="97"/>
    </row>
    <row r="803" spans="4:21" x14ac:dyDescent="0.25">
      <c r="D803" s="79"/>
      <c r="P803" s="79"/>
      <c r="R803" s="98"/>
      <c r="S803" s="98"/>
      <c r="T803" s="97"/>
      <c r="U803" s="97"/>
    </row>
    <row r="804" spans="4:21" x14ac:dyDescent="0.25">
      <c r="D804" s="79"/>
      <c r="P804" s="79"/>
      <c r="R804" s="98"/>
      <c r="S804" s="98"/>
      <c r="T804" s="97"/>
      <c r="U804" s="97"/>
    </row>
    <row r="805" spans="4:21" x14ac:dyDescent="0.25">
      <c r="D805" s="79"/>
      <c r="P805" s="79"/>
      <c r="R805" s="98"/>
      <c r="S805" s="98"/>
      <c r="T805" s="97"/>
      <c r="U805" s="97"/>
    </row>
    <row r="806" spans="4:21" x14ac:dyDescent="0.25">
      <c r="D806" s="79"/>
      <c r="P806" s="79"/>
      <c r="R806" s="98"/>
      <c r="S806" s="98"/>
      <c r="T806" s="97"/>
      <c r="U806" s="97"/>
    </row>
    <row r="807" spans="4:21" x14ac:dyDescent="0.25">
      <c r="D807" s="79"/>
      <c r="P807" s="79"/>
      <c r="R807" s="98"/>
      <c r="S807" s="98"/>
      <c r="T807" s="97"/>
      <c r="U807" s="97"/>
    </row>
    <row r="808" spans="4:21" x14ac:dyDescent="0.25">
      <c r="D808" s="79"/>
      <c r="P808" s="79"/>
      <c r="R808" s="98"/>
      <c r="S808" s="98"/>
      <c r="T808" s="97"/>
      <c r="U808" s="97"/>
    </row>
    <row r="809" spans="4:21" x14ac:dyDescent="0.25">
      <c r="D809" s="79"/>
      <c r="P809" s="79"/>
      <c r="R809" s="98"/>
      <c r="S809" s="98"/>
      <c r="T809" s="97"/>
      <c r="U809" s="97"/>
    </row>
    <row r="810" spans="4:21" x14ac:dyDescent="0.25">
      <c r="D810" s="79"/>
      <c r="P810" s="79"/>
      <c r="R810" s="98"/>
      <c r="S810" s="98"/>
      <c r="T810" s="97"/>
      <c r="U810" s="97"/>
    </row>
    <row r="811" spans="4:21" x14ac:dyDescent="0.25">
      <c r="D811" s="79"/>
      <c r="P811" s="79"/>
      <c r="R811" s="98"/>
      <c r="S811" s="98"/>
      <c r="T811" s="97"/>
      <c r="U811" s="97"/>
    </row>
    <row r="812" spans="4:21" x14ac:dyDescent="0.25">
      <c r="D812" s="79"/>
      <c r="P812" s="79"/>
      <c r="R812" s="98"/>
      <c r="S812" s="98"/>
      <c r="T812" s="97"/>
      <c r="U812" s="97"/>
    </row>
    <row r="813" spans="4:21" x14ac:dyDescent="0.25">
      <c r="D813" s="79"/>
      <c r="P813" s="79"/>
      <c r="R813" s="98"/>
      <c r="S813" s="98"/>
      <c r="T813" s="97"/>
      <c r="U813" s="97"/>
    </row>
    <row r="814" spans="4:21" x14ac:dyDescent="0.25">
      <c r="D814" s="79"/>
      <c r="P814" s="79"/>
      <c r="R814" s="98"/>
      <c r="S814" s="98"/>
      <c r="T814" s="97"/>
      <c r="U814" s="97"/>
    </row>
    <row r="815" spans="4:21" x14ac:dyDescent="0.25">
      <c r="D815" s="79"/>
      <c r="P815" s="79"/>
      <c r="R815" s="98"/>
      <c r="S815" s="98"/>
      <c r="T815" s="97"/>
      <c r="U815" s="97"/>
    </row>
    <row r="816" spans="4:21" x14ac:dyDescent="0.25">
      <c r="D816" s="79"/>
      <c r="P816" s="79"/>
      <c r="R816" s="98"/>
      <c r="S816" s="98"/>
      <c r="T816" s="97"/>
      <c r="U816" s="97"/>
    </row>
    <row r="817" spans="4:21" x14ac:dyDescent="0.25">
      <c r="D817" s="79"/>
      <c r="P817" s="79"/>
      <c r="R817" s="98"/>
      <c r="S817" s="98"/>
      <c r="T817" s="97"/>
      <c r="U817" s="97"/>
    </row>
    <row r="818" spans="4:21" x14ac:dyDescent="0.25">
      <c r="D818" s="79"/>
      <c r="P818" s="79"/>
      <c r="R818" s="98"/>
      <c r="S818" s="98"/>
      <c r="T818" s="97"/>
      <c r="U818" s="97"/>
    </row>
    <row r="819" spans="4:21" x14ac:dyDescent="0.25">
      <c r="D819" s="79"/>
      <c r="P819" s="79"/>
      <c r="R819" s="98"/>
      <c r="S819" s="98"/>
      <c r="T819" s="97"/>
      <c r="U819" s="97"/>
    </row>
    <row r="820" spans="4:21" x14ac:dyDescent="0.25">
      <c r="D820" s="79"/>
      <c r="P820" s="79"/>
      <c r="R820" s="98"/>
      <c r="S820" s="98"/>
      <c r="T820" s="97"/>
      <c r="U820" s="97"/>
    </row>
    <row r="821" spans="4:21" x14ac:dyDescent="0.25">
      <c r="D821" s="79"/>
      <c r="P821" s="79"/>
      <c r="R821" s="98"/>
      <c r="S821" s="98"/>
      <c r="T821" s="97"/>
      <c r="U821" s="97"/>
    </row>
    <row r="822" spans="4:21" x14ac:dyDescent="0.25">
      <c r="D822" s="79"/>
      <c r="P822" s="79"/>
      <c r="R822" s="98"/>
      <c r="S822" s="98"/>
      <c r="T822" s="97"/>
      <c r="U822" s="97"/>
    </row>
    <row r="823" spans="4:21" x14ac:dyDescent="0.25">
      <c r="D823" s="79"/>
      <c r="P823" s="79"/>
      <c r="R823" s="98"/>
      <c r="S823" s="98"/>
      <c r="T823" s="97"/>
      <c r="U823" s="97"/>
    </row>
    <row r="824" spans="4:21" x14ac:dyDescent="0.25">
      <c r="D824" s="79"/>
      <c r="P824" s="79"/>
      <c r="R824" s="98"/>
      <c r="S824" s="98"/>
      <c r="T824" s="97"/>
      <c r="U824" s="97"/>
    </row>
    <row r="825" spans="4:21" x14ac:dyDescent="0.25">
      <c r="D825" s="79"/>
      <c r="P825" s="79"/>
      <c r="R825" s="98"/>
      <c r="S825" s="98"/>
      <c r="T825" s="97"/>
      <c r="U825" s="97"/>
    </row>
    <row r="826" spans="4:21" x14ac:dyDescent="0.25">
      <c r="D826" s="79"/>
      <c r="P826" s="79"/>
      <c r="R826" s="98"/>
      <c r="S826" s="98"/>
      <c r="T826" s="97"/>
      <c r="U826" s="97"/>
    </row>
    <row r="827" spans="4:21" x14ac:dyDescent="0.25">
      <c r="D827" s="79"/>
      <c r="P827" s="79"/>
      <c r="R827" s="98"/>
      <c r="S827" s="98"/>
      <c r="T827" s="97"/>
      <c r="U827" s="97"/>
    </row>
    <row r="828" spans="4:21" x14ac:dyDescent="0.25">
      <c r="D828" s="79"/>
      <c r="P828" s="79"/>
      <c r="R828" s="98"/>
      <c r="S828" s="98"/>
      <c r="T828" s="97"/>
      <c r="U828" s="97"/>
    </row>
    <row r="829" spans="4:21" x14ac:dyDescent="0.25">
      <c r="D829" s="79"/>
      <c r="P829" s="79"/>
      <c r="R829" s="98"/>
      <c r="S829" s="98"/>
      <c r="T829" s="97"/>
      <c r="U829" s="97"/>
    </row>
    <row r="830" spans="4:21" x14ac:dyDescent="0.25">
      <c r="D830" s="79"/>
      <c r="P830" s="79"/>
      <c r="R830" s="98"/>
      <c r="S830" s="98"/>
      <c r="T830" s="97"/>
      <c r="U830" s="97"/>
    </row>
    <row r="831" spans="4:21" x14ac:dyDescent="0.25">
      <c r="D831" s="79"/>
      <c r="P831" s="79"/>
      <c r="R831" s="98"/>
      <c r="S831" s="98"/>
      <c r="T831" s="97"/>
      <c r="U831" s="97"/>
    </row>
    <row r="832" spans="4:21" x14ac:dyDescent="0.25">
      <c r="D832" s="79"/>
      <c r="P832" s="79"/>
      <c r="R832" s="98"/>
      <c r="S832" s="98"/>
      <c r="T832" s="97"/>
      <c r="U832" s="97"/>
    </row>
    <row r="833" spans="4:21" x14ac:dyDescent="0.25">
      <c r="D833" s="79"/>
      <c r="P833" s="79"/>
      <c r="R833" s="98"/>
      <c r="S833" s="98"/>
      <c r="T833" s="97"/>
      <c r="U833" s="97"/>
    </row>
    <row r="834" spans="4:21" x14ac:dyDescent="0.25">
      <c r="D834" s="79"/>
      <c r="P834" s="79"/>
      <c r="R834" s="98"/>
      <c r="S834" s="98"/>
      <c r="T834" s="97"/>
      <c r="U834" s="97"/>
    </row>
    <row r="835" spans="4:21" x14ac:dyDescent="0.25">
      <c r="D835" s="79"/>
      <c r="P835" s="79"/>
      <c r="R835" s="98"/>
      <c r="S835" s="98"/>
      <c r="T835" s="97"/>
      <c r="U835" s="97"/>
    </row>
    <row r="836" spans="4:21" x14ac:dyDescent="0.25">
      <c r="D836" s="79"/>
      <c r="P836" s="79"/>
      <c r="R836" s="98"/>
      <c r="S836" s="98"/>
      <c r="T836" s="97"/>
      <c r="U836" s="97"/>
    </row>
    <row r="837" spans="4:21" x14ac:dyDescent="0.25">
      <c r="D837" s="79"/>
      <c r="P837" s="79"/>
      <c r="R837" s="98"/>
      <c r="S837" s="98"/>
      <c r="T837" s="97"/>
      <c r="U837" s="97"/>
    </row>
    <row r="838" spans="4:21" x14ac:dyDescent="0.25">
      <c r="D838" s="79"/>
      <c r="P838" s="79"/>
      <c r="R838" s="98"/>
      <c r="S838" s="98"/>
      <c r="T838" s="97"/>
      <c r="U838" s="97"/>
    </row>
    <row r="839" spans="4:21" x14ac:dyDescent="0.25">
      <c r="D839" s="79"/>
      <c r="P839" s="79"/>
      <c r="R839" s="98"/>
      <c r="S839" s="98"/>
      <c r="T839" s="97"/>
      <c r="U839" s="97"/>
    </row>
    <row r="840" spans="4:21" x14ac:dyDescent="0.25">
      <c r="D840" s="79"/>
      <c r="P840" s="79"/>
      <c r="R840" s="98"/>
      <c r="S840" s="98"/>
      <c r="T840" s="97"/>
      <c r="U840" s="97"/>
    </row>
    <row r="841" spans="4:21" x14ac:dyDescent="0.25">
      <c r="D841" s="79"/>
      <c r="P841" s="79"/>
      <c r="R841" s="98"/>
      <c r="S841" s="98"/>
      <c r="T841" s="97"/>
      <c r="U841" s="97"/>
    </row>
    <row r="842" spans="4:21" x14ac:dyDescent="0.25">
      <c r="D842" s="79"/>
      <c r="P842" s="79"/>
      <c r="R842" s="98"/>
      <c r="S842" s="98"/>
      <c r="T842" s="97"/>
      <c r="U842" s="97"/>
    </row>
    <row r="843" spans="4:21" x14ac:dyDescent="0.25">
      <c r="D843" s="79"/>
      <c r="P843" s="79"/>
      <c r="R843" s="98"/>
      <c r="S843" s="98"/>
      <c r="T843" s="97"/>
      <c r="U843" s="97"/>
    </row>
    <row r="844" spans="4:21" x14ac:dyDescent="0.25">
      <c r="D844" s="79"/>
      <c r="P844" s="79"/>
      <c r="R844" s="98"/>
      <c r="S844" s="98"/>
      <c r="T844" s="97"/>
      <c r="U844" s="97"/>
    </row>
    <row r="845" spans="4:21" x14ac:dyDescent="0.25">
      <c r="D845" s="79"/>
      <c r="P845" s="79"/>
      <c r="R845" s="98"/>
      <c r="S845" s="98"/>
      <c r="T845" s="97"/>
      <c r="U845" s="97"/>
    </row>
    <row r="846" spans="4:21" x14ac:dyDescent="0.25">
      <c r="D846" s="79"/>
      <c r="P846" s="79"/>
      <c r="R846" s="98"/>
      <c r="S846" s="98"/>
      <c r="T846" s="97"/>
      <c r="U846" s="97"/>
    </row>
    <row r="847" spans="4:21" x14ac:dyDescent="0.25">
      <c r="D847" s="79"/>
      <c r="P847" s="79"/>
      <c r="R847" s="98"/>
      <c r="S847" s="98"/>
      <c r="T847" s="97"/>
      <c r="U847" s="97"/>
    </row>
    <row r="848" spans="4:21" x14ac:dyDescent="0.25">
      <c r="D848" s="79"/>
      <c r="P848" s="79"/>
      <c r="R848" s="98"/>
      <c r="S848" s="98"/>
      <c r="T848" s="97"/>
      <c r="U848" s="97"/>
    </row>
    <row r="849" spans="4:21" x14ac:dyDescent="0.25">
      <c r="D849" s="79"/>
      <c r="P849" s="79"/>
      <c r="R849" s="98"/>
      <c r="S849" s="98"/>
      <c r="T849" s="97"/>
      <c r="U849" s="97"/>
    </row>
    <row r="850" spans="4:21" x14ac:dyDescent="0.25">
      <c r="D850" s="79"/>
      <c r="P850" s="79"/>
      <c r="R850" s="98"/>
      <c r="S850" s="98"/>
      <c r="T850" s="97"/>
      <c r="U850" s="97"/>
    </row>
    <row r="851" spans="4:21" x14ac:dyDescent="0.25">
      <c r="D851" s="79"/>
      <c r="P851" s="79"/>
      <c r="R851" s="98"/>
      <c r="S851" s="98"/>
      <c r="T851" s="97"/>
      <c r="U851" s="97"/>
    </row>
    <row r="852" spans="4:21" x14ac:dyDescent="0.25">
      <c r="D852" s="79"/>
      <c r="P852" s="79"/>
      <c r="R852" s="98"/>
      <c r="S852" s="98"/>
      <c r="T852" s="97"/>
      <c r="U852" s="97"/>
    </row>
    <row r="853" spans="4:21" x14ac:dyDescent="0.25">
      <c r="D853" s="79"/>
      <c r="P853" s="79"/>
      <c r="R853" s="98"/>
      <c r="S853" s="98"/>
      <c r="T853" s="97"/>
      <c r="U853" s="97"/>
    </row>
    <row r="854" spans="4:21" x14ac:dyDescent="0.25">
      <c r="D854" s="79"/>
      <c r="P854" s="79"/>
      <c r="R854" s="98"/>
      <c r="S854" s="98"/>
      <c r="T854" s="97"/>
      <c r="U854" s="97"/>
    </row>
    <row r="855" spans="4:21" x14ac:dyDescent="0.25">
      <c r="D855" s="79"/>
      <c r="P855" s="79"/>
      <c r="R855" s="98"/>
      <c r="S855" s="98"/>
      <c r="T855" s="97"/>
      <c r="U855" s="97"/>
    </row>
    <row r="856" spans="4:21" x14ac:dyDescent="0.25">
      <c r="D856" s="79"/>
      <c r="P856" s="79"/>
      <c r="R856" s="98"/>
      <c r="S856" s="98"/>
      <c r="T856" s="97"/>
      <c r="U856" s="97"/>
    </row>
    <row r="857" spans="4:21" x14ac:dyDescent="0.25">
      <c r="D857" s="79"/>
      <c r="P857" s="79"/>
      <c r="R857" s="98"/>
      <c r="S857" s="98"/>
      <c r="T857" s="97"/>
      <c r="U857" s="97"/>
    </row>
    <row r="858" spans="4:21" x14ac:dyDescent="0.25">
      <c r="D858" s="79"/>
      <c r="P858" s="79"/>
      <c r="R858" s="98"/>
      <c r="S858" s="98"/>
      <c r="T858" s="97"/>
      <c r="U858" s="97"/>
    </row>
    <row r="859" spans="4:21" x14ac:dyDescent="0.25">
      <c r="D859" s="79"/>
      <c r="P859" s="79"/>
      <c r="R859" s="98"/>
      <c r="S859" s="98"/>
      <c r="T859" s="97"/>
      <c r="U859" s="97"/>
    </row>
    <row r="860" spans="4:21" x14ac:dyDescent="0.25">
      <c r="D860" s="79"/>
      <c r="P860" s="79"/>
      <c r="R860" s="98"/>
      <c r="S860" s="98"/>
      <c r="T860" s="97"/>
      <c r="U860" s="97"/>
    </row>
    <row r="861" spans="4:21" x14ac:dyDescent="0.25">
      <c r="D861" s="79"/>
      <c r="P861" s="79"/>
      <c r="R861" s="98"/>
      <c r="S861" s="98"/>
      <c r="T861" s="97"/>
      <c r="U861" s="97"/>
    </row>
    <row r="862" spans="4:21" x14ac:dyDescent="0.25">
      <c r="D862" s="79"/>
      <c r="P862" s="79"/>
      <c r="R862" s="98"/>
      <c r="S862" s="98"/>
      <c r="T862" s="97"/>
      <c r="U862" s="97"/>
    </row>
    <row r="863" spans="4:21" x14ac:dyDescent="0.25">
      <c r="D863" s="79"/>
      <c r="P863" s="79"/>
      <c r="R863" s="98"/>
      <c r="S863" s="98"/>
      <c r="T863" s="97"/>
      <c r="U863" s="97"/>
    </row>
    <row r="864" spans="4:21" x14ac:dyDescent="0.25">
      <c r="D864" s="79"/>
      <c r="P864" s="79"/>
      <c r="R864" s="98"/>
      <c r="S864" s="98"/>
      <c r="T864" s="97"/>
      <c r="U864" s="97"/>
    </row>
    <row r="865" spans="4:21" x14ac:dyDescent="0.25">
      <c r="D865" s="79"/>
      <c r="P865" s="79"/>
      <c r="R865" s="98"/>
      <c r="S865" s="98"/>
      <c r="T865" s="97"/>
      <c r="U865" s="97"/>
    </row>
    <row r="866" spans="4:21" x14ac:dyDescent="0.25">
      <c r="D866" s="79"/>
      <c r="P866" s="79"/>
      <c r="R866" s="98"/>
      <c r="S866" s="98"/>
      <c r="T866" s="97"/>
      <c r="U866" s="97"/>
    </row>
    <row r="867" spans="4:21" x14ac:dyDescent="0.25">
      <c r="D867" s="79"/>
      <c r="P867" s="79"/>
      <c r="R867" s="98"/>
      <c r="S867" s="98"/>
      <c r="T867" s="97"/>
      <c r="U867" s="97"/>
    </row>
    <row r="868" spans="4:21" x14ac:dyDescent="0.25">
      <c r="D868" s="79"/>
      <c r="P868" s="79"/>
      <c r="R868" s="98"/>
      <c r="S868" s="98"/>
      <c r="T868" s="97"/>
      <c r="U868" s="97"/>
    </row>
    <row r="869" spans="4:21" x14ac:dyDescent="0.25">
      <c r="D869" s="79"/>
      <c r="P869" s="79"/>
      <c r="R869" s="98"/>
      <c r="S869" s="98"/>
      <c r="T869" s="97"/>
      <c r="U869" s="97"/>
    </row>
    <row r="870" spans="4:21" x14ac:dyDescent="0.25">
      <c r="D870" s="79"/>
      <c r="P870" s="79"/>
      <c r="R870" s="98"/>
      <c r="S870" s="98"/>
      <c r="T870" s="97"/>
      <c r="U870" s="97"/>
    </row>
    <row r="871" spans="4:21" x14ac:dyDescent="0.25">
      <c r="D871" s="79"/>
      <c r="P871" s="79"/>
      <c r="R871" s="98"/>
      <c r="S871" s="98"/>
      <c r="T871" s="97"/>
      <c r="U871" s="97"/>
    </row>
    <row r="872" spans="4:21" x14ac:dyDescent="0.25">
      <c r="D872" s="79"/>
      <c r="P872" s="79"/>
      <c r="R872" s="98"/>
      <c r="S872" s="98"/>
      <c r="T872" s="97"/>
      <c r="U872" s="97"/>
    </row>
    <row r="873" spans="4:21" x14ac:dyDescent="0.25">
      <c r="D873" s="79"/>
      <c r="P873" s="79"/>
      <c r="R873" s="98"/>
      <c r="S873" s="98"/>
      <c r="T873" s="97"/>
      <c r="U873" s="97"/>
    </row>
    <row r="874" spans="4:21" x14ac:dyDescent="0.25">
      <c r="D874" s="79"/>
      <c r="P874" s="79"/>
      <c r="R874" s="98"/>
      <c r="S874" s="98"/>
      <c r="T874" s="97"/>
      <c r="U874" s="97"/>
    </row>
    <row r="875" spans="4:21" x14ac:dyDescent="0.25">
      <c r="D875" s="79"/>
      <c r="P875" s="79"/>
      <c r="R875" s="98"/>
      <c r="S875" s="98"/>
      <c r="T875" s="97"/>
      <c r="U875" s="97"/>
    </row>
    <row r="876" spans="4:21" x14ac:dyDescent="0.25">
      <c r="D876" s="79"/>
      <c r="P876" s="79"/>
      <c r="R876" s="98"/>
      <c r="S876" s="98"/>
      <c r="T876" s="97"/>
      <c r="U876" s="97"/>
    </row>
    <row r="877" spans="4:21" x14ac:dyDescent="0.25">
      <c r="D877" s="79"/>
      <c r="P877" s="79"/>
      <c r="R877" s="98"/>
      <c r="S877" s="98"/>
      <c r="T877" s="97"/>
      <c r="U877" s="97"/>
    </row>
    <row r="878" spans="4:21" x14ac:dyDescent="0.25">
      <c r="D878" s="79"/>
      <c r="P878" s="79"/>
      <c r="R878" s="98"/>
      <c r="S878" s="98"/>
      <c r="T878" s="97"/>
      <c r="U878" s="97"/>
    </row>
    <row r="879" spans="4:21" x14ac:dyDescent="0.25">
      <c r="D879" s="79"/>
      <c r="P879" s="79"/>
      <c r="R879" s="98"/>
      <c r="S879" s="98"/>
      <c r="T879" s="97"/>
      <c r="U879" s="97"/>
    </row>
    <row r="880" spans="4:21" x14ac:dyDescent="0.25">
      <c r="D880" s="79"/>
      <c r="P880" s="79"/>
      <c r="R880" s="98"/>
      <c r="S880" s="98"/>
      <c r="T880" s="97"/>
      <c r="U880" s="97"/>
    </row>
    <row r="881" spans="4:21" x14ac:dyDescent="0.25">
      <c r="D881" s="79"/>
      <c r="P881" s="79"/>
      <c r="R881" s="98"/>
      <c r="S881" s="98"/>
      <c r="T881" s="97"/>
      <c r="U881" s="97"/>
    </row>
    <row r="882" spans="4:21" x14ac:dyDescent="0.25">
      <c r="D882" s="79"/>
      <c r="P882" s="79"/>
      <c r="R882" s="98"/>
      <c r="S882" s="98"/>
      <c r="T882" s="97"/>
      <c r="U882" s="97"/>
    </row>
    <row r="883" spans="4:21" x14ac:dyDescent="0.25">
      <c r="D883" s="79"/>
      <c r="P883" s="79"/>
      <c r="R883" s="98"/>
      <c r="S883" s="98"/>
      <c r="T883" s="97"/>
      <c r="U883" s="97"/>
    </row>
    <row r="884" spans="4:21" x14ac:dyDescent="0.25">
      <c r="D884" s="79"/>
      <c r="P884" s="79"/>
      <c r="R884" s="98"/>
      <c r="S884" s="98"/>
      <c r="T884" s="97"/>
      <c r="U884" s="97"/>
    </row>
    <row r="885" spans="4:21" x14ac:dyDescent="0.25">
      <c r="D885" s="79"/>
      <c r="P885" s="79"/>
      <c r="R885" s="98"/>
      <c r="S885" s="98"/>
      <c r="T885" s="97"/>
      <c r="U885" s="97"/>
    </row>
    <row r="886" spans="4:21" x14ac:dyDescent="0.25">
      <c r="D886" s="79"/>
      <c r="P886" s="79"/>
      <c r="R886" s="98"/>
      <c r="S886" s="98"/>
      <c r="T886" s="97"/>
      <c r="U886" s="97"/>
    </row>
    <row r="887" spans="4:21" x14ac:dyDescent="0.25">
      <c r="D887" s="79"/>
      <c r="P887" s="79"/>
      <c r="R887" s="98"/>
      <c r="S887" s="98"/>
      <c r="T887" s="97"/>
      <c r="U887" s="97"/>
    </row>
    <row r="888" spans="4:21" x14ac:dyDescent="0.25">
      <c r="D888" s="79"/>
      <c r="P888" s="79"/>
      <c r="R888" s="98"/>
      <c r="S888" s="98"/>
      <c r="T888" s="97"/>
      <c r="U888" s="97"/>
    </row>
    <row r="889" spans="4:21" x14ac:dyDescent="0.25">
      <c r="D889" s="79"/>
      <c r="P889" s="79"/>
      <c r="R889" s="98"/>
      <c r="S889" s="98"/>
      <c r="T889" s="97"/>
      <c r="U889" s="97"/>
    </row>
    <row r="890" spans="4:21" x14ac:dyDescent="0.25">
      <c r="D890" s="79"/>
      <c r="P890" s="79"/>
      <c r="R890" s="98"/>
      <c r="S890" s="98"/>
      <c r="T890" s="97"/>
      <c r="U890" s="97"/>
    </row>
    <row r="891" spans="4:21" x14ac:dyDescent="0.25">
      <c r="D891" s="79"/>
      <c r="P891" s="79"/>
      <c r="R891" s="98"/>
      <c r="S891" s="98"/>
      <c r="T891" s="97"/>
      <c r="U891" s="97"/>
    </row>
    <row r="892" spans="4:21" x14ac:dyDescent="0.25">
      <c r="D892" s="79"/>
      <c r="P892" s="79"/>
      <c r="R892" s="98"/>
      <c r="S892" s="98"/>
      <c r="T892" s="97"/>
      <c r="U892" s="97"/>
    </row>
    <row r="893" spans="4:21" x14ac:dyDescent="0.25">
      <c r="D893" s="79"/>
      <c r="P893" s="79"/>
      <c r="R893" s="98"/>
      <c r="S893" s="98"/>
      <c r="T893" s="97"/>
      <c r="U893" s="97"/>
    </row>
    <row r="894" spans="4:21" x14ac:dyDescent="0.25">
      <c r="D894" s="79"/>
      <c r="P894" s="79"/>
      <c r="R894" s="98"/>
      <c r="S894" s="98"/>
      <c r="T894" s="97"/>
      <c r="U894" s="97"/>
    </row>
    <row r="895" spans="4:21" x14ac:dyDescent="0.25">
      <c r="D895" s="79"/>
      <c r="P895" s="79"/>
      <c r="R895" s="98"/>
      <c r="S895" s="98"/>
      <c r="T895" s="97"/>
      <c r="U895" s="97"/>
    </row>
    <row r="896" spans="4:21" x14ac:dyDescent="0.25">
      <c r="D896" s="79"/>
      <c r="P896" s="79"/>
      <c r="R896" s="98"/>
      <c r="S896" s="98"/>
      <c r="T896" s="97"/>
      <c r="U896" s="97"/>
    </row>
    <row r="897" spans="4:21" x14ac:dyDescent="0.25">
      <c r="D897" s="79"/>
      <c r="P897" s="79"/>
      <c r="R897" s="98"/>
      <c r="S897" s="98"/>
      <c r="T897" s="97"/>
      <c r="U897" s="97"/>
    </row>
    <row r="898" spans="4:21" x14ac:dyDescent="0.25">
      <c r="D898" s="79"/>
      <c r="P898" s="79"/>
      <c r="R898" s="98"/>
      <c r="S898" s="98"/>
      <c r="T898" s="97"/>
      <c r="U898" s="97"/>
    </row>
    <row r="899" spans="4:21" x14ac:dyDescent="0.25">
      <c r="D899" s="79"/>
      <c r="P899" s="79"/>
      <c r="R899" s="98"/>
      <c r="S899" s="98"/>
      <c r="T899" s="97"/>
      <c r="U899" s="97"/>
    </row>
    <row r="900" spans="4:21" x14ac:dyDescent="0.25">
      <c r="D900" s="79"/>
      <c r="P900" s="79"/>
      <c r="R900" s="98"/>
      <c r="S900" s="98"/>
      <c r="T900" s="97"/>
      <c r="U900" s="97"/>
    </row>
    <row r="901" spans="4:21" x14ac:dyDescent="0.25">
      <c r="D901" s="79"/>
      <c r="P901" s="79"/>
      <c r="R901" s="98"/>
      <c r="S901" s="98"/>
      <c r="T901" s="97"/>
      <c r="U901" s="97"/>
    </row>
    <row r="902" spans="4:21" x14ac:dyDescent="0.25">
      <c r="D902" s="79"/>
      <c r="P902" s="79"/>
      <c r="R902" s="98"/>
      <c r="S902" s="98"/>
      <c r="T902" s="97"/>
      <c r="U902" s="97"/>
    </row>
    <row r="903" spans="4:21" x14ac:dyDescent="0.25">
      <c r="D903" s="79"/>
      <c r="P903" s="79"/>
      <c r="R903" s="98"/>
      <c r="S903" s="98"/>
      <c r="T903" s="97"/>
      <c r="U903" s="97"/>
    </row>
    <row r="904" spans="4:21" x14ac:dyDescent="0.25">
      <c r="D904" s="79"/>
      <c r="P904" s="79"/>
      <c r="R904" s="98"/>
      <c r="S904" s="98"/>
      <c r="T904" s="97"/>
      <c r="U904" s="97"/>
    </row>
    <row r="905" spans="4:21" x14ac:dyDescent="0.25">
      <c r="D905" s="79"/>
      <c r="P905" s="79"/>
      <c r="R905" s="98"/>
      <c r="S905" s="98"/>
      <c r="T905" s="97"/>
      <c r="U905" s="97"/>
    </row>
    <row r="906" spans="4:21" x14ac:dyDescent="0.25">
      <c r="D906" s="79"/>
      <c r="P906" s="79"/>
      <c r="R906" s="98"/>
      <c r="S906" s="98"/>
      <c r="T906" s="97"/>
      <c r="U906" s="97"/>
    </row>
    <row r="907" spans="4:21" x14ac:dyDescent="0.25">
      <c r="D907" s="79"/>
      <c r="P907" s="79"/>
      <c r="R907" s="98"/>
      <c r="S907" s="98"/>
      <c r="T907" s="97"/>
      <c r="U907" s="97"/>
    </row>
    <row r="908" spans="4:21" x14ac:dyDescent="0.25">
      <c r="D908" s="79"/>
      <c r="P908" s="79"/>
      <c r="R908" s="98"/>
      <c r="S908" s="98"/>
      <c r="T908" s="97"/>
      <c r="U908" s="97"/>
    </row>
    <row r="909" spans="4:21" x14ac:dyDescent="0.25">
      <c r="D909" s="79"/>
      <c r="P909" s="79"/>
      <c r="R909" s="98"/>
      <c r="S909" s="98"/>
      <c r="T909" s="97"/>
      <c r="U909" s="97"/>
    </row>
    <row r="910" spans="4:21" x14ac:dyDescent="0.25">
      <c r="D910" s="79"/>
      <c r="P910" s="79"/>
      <c r="R910" s="98"/>
      <c r="S910" s="98"/>
      <c r="T910" s="97"/>
      <c r="U910" s="97"/>
    </row>
    <row r="911" spans="4:21" x14ac:dyDescent="0.25">
      <c r="D911" s="79"/>
      <c r="P911" s="79"/>
      <c r="R911" s="98"/>
      <c r="S911" s="98"/>
      <c r="T911" s="97"/>
      <c r="U911" s="97"/>
    </row>
    <row r="912" spans="4:21" x14ac:dyDescent="0.25">
      <c r="D912" s="79"/>
      <c r="P912" s="79"/>
      <c r="R912" s="98"/>
      <c r="S912" s="98"/>
      <c r="T912" s="97"/>
      <c r="U912" s="97"/>
    </row>
    <row r="913" spans="4:21" x14ac:dyDescent="0.25">
      <c r="D913" s="79"/>
      <c r="P913" s="79"/>
      <c r="R913" s="98"/>
      <c r="S913" s="98"/>
      <c r="T913" s="97"/>
      <c r="U913" s="97"/>
    </row>
    <row r="914" spans="4:21" x14ac:dyDescent="0.25">
      <c r="D914" s="79"/>
      <c r="P914" s="79"/>
      <c r="R914" s="98"/>
      <c r="S914" s="98"/>
      <c r="T914" s="97"/>
      <c r="U914" s="97"/>
    </row>
    <row r="915" spans="4:21" x14ac:dyDescent="0.25">
      <c r="D915" s="79"/>
      <c r="P915" s="79"/>
      <c r="R915" s="98"/>
      <c r="S915" s="98"/>
      <c r="T915" s="97"/>
      <c r="U915" s="97"/>
    </row>
    <row r="916" spans="4:21" x14ac:dyDescent="0.25">
      <c r="D916" s="79"/>
      <c r="P916" s="79"/>
      <c r="R916" s="98"/>
      <c r="S916" s="98"/>
      <c r="T916" s="97"/>
      <c r="U916" s="97"/>
    </row>
    <row r="917" spans="4:21" x14ac:dyDescent="0.25">
      <c r="D917" s="79"/>
      <c r="P917" s="79"/>
      <c r="R917" s="98"/>
      <c r="S917" s="98"/>
      <c r="T917" s="97"/>
      <c r="U917" s="97"/>
    </row>
    <row r="918" spans="4:21" x14ac:dyDescent="0.25">
      <c r="D918" s="79"/>
      <c r="P918" s="79"/>
      <c r="R918" s="98"/>
      <c r="S918" s="98"/>
      <c r="T918" s="97"/>
      <c r="U918" s="97"/>
    </row>
    <row r="919" spans="4:21" x14ac:dyDescent="0.25">
      <c r="D919" s="79"/>
      <c r="P919" s="79"/>
      <c r="R919" s="98"/>
      <c r="S919" s="98"/>
      <c r="T919" s="97"/>
      <c r="U919" s="97"/>
    </row>
    <row r="920" spans="4:21" x14ac:dyDescent="0.25">
      <c r="D920" s="79"/>
      <c r="P920" s="79"/>
      <c r="R920" s="98"/>
      <c r="S920" s="98"/>
      <c r="T920" s="97"/>
      <c r="U920" s="97"/>
    </row>
    <row r="921" spans="4:21" x14ac:dyDescent="0.25">
      <c r="D921" s="79"/>
      <c r="P921" s="79"/>
      <c r="R921" s="98"/>
      <c r="S921" s="98"/>
      <c r="T921" s="97"/>
      <c r="U921" s="97"/>
    </row>
    <row r="922" spans="4:21" x14ac:dyDescent="0.25">
      <c r="D922" s="79"/>
      <c r="P922" s="79"/>
      <c r="R922" s="98"/>
      <c r="S922" s="98"/>
      <c r="T922" s="97"/>
      <c r="U922" s="97"/>
    </row>
    <row r="923" spans="4:21" x14ac:dyDescent="0.25">
      <c r="D923" s="79"/>
      <c r="P923" s="79"/>
      <c r="R923" s="98"/>
      <c r="S923" s="98"/>
      <c r="T923" s="97"/>
      <c r="U923" s="97"/>
    </row>
    <row r="924" spans="4:21" x14ac:dyDescent="0.25">
      <c r="D924" s="79"/>
      <c r="P924" s="79"/>
      <c r="R924" s="98"/>
      <c r="S924" s="98"/>
      <c r="T924" s="97"/>
      <c r="U924" s="97"/>
    </row>
    <row r="925" spans="4:21" x14ac:dyDescent="0.25">
      <c r="D925" s="79"/>
      <c r="P925" s="79"/>
      <c r="R925" s="98"/>
      <c r="S925" s="98"/>
      <c r="T925" s="97"/>
      <c r="U925" s="97"/>
    </row>
    <row r="926" spans="4:21" x14ac:dyDescent="0.25">
      <c r="D926" s="79"/>
      <c r="P926" s="79"/>
      <c r="R926" s="98"/>
      <c r="S926" s="98"/>
      <c r="T926" s="97"/>
      <c r="U926" s="97"/>
    </row>
    <row r="927" spans="4:21" x14ac:dyDescent="0.25">
      <c r="D927" s="79"/>
      <c r="P927" s="79"/>
      <c r="R927" s="98"/>
      <c r="S927" s="98"/>
      <c r="T927" s="97"/>
      <c r="U927" s="97"/>
    </row>
    <row r="928" spans="4:21" x14ac:dyDescent="0.25">
      <c r="D928" s="79"/>
      <c r="P928" s="79"/>
      <c r="R928" s="98"/>
      <c r="S928" s="98"/>
      <c r="T928" s="97"/>
      <c r="U928" s="97"/>
    </row>
    <row r="929" spans="4:21" x14ac:dyDescent="0.25">
      <c r="D929" s="79"/>
      <c r="P929" s="79"/>
      <c r="R929" s="98"/>
      <c r="S929" s="98"/>
      <c r="T929" s="97"/>
      <c r="U929" s="97"/>
    </row>
    <row r="930" spans="4:21" x14ac:dyDescent="0.25">
      <c r="D930" s="79"/>
      <c r="P930" s="79"/>
      <c r="R930" s="98"/>
      <c r="S930" s="98"/>
      <c r="T930" s="97"/>
      <c r="U930" s="97"/>
    </row>
    <row r="931" spans="4:21" x14ac:dyDescent="0.25">
      <c r="D931" s="79"/>
      <c r="P931" s="79"/>
      <c r="R931" s="98"/>
      <c r="S931" s="98"/>
      <c r="T931" s="97"/>
      <c r="U931" s="97"/>
    </row>
    <row r="932" spans="4:21" x14ac:dyDescent="0.25">
      <c r="D932" s="79"/>
      <c r="P932" s="79"/>
      <c r="R932" s="98"/>
      <c r="S932" s="98"/>
      <c r="T932" s="97"/>
      <c r="U932" s="97"/>
    </row>
    <row r="933" spans="4:21" x14ac:dyDescent="0.25">
      <c r="D933" s="79"/>
      <c r="P933" s="79"/>
      <c r="R933" s="98"/>
      <c r="S933" s="98"/>
      <c r="T933" s="97"/>
      <c r="U933" s="97"/>
    </row>
    <row r="934" spans="4:21" x14ac:dyDescent="0.25">
      <c r="D934" s="79"/>
      <c r="P934" s="79"/>
      <c r="R934" s="98"/>
      <c r="S934" s="98"/>
      <c r="T934" s="97"/>
      <c r="U934" s="97"/>
    </row>
    <row r="935" spans="4:21" x14ac:dyDescent="0.25">
      <c r="D935" s="79"/>
      <c r="P935" s="79"/>
      <c r="R935" s="98"/>
      <c r="S935" s="98"/>
      <c r="T935" s="97"/>
      <c r="U935" s="97"/>
    </row>
    <row r="936" spans="4:21" x14ac:dyDescent="0.25">
      <c r="D936" s="79"/>
      <c r="P936" s="79"/>
      <c r="R936" s="98"/>
      <c r="S936" s="98"/>
      <c r="T936" s="97"/>
      <c r="U936" s="97"/>
    </row>
    <row r="937" spans="4:21" x14ac:dyDescent="0.25">
      <c r="D937" s="79"/>
      <c r="P937" s="79"/>
      <c r="R937" s="98"/>
      <c r="S937" s="98"/>
      <c r="T937" s="97"/>
      <c r="U937" s="97"/>
    </row>
  </sheetData>
  <mergeCells count="116">
    <mergeCell ref="AB266:AB267"/>
    <mergeCell ref="AB268:AB269"/>
    <mergeCell ref="AB270:AB271"/>
    <mergeCell ref="AB205:AB206"/>
    <mergeCell ref="AB207:AB208"/>
    <mergeCell ref="AB209:AB210"/>
    <mergeCell ref="AB238:AB239"/>
    <mergeCell ref="AB240:AB241"/>
    <mergeCell ref="AB46:AB47"/>
    <mergeCell ref="AB69:AB70"/>
    <mergeCell ref="AB71:AB72"/>
    <mergeCell ref="AB79:AB80"/>
    <mergeCell ref="AB82:AB83"/>
    <mergeCell ref="AB256:AB257"/>
    <mergeCell ref="AB258:AB259"/>
    <mergeCell ref="AB260:AB261"/>
    <mergeCell ref="AB262:AB263"/>
    <mergeCell ref="AB264:AB265"/>
    <mergeCell ref="AB248:AB249"/>
    <mergeCell ref="AB250:AB251"/>
    <mergeCell ref="AB252:AB253"/>
    <mergeCell ref="AB254:AB255"/>
    <mergeCell ref="AB232:AB233"/>
    <mergeCell ref="AB234:AB235"/>
    <mergeCell ref="AB236:AB237"/>
    <mergeCell ref="AB242:AB243"/>
    <mergeCell ref="AB222:AB223"/>
    <mergeCell ref="AB224:AB225"/>
    <mergeCell ref="AB226:AB227"/>
    <mergeCell ref="AB228:AB229"/>
    <mergeCell ref="AB230:AB231"/>
    <mergeCell ref="AB214:AB215"/>
    <mergeCell ref="AB220:AB221"/>
    <mergeCell ref="AB195:AB196"/>
    <mergeCell ref="AB197:AB198"/>
    <mergeCell ref="AB199:AB200"/>
    <mergeCell ref="AB201:AB202"/>
    <mergeCell ref="AB203:AB204"/>
    <mergeCell ref="AB185:AB186"/>
    <mergeCell ref="AB187:AB188"/>
    <mergeCell ref="AB189:AB190"/>
    <mergeCell ref="AB191:AB192"/>
    <mergeCell ref="AB193:AB194"/>
    <mergeCell ref="AB175:AB176"/>
    <mergeCell ref="AB177:AB178"/>
    <mergeCell ref="AB179:AB180"/>
    <mergeCell ref="AB181:AB182"/>
    <mergeCell ref="AB183:AB184"/>
    <mergeCell ref="AB165:AB166"/>
    <mergeCell ref="AB167:AB168"/>
    <mergeCell ref="AB169:AB170"/>
    <mergeCell ref="AB171:AB172"/>
    <mergeCell ref="AB173:AB174"/>
    <mergeCell ref="AB157:AB158"/>
    <mergeCell ref="AB159:AB160"/>
    <mergeCell ref="AB161:AB162"/>
    <mergeCell ref="AB163:AB164"/>
    <mergeCell ref="AB135:AB136"/>
    <mergeCell ref="AB137:AB138"/>
    <mergeCell ref="AB141:AB142"/>
    <mergeCell ref="AB148:AB149"/>
    <mergeCell ref="AB150:AB151"/>
    <mergeCell ref="AB117:AB118"/>
    <mergeCell ref="AB125:AB126"/>
    <mergeCell ref="AB131:AB132"/>
    <mergeCell ref="AB121:AB122"/>
    <mergeCell ref="AB123:AB124"/>
    <mergeCell ref="AB105:AB106"/>
    <mergeCell ref="AB109:AB110"/>
    <mergeCell ref="AB111:AB112"/>
    <mergeCell ref="AB115:AB116"/>
    <mergeCell ref="AB113:AB114"/>
    <mergeCell ref="AB99:AB100"/>
    <mergeCell ref="AB103:AB104"/>
    <mergeCell ref="AB87:AB88"/>
    <mergeCell ref="AB89:AB90"/>
    <mergeCell ref="AB92:AB93"/>
    <mergeCell ref="AB73:AB74"/>
    <mergeCell ref="AB84:AB85"/>
    <mergeCell ref="AB59:AB60"/>
    <mergeCell ref="AB61:AB62"/>
    <mergeCell ref="AB63:AB64"/>
    <mergeCell ref="AB65:AB66"/>
    <mergeCell ref="AB67:AB68"/>
    <mergeCell ref="AB55:AB56"/>
    <mergeCell ref="AB57:AB58"/>
    <mergeCell ref="M12:M14"/>
    <mergeCell ref="P12:P14"/>
    <mergeCell ref="Q12:R14"/>
    <mergeCell ref="S12:S14"/>
    <mergeCell ref="T12:T14"/>
    <mergeCell ref="U12:U14"/>
    <mergeCell ref="V12:W14"/>
    <mergeCell ref="Y12:AD12"/>
    <mergeCell ref="Y13:Y14"/>
    <mergeCell ref="Z13:Z14"/>
    <mergeCell ref="AB43:AB45"/>
    <mergeCell ref="A12:A14"/>
    <mergeCell ref="B12:B14"/>
    <mergeCell ref="C12:C14"/>
    <mergeCell ref="D12:D14"/>
    <mergeCell ref="E12:E14"/>
    <mergeCell ref="F12:F14"/>
    <mergeCell ref="G12:G14"/>
    <mergeCell ref="H12:H14"/>
    <mergeCell ref="I12:I14"/>
    <mergeCell ref="J12:K14"/>
    <mergeCell ref="L12:L14"/>
    <mergeCell ref="N12:O14"/>
    <mergeCell ref="AI12:AI14"/>
    <mergeCell ref="AE12:AE14"/>
    <mergeCell ref="AH12:AH14"/>
    <mergeCell ref="AF12:AF14"/>
    <mergeCell ref="AB37:AB39"/>
    <mergeCell ref="AA13:AD13"/>
    <mergeCell ref="AA14:AB14"/>
  </mergeCells>
  <conditionalFormatting sqref="AH16:AI271">
    <cfRule type="cellIs" dxfId="18" priority="23" operator="lessThan">
      <formula>0</formula>
    </cfRule>
    <cfRule type="cellIs" dxfId="17" priority="24" operator="greaterThan">
      <formula>0</formula>
    </cfRule>
  </conditionalFormatting>
  <conditionalFormatting sqref="AF4">
    <cfRule type="cellIs" dxfId="16" priority="33" operator="lessThan">
      <formula>0</formula>
    </cfRule>
    <cfRule type="cellIs" dxfId="15" priority="34" operator="greaterThan">
      <formula>0</formula>
    </cfRule>
  </conditionalFormatting>
  <conditionalFormatting sqref="AF6:AF10">
    <cfRule type="cellIs" dxfId="14" priority="31" operator="lessThan">
      <formula>0</formula>
    </cfRule>
    <cfRule type="cellIs" dxfId="13" priority="32" operator="greaterThan">
      <formula>0</formula>
    </cfRule>
  </conditionalFormatting>
  <conditionalFormatting sqref="AH4:AI4">
    <cfRule type="cellIs" dxfId="12" priority="29" operator="lessThan">
      <formula>0</formula>
    </cfRule>
    <cfRule type="cellIs" dxfId="11" priority="30" operator="greaterThan">
      <formula>0</formula>
    </cfRule>
  </conditionalFormatting>
  <conditionalFormatting sqref="AH6:AI10">
    <cfRule type="cellIs" dxfId="10" priority="27" operator="lessThan">
      <formula>0</formula>
    </cfRule>
    <cfRule type="cellIs" dxfId="9" priority="28" operator="greaterThan">
      <formula>0</formula>
    </cfRule>
  </conditionalFormatting>
  <conditionalFormatting sqref="AH2:AI2">
    <cfRule type="cellIs" dxfId="8" priority="25" operator="lessThan">
      <formula>0</formula>
    </cfRule>
    <cfRule type="cellIs" dxfId="7" priority="26" operator="greaterThan">
      <formula>0</formula>
    </cfRule>
  </conditionalFormatting>
  <conditionalFormatting sqref="K24 O24:P24">
    <cfRule type="cellIs" dxfId="6" priority="6" operator="lessThan">
      <formula>0</formula>
    </cfRule>
  </conditionalFormatting>
  <conditionalFormatting sqref="K24 O24:P24">
    <cfRule type="cellIs" dxfId="5" priority="5" operator="lessThanOrEqual">
      <formula>0</formula>
    </cfRule>
  </conditionalFormatting>
  <conditionalFormatting sqref="K16:K23 O16:P23">
    <cfRule type="cellIs" dxfId="4" priority="4" operator="lessThan">
      <formula>0</formula>
    </cfRule>
  </conditionalFormatting>
  <conditionalFormatting sqref="K16:K23 O16:P23">
    <cfRule type="cellIs" dxfId="3" priority="3" operator="lessThanOrEqual">
      <formula>0</formula>
    </cfRule>
  </conditionalFormatting>
  <conditionalFormatting sqref="AA24:AD25 Y24:Y25 Y26:AD35">
    <cfRule type="cellIs" dxfId="2" priority="2" operator="lessThan">
      <formula>0</formula>
    </cfRule>
  </conditionalFormatting>
  <conditionalFormatting sqref="Y16:Y23 AA16:AD23">
    <cfRule type="cellIs" dxfId="1" priority="1" operator="lessThan">
      <formula>0</formula>
    </cfRule>
  </conditionalFormatting>
  <printOptions horizontalCentered="1"/>
  <pageMargins left="0.23622047244094491" right="0.23622047244094491" top="0.39370078740157483" bottom="0.39370078740157483" header="0.31496062992125984" footer="0.31496062992125984"/>
  <pageSetup scale="47"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8671875" defaultRowHeight="13.2" x14ac:dyDescent="0.25"/>
  <cols>
    <col min="1" max="1" width="9.33203125" customWidth="1"/>
    <col min="2" max="2" width="10.33203125" bestFit="1" customWidth="1"/>
    <col min="3" max="3" width="32.109375" style="22" customWidth="1"/>
    <col min="4" max="4" width="11.44140625" style="8" bestFit="1" customWidth="1"/>
    <col min="5" max="5" width="12.33203125" style="8" bestFit="1" customWidth="1"/>
    <col min="6" max="6" width="8.44140625" style="23" bestFit="1" customWidth="1"/>
    <col min="7" max="7" width="12.44140625" style="24" bestFit="1" customWidth="1"/>
    <col min="8" max="8" width="10.109375" style="24" bestFit="1" customWidth="1"/>
    <col min="9" max="10" width="15.33203125" style="24" customWidth="1"/>
  </cols>
  <sheetData>
    <row r="1" spans="1:10" s="2" customFormat="1" ht="30" x14ac:dyDescent="0.5">
      <c r="A1" s="1" t="s">
        <v>20</v>
      </c>
      <c r="B1" s="9"/>
      <c r="C1" s="10"/>
      <c r="D1" s="11"/>
      <c r="E1" s="11"/>
      <c r="F1" s="12"/>
      <c r="G1" s="13"/>
      <c r="H1" s="13"/>
      <c r="I1" s="14"/>
      <c r="J1" s="14"/>
    </row>
    <row r="2" spans="1:10" s="3" customFormat="1" ht="15.6" x14ac:dyDescent="0.3">
      <c r="A2" s="200" t="s">
        <v>21</v>
      </c>
      <c r="B2" s="201"/>
      <c r="C2" s="201"/>
      <c r="D2" s="16"/>
      <c r="E2" s="16"/>
      <c r="F2" s="15"/>
      <c r="G2" s="17"/>
      <c r="H2" s="17"/>
      <c r="I2" s="17"/>
      <c r="J2" s="17"/>
    </row>
    <row r="3" spans="1:10" s="3" customFormat="1" ht="15.6" x14ac:dyDescent="0.3">
      <c r="A3" s="202"/>
      <c r="B3" s="202"/>
      <c r="C3" s="202"/>
      <c r="D3" s="19"/>
      <c r="E3" s="19"/>
      <c r="F3" s="15"/>
      <c r="G3" s="17"/>
      <c r="H3" s="17"/>
      <c r="I3" s="17"/>
      <c r="J3" s="17"/>
    </row>
    <row r="4" spans="1:10" s="3" customFormat="1" ht="15.6" x14ac:dyDescent="0.3">
      <c r="A4" s="18"/>
      <c r="B4" s="18"/>
      <c r="C4" s="18"/>
      <c r="D4" s="19"/>
      <c r="E4" s="19"/>
      <c r="F4" s="15"/>
      <c r="G4" s="17"/>
      <c r="H4" s="17"/>
    </row>
    <row r="5" spans="1:10" s="3" customFormat="1" ht="15.6" x14ac:dyDescent="0.3">
      <c r="A5" s="18"/>
      <c r="B5" s="18"/>
      <c r="C5" s="18"/>
      <c r="D5" s="19"/>
      <c r="E5" s="19"/>
      <c r="F5" s="15"/>
      <c r="G5" s="17"/>
      <c r="H5" s="17"/>
    </row>
    <row r="6" spans="1:10" s="4" customFormat="1" x14ac:dyDescent="0.25">
      <c r="A6" s="5"/>
      <c r="B6" s="5"/>
      <c r="C6" s="6"/>
      <c r="D6" s="5"/>
      <c r="E6" s="5"/>
      <c r="F6" s="20"/>
      <c r="G6" s="7"/>
      <c r="H6" s="7"/>
    </row>
    <row r="7" spans="1:10" s="4" customFormat="1" x14ac:dyDescent="0.25">
      <c r="A7" s="5"/>
      <c r="B7" s="5"/>
      <c r="C7" s="6"/>
      <c r="D7" s="5"/>
      <c r="E7" s="5"/>
      <c r="F7" s="20"/>
      <c r="G7" s="7"/>
      <c r="H7" s="7"/>
    </row>
    <row r="8" spans="1:10" s="4" customFormat="1" x14ac:dyDescent="0.25">
      <c r="A8" s="5"/>
      <c r="B8" s="5"/>
      <c r="C8" s="6"/>
      <c r="D8" s="5"/>
      <c r="E8" s="5"/>
      <c r="F8" s="20"/>
      <c r="G8" s="7"/>
      <c r="H8" s="7"/>
      <c r="I8" s="7"/>
      <c r="J8" s="7"/>
    </row>
    <row r="9" spans="1:10" s="4" customFormat="1" x14ac:dyDescent="0.25">
      <c r="A9" s="5"/>
      <c r="B9" s="5"/>
      <c r="C9" s="6"/>
      <c r="D9" s="5"/>
      <c r="E9" s="5"/>
      <c r="F9" s="20"/>
      <c r="G9" s="7"/>
      <c r="H9" s="7"/>
      <c r="I9" s="7"/>
      <c r="J9" s="7"/>
    </row>
    <row r="10" spans="1:10" s="4" customFormat="1" x14ac:dyDescent="0.25">
      <c r="A10" s="5"/>
      <c r="B10" s="5"/>
      <c r="C10" s="6"/>
      <c r="D10" s="5"/>
      <c r="E10" s="5"/>
      <c r="F10" s="20"/>
      <c r="G10" s="7"/>
      <c r="H10" s="7"/>
      <c r="I10" s="7"/>
      <c r="J10" s="7"/>
    </row>
    <row r="11" spans="1:10" s="4" customFormat="1" x14ac:dyDescent="0.25">
      <c r="A11" s="5"/>
      <c r="B11" s="5"/>
      <c r="C11" s="6"/>
      <c r="D11" s="5"/>
      <c r="E11" s="5"/>
      <c r="F11" s="20"/>
      <c r="G11" s="7"/>
      <c r="H11" s="7"/>
      <c r="I11" s="7"/>
      <c r="J11" s="7"/>
    </row>
    <row r="12" spans="1:10" s="4" customFormat="1" x14ac:dyDescent="0.25">
      <c r="A12" s="5"/>
      <c r="B12" s="5"/>
      <c r="C12" s="6"/>
      <c r="D12" s="5"/>
      <c r="E12" s="5"/>
      <c r="F12" s="20"/>
      <c r="G12" s="7"/>
      <c r="H12" s="7"/>
      <c r="I12" s="7"/>
      <c r="J12" s="7"/>
    </row>
    <row r="13" spans="1:10" s="4" customFormat="1" x14ac:dyDescent="0.25">
      <c r="A13" s="5"/>
      <c r="B13" s="5"/>
      <c r="C13" s="6"/>
      <c r="D13" s="5"/>
      <c r="E13" s="5"/>
      <c r="F13" s="20"/>
      <c r="G13" s="7"/>
      <c r="H13" s="7"/>
      <c r="I13" s="7"/>
      <c r="J13" s="7"/>
    </row>
    <row r="14" spans="1:10" s="4" customFormat="1" x14ac:dyDescent="0.25">
      <c r="A14" s="5"/>
      <c r="B14" s="5"/>
      <c r="C14" s="6"/>
      <c r="D14" s="5"/>
      <c r="E14" s="5"/>
      <c r="F14" s="20"/>
      <c r="G14" s="7"/>
      <c r="H14" s="7"/>
      <c r="I14" s="7"/>
      <c r="J14" s="7"/>
    </row>
    <row r="15" spans="1:10" s="4" customFormat="1" x14ac:dyDescent="0.25">
      <c r="A15" s="5"/>
      <c r="B15" s="5"/>
      <c r="C15" s="6"/>
      <c r="D15" s="5"/>
      <c r="E15" s="5"/>
      <c r="F15" s="20"/>
      <c r="G15" s="7"/>
      <c r="H15" s="21"/>
      <c r="I15" s="7"/>
      <c r="J15" s="7"/>
    </row>
    <row r="16" spans="1:10" s="4" customFormat="1" x14ac:dyDescent="0.25">
      <c r="A16" s="5"/>
      <c r="B16" s="5"/>
      <c r="C16" s="6"/>
      <c r="D16" s="5"/>
      <c r="E16" s="5"/>
      <c r="F16" s="20"/>
      <c r="G16" s="7"/>
      <c r="H16" s="7"/>
      <c r="I16" s="7"/>
      <c r="J16" s="7"/>
    </row>
    <row r="17" spans="1:10" s="4" customFormat="1" x14ac:dyDescent="0.25">
      <c r="A17" s="5"/>
      <c r="B17" s="5"/>
      <c r="C17" s="6"/>
      <c r="D17" s="5"/>
      <c r="E17" s="5"/>
      <c r="F17" s="20"/>
      <c r="G17" s="7"/>
      <c r="H17" s="7"/>
      <c r="I17" s="7"/>
      <c r="J17" s="7"/>
    </row>
    <row r="18" spans="1:10" s="4" customFormat="1" x14ac:dyDescent="0.25">
      <c r="A18" s="5"/>
      <c r="B18" s="5"/>
      <c r="C18" s="6"/>
      <c r="D18" s="5"/>
      <c r="E18" s="5"/>
      <c r="F18" s="20"/>
      <c r="G18" s="7"/>
      <c r="H18" s="7"/>
      <c r="I18" s="7"/>
      <c r="J18" s="7"/>
    </row>
    <row r="19" spans="1:10" s="4" customFormat="1" x14ac:dyDescent="0.25">
      <c r="A19" s="5"/>
      <c r="B19" s="5"/>
      <c r="C19" s="6"/>
      <c r="D19" s="5"/>
      <c r="E19" s="5"/>
      <c r="F19" s="20"/>
      <c r="G19" s="7"/>
      <c r="H19" s="7"/>
      <c r="I19" s="7"/>
      <c r="J19" s="7"/>
    </row>
    <row r="20" spans="1:10" s="4" customFormat="1" x14ac:dyDescent="0.25">
      <c r="A20" s="5"/>
      <c r="B20" s="5"/>
      <c r="C20" s="6"/>
      <c r="D20" s="5"/>
      <c r="E20" s="5"/>
      <c r="F20" s="20"/>
      <c r="G20" s="7"/>
      <c r="H20" s="7"/>
      <c r="I20" s="7"/>
      <c r="J20" s="7"/>
    </row>
    <row r="21" spans="1:10" s="4" customFormat="1" x14ac:dyDescent="0.25">
      <c r="A21" s="5"/>
      <c r="B21" s="5"/>
      <c r="C21" s="6"/>
      <c r="D21" s="5"/>
      <c r="E21" s="5"/>
      <c r="F21" s="20"/>
      <c r="G21" s="7"/>
      <c r="H21" s="7"/>
      <c r="I21" s="7"/>
      <c r="J21" s="7"/>
    </row>
    <row r="22" spans="1:10" s="4" customFormat="1" x14ac:dyDescent="0.25">
      <c r="A22" s="5"/>
      <c r="B22" s="5"/>
      <c r="C22" s="6"/>
      <c r="D22" s="5"/>
      <c r="E22" s="5"/>
      <c r="F22" s="20"/>
      <c r="G22" s="7"/>
      <c r="H22" s="7"/>
      <c r="I22" s="7"/>
      <c r="J22" s="7"/>
    </row>
    <row r="23" spans="1:10" s="4" customFormat="1" x14ac:dyDescent="0.25">
      <c r="A23" s="5"/>
      <c r="B23" s="5"/>
      <c r="C23" s="6"/>
      <c r="D23" s="5"/>
      <c r="E23" s="5"/>
      <c r="F23" s="20"/>
      <c r="G23" s="7"/>
      <c r="H23" s="7"/>
      <c r="I23" s="7"/>
      <c r="J23" s="7"/>
    </row>
    <row r="24" spans="1:10" s="4" customFormat="1" x14ac:dyDescent="0.25">
      <c r="A24" s="5"/>
      <c r="B24" s="5"/>
      <c r="C24" s="6"/>
      <c r="D24" s="5"/>
      <c r="E24" s="5"/>
      <c r="F24" s="20"/>
      <c r="G24" s="7"/>
      <c r="H24" s="7"/>
      <c r="I24" s="7"/>
      <c r="J24" s="7"/>
    </row>
    <row r="25" spans="1:10" s="4" customFormat="1" x14ac:dyDescent="0.25">
      <c r="A25" s="5"/>
      <c r="B25" s="5"/>
      <c r="C25" s="6"/>
      <c r="D25" s="5"/>
      <c r="E25" s="5"/>
      <c r="F25" s="20"/>
      <c r="G25" s="7"/>
      <c r="H25" s="7"/>
      <c r="I25" s="7"/>
      <c r="J25" s="7"/>
    </row>
    <row r="26" spans="1:10" s="4" customFormat="1" x14ac:dyDescent="0.25">
      <c r="A26" s="5"/>
      <c r="B26" s="5"/>
      <c r="C26" s="6"/>
      <c r="D26" s="5"/>
      <c r="E26" s="5"/>
      <c r="F26" s="20"/>
      <c r="G26" s="7"/>
      <c r="H26" s="7"/>
      <c r="I26" s="7"/>
      <c r="J26" s="7"/>
    </row>
    <row r="27" spans="1:10" s="4" customFormat="1" x14ac:dyDescent="0.25">
      <c r="A27" s="5"/>
      <c r="B27" s="5"/>
      <c r="C27" s="6"/>
      <c r="D27" s="5"/>
      <c r="E27" s="5"/>
      <c r="F27" s="20"/>
      <c r="G27" s="7"/>
      <c r="H27" s="7"/>
      <c r="I27" s="7"/>
      <c r="J27" s="7"/>
    </row>
    <row r="28" spans="1:10" s="4" customFormat="1" x14ac:dyDescent="0.25">
      <c r="A28" s="5"/>
      <c r="B28" s="5"/>
      <c r="C28" s="6"/>
      <c r="D28" s="5"/>
      <c r="E28" s="5"/>
      <c r="F28" s="20"/>
      <c r="G28" s="7"/>
      <c r="H28" s="7"/>
      <c r="I28" s="7"/>
      <c r="J28" s="7"/>
    </row>
    <row r="29" spans="1:10" s="4" customFormat="1" x14ac:dyDescent="0.25">
      <c r="A29" s="5"/>
      <c r="B29" s="5"/>
      <c r="C29" s="6"/>
      <c r="D29" s="5"/>
      <c r="E29" s="5"/>
      <c r="F29" s="20"/>
      <c r="G29" s="7"/>
      <c r="H29" s="7"/>
      <c r="I29" s="7"/>
      <c r="J29" s="7"/>
    </row>
    <row r="30" spans="1:10" s="4" customFormat="1" x14ac:dyDescent="0.25">
      <c r="A30" s="5"/>
      <c r="B30" s="5"/>
      <c r="C30" s="6"/>
      <c r="D30" s="5"/>
      <c r="E30" s="5"/>
      <c r="F30" s="20"/>
      <c r="G30" s="7"/>
      <c r="H30" s="7"/>
      <c r="I30" s="7"/>
      <c r="J30" s="7"/>
    </row>
    <row r="31" spans="1:10" s="4" customFormat="1" x14ac:dyDescent="0.25">
      <c r="A31" s="5"/>
      <c r="B31" s="5"/>
      <c r="C31" s="6"/>
      <c r="D31" s="5"/>
      <c r="E31" s="5"/>
      <c r="F31" s="20"/>
      <c r="G31" s="7"/>
      <c r="H31" s="7"/>
      <c r="I31" s="7"/>
      <c r="J31" s="7"/>
    </row>
    <row r="32" spans="1:10" s="4" customFormat="1" x14ac:dyDescent="0.25">
      <c r="A32" s="5"/>
      <c r="B32" s="5"/>
      <c r="C32" s="6"/>
      <c r="D32" s="5"/>
      <c r="E32" s="5"/>
      <c r="F32" s="20"/>
      <c r="G32" s="7"/>
      <c r="H32" s="7"/>
      <c r="I32" s="7"/>
      <c r="J32" s="7"/>
    </row>
    <row r="33" spans="1:10" s="4" customFormat="1" x14ac:dyDescent="0.25">
      <c r="A33" s="5"/>
      <c r="B33" s="5"/>
      <c r="C33" s="6"/>
      <c r="D33" s="5"/>
      <c r="E33" s="5"/>
      <c r="F33" s="20"/>
      <c r="G33" s="7"/>
      <c r="H33" s="7"/>
      <c r="I33" s="7"/>
      <c r="J33" s="7"/>
    </row>
    <row r="34" spans="1:10" s="4" customFormat="1" x14ac:dyDescent="0.25">
      <c r="A34" s="5"/>
      <c r="B34" s="5"/>
      <c r="C34" s="6"/>
      <c r="D34" s="5"/>
      <c r="E34" s="5"/>
      <c r="F34" s="20"/>
      <c r="G34" s="7"/>
      <c r="H34" s="7"/>
      <c r="I34" s="7"/>
      <c r="J34" s="7"/>
    </row>
  </sheetData>
  <mergeCells count="2">
    <mergeCell ref="A2:C2"/>
    <mergeCell ref="A3:C3"/>
  </mergeCells>
  <phoneticPr fontId="47"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CVADVA FX</vt:lpstr>
      <vt:lpstr>Disclaimer</vt:lpstr>
      <vt:lpstr>'CVADVA FX'!fxPortfolioInput</vt:lpstr>
      <vt:lpstr>Disclaimer!fxPortfolioInput</vt:lpstr>
      <vt:lpstr>'CVADVA FX'!Zone_d_impression</vt:lpstr>
      <vt:lpstr>Disclaimer!Zone_d_impression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2018-10-05T12:16:30Z</dcterms:modified>
</cp:coreProperties>
</file>