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19188" yWindow="-12" windowWidth="9636" windowHeight="12840"/>
  </bookViews>
  <sheets>
    <sheet name="CVADVA FX" sheetId="10" r:id="rId1"/>
    <sheet name="Disclaimer" sheetId="2" r:id="rId2"/>
  </sheets>
  <definedNames>
    <definedName name="§AQ759" localSheetId="0">#REF!</definedName>
    <definedName name="§AQ759">#REF!</definedName>
    <definedName name="âa143" localSheetId="0">#REF!</definedName>
    <definedName name="âa143">#REF!</definedName>
    <definedName name="fxPortfolioInput" localSheetId="0">'CVADVA FX'!$A$1</definedName>
    <definedName name="fxPortfolioInput" localSheetId="1">Disclaimer!$A$1</definedName>
    <definedName name="fxPortfolioInput">#REF!</definedName>
    <definedName name="Myrange" localSheetId="0">#REF!</definedName>
    <definedName name="Myrange">#REF!</definedName>
    <definedName name="_xlnm.Print_Area" localSheetId="0">'CVADVA FX'!$A$1:$AB$189</definedName>
    <definedName name="_xlnm.Print_Area" localSheetId="1">Disclaimer!$A$1:$M$34</definedName>
  </definedNames>
  <calcPr calcId="145621" calcOnSave="0"/>
  <fileRecoveryPr autoRecover="0"/>
</workbook>
</file>

<file path=xl/calcChain.xml><?xml version="1.0" encoding="utf-8"?>
<calcChain xmlns="http://schemas.openxmlformats.org/spreadsheetml/2006/main">
  <c r="AH6" i="10" l="1"/>
  <c r="AI6" i="10"/>
  <c r="AI7" i="10"/>
  <c r="AH7" i="10"/>
  <c r="AH8" i="10"/>
  <c r="AI8" i="10"/>
  <c r="AH9" i="10"/>
  <c r="AI9" i="10"/>
  <c r="AH10" i="10"/>
  <c r="AI10" i="10"/>
  <c r="AI90" i="10"/>
  <c r="AI4" i="10" l="1"/>
  <c r="AI157" i="10"/>
  <c r="AI18" i="10"/>
  <c r="AI30" i="10"/>
  <c r="AI16" i="10"/>
  <c r="AH17" i="10" l="1"/>
  <c r="AI17" i="10"/>
  <c r="AH18" i="10"/>
  <c r="AH19" i="10"/>
  <c r="AI19" i="10"/>
  <c r="AH20" i="10"/>
  <c r="AI20" i="10"/>
  <c r="AH21" i="10"/>
  <c r="AI21" i="10"/>
  <c r="AH22" i="10"/>
  <c r="AI22" i="10"/>
  <c r="AH23" i="10"/>
  <c r="AI23" i="10"/>
  <c r="AH24" i="10"/>
  <c r="AI24" i="10"/>
  <c r="AH25" i="10"/>
  <c r="AI25" i="10"/>
  <c r="AH26" i="10"/>
  <c r="AI26" i="10"/>
  <c r="AH27" i="10"/>
  <c r="AI27" i="10"/>
  <c r="AH30" i="10"/>
  <c r="AH31" i="10"/>
  <c r="AI31" i="10"/>
  <c r="AH32" i="10"/>
  <c r="AI32" i="10"/>
  <c r="AH33" i="10"/>
  <c r="AI33" i="10"/>
  <c r="AH34" i="10"/>
  <c r="AI34" i="10"/>
  <c r="AH35" i="10"/>
  <c r="AI35" i="10"/>
  <c r="AH36" i="10"/>
  <c r="AI36" i="10"/>
  <c r="AH37" i="10"/>
  <c r="AI37" i="10"/>
  <c r="AH38" i="10"/>
  <c r="AI38" i="10"/>
  <c r="AH39" i="10"/>
  <c r="AI39" i="10"/>
  <c r="AH40" i="10"/>
  <c r="AI40" i="10"/>
  <c r="AH41" i="10"/>
  <c r="AI41" i="10"/>
  <c r="AH46" i="10"/>
  <c r="AI46" i="10"/>
  <c r="AH47" i="10"/>
  <c r="AI47" i="10"/>
  <c r="AH48" i="10"/>
  <c r="AI48" i="10"/>
  <c r="AH49" i="10"/>
  <c r="AI49" i="10"/>
  <c r="AH50" i="10"/>
  <c r="AI50" i="10"/>
  <c r="AH51" i="10"/>
  <c r="AI51" i="10"/>
  <c r="AH52" i="10"/>
  <c r="AI52" i="10"/>
  <c r="AH53" i="10"/>
  <c r="AI53" i="10"/>
  <c r="AH54" i="10"/>
  <c r="AI54" i="10"/>
  <c r="AH55" i="10"/>
  <c r="AI55" i="10"/>
  <c r="AH56" i="10"/>
  <c r="AI56" i="10"/>
  <c r="AH57" i="10"/>
  <c r="AI57" i="10"/>
  <c r="AH58" i="10"/>
  <c r="AI58" i="10"/>
  <c r="AH59" i="10"/>
  <c r="AI59" i="10"/>
  <c r="AH60" i="10"/>
  <c r="AI60" i="10"/>
  <c r="AH61" i="10"/>
  <c r="AI61" i="10"/>
  <c r="AH62" i="10"/>
  <c r="AI62" i="10"/>
  <c r="AH63" i="10"/>
  <c r="AI63" i="10"/>
  <c r="AH64" i="10"/>
  <c r="AI64" i="10"/>
  <c r="AH65" i="10"/>
  <c r="AI65" i="10"/>
  <c r="AH66" i="10"/>
  <c r="AI66" i="10"/>
  <c r="AH67" i="10"/>
  <c r="AI67" i="10"/>
  <c r="AH68" i="10"/>
  <c r="AI68" i="10"/>
  <c r="AH69" i="10"/>
  <c r="AI69" i="10"/>
  <c r="AH70" i="10"/>
  <c r="AI70" i="10"/>
  <c r="AH71" i="10"/>
  <c r="AI71" i="10"/>
  <c r="AH72" i="10"/>
  <c r="AI72" i="10"/>
  <c r="AH73" i="10"/>
  <c r="AI73" i="10"/>
  <c r="AH74" i="10"/>
  <c r="AI74" i="10"/>
  <c r="AH75" i="10"/>
  <c r="AI75" i="10"/>
  <c r="AH76" i="10"/>
  <c r="AI76" i="10"/>
  <c r="AH77" i="10"/>
  <c r="AI77" i="10"/>
  <c r="AH78" i="10"/>
  <c r="AI78" i="10"/>
  <c r="AH79" i="10"/>
  <c r="AI79" i="10"/>
  <c r="AH80" i="10"/>
  <c r="AI80" i="10"/>
  <c r="AH81" i="10"/>
  <c r="AI81" i="10"/>
  <c r="AH82" i="10"/>
  <c r="AI82" i="10"/>
  <c r="AH83" i="10"/>
  <c r="AI83" i="10"/>
  <c r="AH84" i="10"/>
  <c r="AI84" i="10"/>
  <c r="AH85" i="10"/>
  <c r="AI85" i="10"/>
  <c r="AH86" i="10"/>
  <c r="AI86" i="10"/>
  <c r="AH87" i="10"/>
  <c r="AI87" i="10"/>
  <c r="AH88" i="10"/>
  <c r="AI88" i="10"/>
  <c r="AH89" i="10"/>
  <c r="AI89" i="10"/>
  <c r="AH90" i="10"/>
  <c r="AH91" i="10"/>
  <c r="AI91" i="10"/>
  <c r="AH92" i="10"/>
  <c r="AI92" i="10"/>
  <c r="AH93" i="10"/>
  <c r="AI93" i="10"/>
  <c r="AH94" i="10"/>
  <c r="AI94" i="10"/>
  <c r="AH95" i="10"/>
  <c r="AI95" i="10"/>
  <c r="AH98" i="10"/>
  <c r="AI98" i="10"/>
  <c r="AH99" i="10"/>
  <c r="AI99" i="10"/>
  <c r="AH100" i="10"/>
  <c r="AI100" i="10"/>
  <c r="AH101" i="10"/>
  <c r="AI101" i="10"/>
  <c r="AH102" i="10"/>
  <c r="AI102" i="10"/>
  <c r="AH103" i="10"/>
  <c r="AI103" i="10"/>
  <c r="AH104" i="10"/>
  <c r="AI104" i="10"/>
  <c r="AH105" i="10"/>
  <c r="AI105" i="10"/>
  <c r="AH106" i="10"/>
  <c r="AI106" i="10"/>
  <c r="AH107" i="10"/>
  <c r="AI107" i="10"/>
  <c r="AH108" i="10"/>
  <c r="AI108" i="10"/>
  <c r="AH109" i="10"/>
  <c r="AI109" i="10"/>
  <c r="AH110" i="10"/>
  <c r="AI110" i="10"/>
  <c r="AH111" i="10"/>
  <c r="AI111" i="10"/>
  <c r="AH112" i="10"/>
  <c r="AI112" i="10"/>
  <c r="AH113" i="10"/>
  <c r="AI113" i="10"/>
  <c r="AH114" i="10"/>
  <c r="AI114" i="10"/>
  <c r="AH115" i="10"/>
  <c r="AI115" i="10"/>
  <c r="AH116" i="10"/>
  <c r="AI116" i="10"/>
  <c r="AH117" i="10"/>
  <c r="AI117" i="10"/>
  <c r="AH118" i="10"/>
  <c r="AI118" i="10"/>
  <c r="AH119" i="10"/>
  <c r="AI119" i="10"/>
  <c r="AH120" i="10"/>
  <c r="AI120" i="10"/>
  <c r="AH121" i="10"/>
  <c r="AI121" i="10"/>
  <c r="AH122" i="10"/>
  <c r="AI122" i="10"/>
  <c r="AH123" i="10"/>
  <c r="AI123" i="10"/>
  <c r="AH124" i="10"/>
  <c r="AI124" i="10"/>
  <c r="AH125" i="10"/>
  <c r="AI125" i="10"/>
  <c r="AH126" i="10"/>
  <c r="AI126" i="10"/>
  <c r="AH127" i="10"/>
  <c r="AI127" i="10"/>
  <c r="AH128" i="10"/>
  <c r="AI128" i="10"/>
  <c r="AH129" i="10"/>
  <c r="AI129" i="10"/>
  <c r="AH130" i="10"/>
  <c r="AI130" i="10"/>
  <c r="AH131" i="10"/>
  <c r="AI131" i="10"/>
  <c r="AH132" i="10"/>
  <c r="AI132" i="10"/>
  <c r="AH133" i="10"/>
  <c r="AI133" i="10"/>
  <c r="AH134" i="10"/>
  <c r="AI134" i="10"/>
  <c r="AH135" i="10"/>
  <c r="AI135" i="10"/>
  <c r="AH136" i="10"/>
  <c r="AI136" i="10"/>
  <c r="AH137" i="10"/>
  <c r="AI137" i="10"/>
  <c r="AH138" i="10"/>
  <c r="AI138" i="10"/>
  <c r="AH139" i="10"/>
  <c r="AI139" i="10"/>
  <c r="AH140" i="10"/>
  <c r="AI140" i="10"/>
  <c r="AH141" i="10"/>
  <c r="AI141" i="10"/>
  <c r="AH142" i="10"/>
  <c r="AI142" i="10"/>
  <c r="AH143" i="10"/>
  <c r="AI143" i="10"/>
  <c r="AH144" i="10"/>
  <c r="AI144" i="10"/>
  <c r="AH145" i="10"/>
  <c r="AI145" i="10"/>
  <c r="AH146" i="10"/>
  <c r="AI146" i="10"/>
  <c r="AH147" i="10"/>
  <c r="AI147" i="10"/>
  <c r="AH148" i="10"/>
  <c r="AI148" i="10"/>
  <c r="AH149" i="10"/>
  <c r="AI149" i="10"/>
  <c r="AH150" i="10"/>
  <c r="AI150" i="10"/>
  <c r="AH151" i="10"/>
  <c r="AI151" i="10"/>
  <c r="AH152" i="10"/>
  <c r="AI152" i="10"/>
  <c r="AH153" i="10"/>
  <c r="AI153" i="10"/>
  <c r="AH154" i="10"/>
  <c r="AI154" i="10"/>
  <c r="AH155" i="10"/>
  <c r="AI155" i="10"/>
  <c r="AH156" i="10"/>
  <c r="AI156" i="10"/>
  <c r="AH157" i="10"/>
  <c r="AH160" i="10"/>
  <c r="AI160" i="10"/>
  <c r="AH161" i="10"/>
  <c r="AI161" i="10"/>
  <c r="AH162" i="10"/>
  <c r="AI162" i="10"/>
  <c r="AH163" i="10"/>
  <c r="AI163" i="10"/>
  <c r="AH164" i="10"/>
  <c r="AI164" i="10"/>
  <c r="AH165" i="10"/>
  <c r="AI165" i="10"/>
  <c r="AH166" i="10"/>
  <c r="AI166" i="10"/>
  <c r="AH167" i="10"/>
  <c r="AI167" i="10"/>
  <c r="AH168" i="10"/>
  <c r="AI168" i="10"/>
  <c r="AH169" i="10"/>
  <c r="AI169" i="10"/>
  <c r="AH170" i="10"/>
  <c r="AI170" i="10"/>
  <c r="AH171" i="10"/>
  <c r="AI171" i="10"/>
  <c r="AH172" i="10"/>
  <c r="AI172" i="10"/>
  <c r="AH173" i="10"/>
  <c r="AI173" i="10"/>
  <c r="AH174" i="10"/>
  <c r="AI174" i="10"/>
  <c r="AH175" i="10"/>
  <c r="AI175" i="10"/>
  <c r="AH176" i="10"/>
  <c r="AI176" i="10"/>
  <c r="AH177" i="10"/>
  <c r="AI177" i="10"/>
  <c r="AH178" i="10"/>
  <c r="AI178" i="10"/>
  <c r="AH179" i="10"/>
  <c r="AI179" i="10"/>
  <c r="AH180" i="10"/>
  <c r="AI180" i="10"/>
  <c r="AH181" i="10"/>
  <c r="AI181" i="10"/>
  <c r="AH182" i="10"/>
  <c r="AI182" i="10"/>
  <c r="AH183" i="10"/>
  <c r="AI183" i="10"/>
  <c r="AH184" i="10"/>
  <c r="AI184" i="10"/>
  <c r="AH185" i="10"/>
  <c r="AI185" i="10"/>
  <c r="AH186" i="10"/>
  <c r="AI186" i="10"/>
  <c r="AH187" i="10"/>
  <c r="AI187" i="10"/>
  <c r="AH188" i="10"/>
  <c r="AI188" i="10"/>
  <c r="AH189" i="10"/>
  <c r="AI189" i="10"/>
  <c r="AH190" i="10"/>
  <c r="AI190" i="10"/>
  <c r="AH191" i="10"/>
  <c r="AI191" i="10"/>
  <c r="AH192" i="10"/>
  <c r="AI192" i="10"/>
  <c r="AH193" i="10"/>
  <c r="AI193" i="10"/>
  <c r="AH194" i="10"/>
  <c r="AI194" i="10"/>
  <c r="AH195" i="10"/>
  <c r="AI195" i="10"/>
  <c r="AH196" i="10"/>
  <c r="AI196" i="10"/>
  <c r="AH197" i="10"/>
  <c r="AI197" i="10"/>
  <c r="AH198" i="10"/>
  <c r="AI198" i="10"/>
  <c r="AH199" i="10"/>
  <c r="AI199" i="10"/>
  <c r="AH200" i="10"/>
  <c r="AI200" i="10"/>
  <c r="AH201" i="10"/>
  <c r="AI201" i="10"/>
  <c r="AH202" i="10"/>
  <c r="AI202" i="10"/>
  <c r="AH203" i="10"/>
  <c r="AI203" i="10"/>
  <c r="AH204" i="10"/>
  <c r="AI204" i="10"/>
  <c r="AH205" i="10"/>
  <c r="AI205" i="10"/>
  <c r="AH206" i="10"/>
  <c r="AI206" i="10"/>
  <c r="AH207" i="10"/>
  <c r="AI207" i="10"/>
  <c r="AH208" i="10"/>
  <c r="AI208" i="10"/>
  <c r="AH209" i="10"/>
  <c r="AI209" i="10"/>
  <c r="AH210" i="10"/>
  <c r="AI210" i="10"/>
  <c r="AH211" i="10"/>
  <c r="AI211" i="10"/>
  <c r="AH212" i="10"/>
  <c r="AI212" i="10"/>
  <c r="AH213" i="10"/>
  <c r="AI213" i="10"/>
  <c r="AH214" i="10"/>
  <c r="AI214" i="10"/>
  <c r="AH215" i="10"/>
  <c r="AI215" i="10"/>
  <c r="AH216" i="10"/>
  <c r="AI216" i="10"/>
  <c r="AH217" i="10"/>
  <c r="AI217" i="10"/>
  <c r="AH218" i="10"/>
  <c r="AI218" i="10"/>
  <c r="AH219" i="10"/>
  <c r="AI219" i="10"/>
  <c r="AH220" i="10"/>
  <c r="AI220" i="10"/>
  <c r="AH221" i="10"/>
  <c r="AI221" i="10"/>
  <c r="AH222" i="10"/>
  <c r="AI222" i="10"/>
  <c r="AH223" i="10"/>
  <c r="AI223" i="10"/>
  <c r="AH224" i="10"/>
  <c r="AI224" i="10"/>
  <c r="AH225" i="10"/>
  <c r="AI225" i="10"/>
  <c r="AH226" i="10"/>
  <c r="AI226" i="10"/>
  <c r="AH227" i="10"/>
  <c r="AI227" i="10"/>
  <c r="AH228" i="10"/>
  <c r="AI228" i="10"/>
  <c r="AH229" i="10"/>
  <c r="AI229" i="10"/>
  <c r="AH230" i="10"/>
  <c r="AI230" i="10"/>
  <c r="AH231" i="10"/>
  <c r="AI231" i="10"/>
  <c r="AH232" i="10"/>
  <c r="AI232" i="10"/>
  <c r="AH233" i="10"/>
  <c r="AI233" i="10"/>
  <c r="AH234" i="10"/>
  <c r="AI234" i="10"/>
  <c r="AH235" i="10"/>
  <c r="AI235" i="10"/>
  <c r="AH236" i="10"/>
  <c r="AI236" i="10"/>
  <c r="AH237" i="10"/>
  <c r="AI237" i="10"/>
  <c r="AH238" i="10"/>
  <c r="AI238" i="10"/>
  <c r="AH239" i="10"/>
  <c r="AI239" i="10"/>
  <c r="AH240" i="10"/>
  <c r="AI240" i="10"/>
  <c r="AH241" i="10"/>
  <c r="AI241" i="10"/>
  <c r="AH242" i="10"/>
  <c r="AI242" i="10"/>
  <c r="AH243" i="10"/>
  <c r="AI243" i="10"/>
  <c r="AH244" i="10"/>
  <c r="AI244" i="10"/>
  <c r="AH245" i="10"/>
  <c r="AI245" i="10"/>
  <c r="AH246" i="10"/>
  <c r="AI246" i="10"/>
  <c r="AH247" i="10"/>
  <c r="AI247" i="10"/>
  <c r="AH248" i="10"/>
  <c r="AI248" i="10"/>
  <c r="AH249" i="10"/>
  <c r="AI249" i="10"/>
  <c r="AH250" i="10"/>
  <c r="AI250" i="10"/>
  <c r="AH251" i="10"/>
  <c r="AI251" i="10"/>
  <c r="AH252" i="10"/>
  <c r="AI252" i="10"/>
  <c r="AH253" i="10"/>
  <c r="AI253" i="10"/>
  <c r="AH254" i="10"/>
  <c r="AI254" i="10"/>
  <c r="AH255" i="10"/>
  <c r="AI255" i="10"/>
  <c r="AH256" i="10"/>
  <c r="AI256" i="10"/>
  <c r="AH257" i="10"/>
  <c r="AI257" i="10"/>
  <c r="AH258" i="10"/>
  <c r="AI258" i="10"/>
  <c r="AH259" i="10"/>
  <c r="AI259" i="10"/>
  <c r="AH260" i="10"/>
  <c r="AI260" i="10"/>
  <c r="AH261" i="10"/>
  <c r="AI261" i="10"/>
  <c r="AH262" i="10"/>
  <c r="AI262" i="10"/>
  <c r="AH263" i="10"/>
  <c r="AI263" i="10"/>
  <c r="AH264" i="10"/>
  <c r="AI264" i="10"/>
  <c r="AH265" i="10"/>
  <c r="AI265" i="10"/>
  <c r="AH266" i="10"/>
  <c r="AI266" i="10"/>
  <c r="AH267" i="10"/>
  <c r="AI267" i="10"/>
  <c r="AH268" i="10"/>
  <c r="AI268" i="10"/>
  <c r="AH269" i="10"/>
  <c r="AI269" i="10"/>
  <c r="AH270" i="10"/>
  <c r="AI270" i="10"/>
  <c r="AH271" i="10"/>
  <c r="AI271" i="10"/>
  <c r="AH272" i="10"/>
  <c r="AI272" i="10"/>
  <c r="AH273" i="10"/>
  <c r="AI273" i="10"/>
  <c r="AH274" i="10"/>
  <c r="AI274" i="10"/>
  <c r="AH275" i="10"/>
  <c r="AI275" i="10"/>
  <c r="AH276" i="10"/>
  <c r="AI276" i="10"/>
  <c r="AH277" i="10"/>
  <c r="AI277" i="10"/>
  <c r="AH278" i="10"/>
  <c r="AI278" i="10"/>
  <c r="AH279" i="10"/>
  <c r="AI279" i="10"/>
  <c r="AH280" i="10"/>
  <c r="AI280" i="10"/>
  <c r="AH281" i="10"/>
  <c r="AI281" i="10"/>
  <c r="AH282" i="10"/>
  <c r="AI282" i="10"/>
  <c r="AH283" i="10"/>
  <c r="AI283" i="10"/>
  <c r="AH284" i="10"/>
  <c r="AI284" i="10"/>
  <c r="AH285" i="10"/>
  <c r="AI285" i="10"/>
  <c r="AH286" i="10"/>
  <c r="AI286" i="10"/>
  <c r="AH287" i="10"/>
  <c r="AI287" i="10"/>
  <c r="AH288" i="10"/>
  <c r="AI288" i="10"/>
  <c r="AH289" i="10"/>
  <c r="AI289" i="10"/>
  <c r="AH290" i="10"/>
  <c r="AI290" i="10"/>
  <c r="AH291" i="10"/>
  <c r="AI291" i="10"/>
  <c r="AH292" i="10"/>
  <c r="AI292" i="10"/>
  <c r="AH293" i="10"/>
  <c r="AI293" i="10"/>
  <c r="AH294" i="10"/>
  <c r="AI294" i="10"/>
  <c r="AH295" i="10"/>
  <c r="AI295" i="10"/>
  <c r="AH296" i="10"/>
  <c r="AI296" i="10"/>
  <c r="AH297" i="10"/>
  <c r="AI297" i="10"/>
  <c r="AH298" i="10"/>
  <c r="AI298" i="10"/>
  <c r="AH299" i="10"/>
  <c r="AI299" i="10"/>
  <c r="AH300" i="10"/>
  <c r="AI300" i="10"/>
  <c r="AH301" i="10"/>
  <c r="AI301" i="10"/>
  <c r="AH302" i="10"/>
  <c r="AI302" i="10"/>
  <c r="AH303" i="10"/>
  <c r="AI303" i="10"/>
  <c r="AH304" i="10"/>
  <c r="AI304" i="10"/>
  <c r="AH305" i="10"/>
  <c r="AI305" i="10"/>
  <c r="AH306" i="10"/>
  <c r="AI306" i="10"/>
  <c r="AH307" i="10"/>
  <c r="AI307" i="10"/>
  <c r="AH308" i="10"/>
  <c r="AI308" i="10"/>
  <c r="AH309" i="10"/>
  <c r="AI309" i="10"/>
  <c r="AH310" i="10"/>
  <c r="AI310" i="10"/>
  <c r="AH311" i="10"/>
  <c r="AI311" i="10"/>
  <c r="AH312" i="10"/>
  <c r="AI312" i="10"/>
  <c r="AH313" i="10"/>
  <c r="AI313" i="10"/>
  <c r="AH314" i="10"/>
  <c r="AI314" i="10"/>
  <c r="AH315" i="10"/>
  <c r="AI315" i="10"/>
  <c r="AH316" i="10"/>
  <c r="AI316" i="10"/>
  <c r="AH317" i="10"/>
  <c r="AI317" i="10"/>
  <c r="AH318" i="10"/>
  <c r="AI318" i="10"/>
  <c r="AH319" i="10"/>
  <c r="AI319" i="10"/>
  <c r="AH320" i="10"/>
  <c r="AI320" i="10"/>
  <c r="AH321" i="10"/>
  <c r="AI321" i="10"/>
  <c r="AH322" i="10"/>
  <c r="AI322" i="10"/>
  <c r="AH323" i="10"/>
  <c r="AI323" i="10"/>
  <c r="AH324" i="10"/>
  <c r="AI324" i="10"/>
  <c r="AH325" i="10"/>
  <c r="AI325" i="10"/>
  <c r="AH326" i="10"/>
  <c r="AI326" i="10"/>
  <c r="AH327" i="10"/>
  <c r="AI327" i="10"/>
  <c r="AH328" i="10"/>
  <c r="AI328" i="10"/>
  <c r="AH329" i="10"/>
  <c r="AI329" i="10"/>
  <c r="AH330" i="10"/>
  <c r="AI330" i="10"/>
  <c r="AH331" i="10"/>
  <c r="AI331" i="10"/>
  <c r="AH332" i="10"/>
  <c r="AI332" i="10"/>
  <c r="AH333" i="10"/>
  <c r="AI333" i="10"/>
  <c r="AH334" i="10"/>
  <c r="AI334" i="10"/>
  <c r="AH335" i="10"/>
  <c r="AI335" i="10"/>
  <c r="AH336" i="10"/>
  <c r="AI336" i="10"/>
  <c r="AH337" i="10"/>
  <c r="AI337" i="10"/>
  <c r="AH338" i="10"/>
  <c r="AI338" i="10"/>
  <c r="AH339" i="10"/>
  <c r="AI339" i="10"/>
  <c r="AH340" i="10"/>
  <c r="AI340" i="10"/>
  <c r="AH341" i="10"/>
  <c r="AI341" i="10"/>
  <c r="AH342" i="10"/>
  <c r="AI342" i="10"/>
  <c r="AH343" i="10"/>
  <c r="AI343" i="10"/>
  <c r="AH344" i="10"/>
  <c r="AI344" i="10"/>
  <c r="AH345" i="10"/>
  <c r="AI345" i="10"/>
  <c r="AH346" i="10"/>
  <c r="AI346" i="10"/>
  <c r="AH347" i="10"/>
  <c r="AI347" i="10"/>
  <c r="AH348" i="10"/>
  <c r="AI348" i="10"/>
  <c r="AH349" i="10"/>
  <c r="AI349" i="10"/>
  <c r="AH350" i="10"/>
  <c r="AI350" i="10"/>
  <c r="AH351" i="10"/>
  <c r="AI351" i="10"/>
  <c r="AH352" i="10"/>
  <c r="AI352" i="10"/>
  <c r="AH353" i="10"/>
  <c r="AI353" i="10"/>
  <c r="AH354" i="10"/>
  <c r="AI354" i="10"/>
  <c r="AH355" i="10"/>
  <c r="AI355" i="10"/>
  <c r="AH356" i="10"/>
  <c r="AI356" i="10"/>
  <c r="AH357" i="10"/>
  <c r="AI357" i="10"/>
  <c r="AH358" i="10"/>
  <c r="AI358" i="10"/>
  <c r="AH359" i="10"/>
  <c r="AI359" i="10"/>
  <c r="AH360" i="10"/>
  <c r="AI360" i="10"/>
  <c r="AH361" i="10"/>
  <c r="AI361" i="10"/>
  <c r="AH362" i="10"/>
  <c r="AI362" i="10"/>
  <c r="AH363" i="10"/>
  <c r="AI363" i="10"/>
  <c r="AH364" i="10"/>
  <c r="AI364" i="10"/>
  <c r="AH365" i="10"/>
  <c r="AI365" i="10"/>
  <c r="AH366" i="10"/>
  <c r="AI366" i="10"/>
  <c r="AH367" i="10"/>
  <c r="AI367" i="10"/>
  <c r="AH368" i="10"/>
  <c r="AI368" i="10"/>
  <c r="AH369" i="10"/>
  <c r="AI369" i="10"/>
  <c r="AH370" i="10"/>
  <c r="AI370" i="10"/>
  <c r="AH371" i="10"/>
  <c r="AI371" i="10"/>
  <c r="AH372" i="10"/>
  <c r="AI372" i="10"/>
  <c r="AH373" i="10"/>
  <c r="AI373" i="10"/>
  <c r="AH374" i="10"/>
  <c r="AI374" i="10"/>
  <c r="AH375" i="10"/>
  <c r="AI375" i="10"/>
  <c r="AH376" i="10"/>
  <c r="AI376" i="10"/>
  <c r="AH377" i="10"/>
  <c r="AI377" i="10"/>
  <c r="AH378" i="10"/>
  <c r="AI378" i="10"/>
  <c r="AH379" i="10"/>
  <c r="AI379" i="10"/>
  <c r="AH380" i="10"/>
  <c r="AI380" i="10"/>
  <c r="AH381" i="10"/>
  <c r="AI381" i="10"/>
  <c r="AH382" i="10"/>
  <c r="AI382" i="10"/>
  <c r="AH383" i="10"/>
  <c r="AI383" i="10"/>
  <c r="AH384" i="10"/>
  <c r="AI384" i="10"/>
  <c r="AH385" i="10"/>
  <c r="AI385" i="10"/>
  <c r="AH386" i="10"/>
  <c r="AI386" i="10"/>
  <c r="AH387" i="10"/>
  <c r="AI387" i="10"/>
  <c r="AH388" i="10"/>
  <c r="AI388" i="10"/>
  <c r="AH389" i="10"/>
  <c r="AI389" i="10"/>
  <c r="AH390" i="10"/>
  <c r="AI390" i="10"/>
  <c r="AH391" i="10"/>
  <c r="AI391" i="10"/>
  <c r="AH392" i="10"/>
  <c r="AI392" i="10"/>
  <c r="AH393" i="10"/>
  <c r="AI393" i="10"/>
  <c r="AH394" i="10"/>
  <c r="AI394" i="10"/>
  <c r="AH395" i="10"/>
  <c r="AI395" i="10"/>
  <c r="AH396" i="10"/>
  <c r="AI396" i="10"/>
  <c r="AH397" i="10"/>
  <c r="AI397" i="10"/>
  <c r="AH398" i="10"/>
  <c r="AI398" i="10"/>
  <c r="AH403" i="10"/>
  <c r="AI403" i="10"/>
  <c r="AH404" i="10"/>
  <c r="AI404" i="10"/>
  <c r="AH405" i="10"/>
  <c r="AI405" i="10"/>
  <c r="AH406" i="10"/>
  <c r="AI406" i="10"/>
  <c r="AH407" i="10"/>
  <c r="AI407" i="10"/>
  <c r="AH408" i="10"/>
  <c r="AI408" i="10"/>
  <c r="AH409" i="10"/>
  <c r="AI409" i="10"/>
  <c r="AH410" i="10"/>
  <c r="AI410" i="10"/>
  <c r="AH411" i="10"/>
  <c r="AI411" i="10"/>
  <c r="AH412" i="10"/>
  <c r="AI412" i="10"/>
  <c r="AH413" i="10"/>
  <c r="AI413" i="10"/>
  <c r="AH414" i="10"/>
  <c r="AI414" i="10"/>
  <c r="AH415" i="10"/>
  <c r="AI415" i="10"/>
  <c r="AH416" i="10"/>
  <c r="AI416" i="10"/>
  <c r="AH417" i="10"/>
  <c r="AI417" i="10"/>
  <c r="AH418" i="10"/>
  <c r="AI418" i="10"/>
  <c r="AH419" i="10"/>
  <c r="AI419" i="10"/>
  <c r="AH420" i="10"/>
  <c r="AI420" i="10"/>
  <c r="AH421" i="10"/>
  <c r="AI421" i="10"/>
  <c r="AH422" i="10"/>
  <c r="AI422" i="10"/>
  <c r="AH423" i="10"/>
  <c r="AI423" i="10"/>
  <c r="AH424" i="10"/>
  <c r="AI424" i="10"/>
  <c r="AH425" i="10"/>
  <c r="AI425" i="10"/>
  <c r="AH426" i="10"/>
  <c r="AI426" i="10"/>
  <c r="AH431" i="10"/>
  <c r="AI431" i="10"/>
  <c r="AH432" i="10"/>
  <c r="AI432" i="10"/>
  <c r="AH433" i="10"/>
  <c r="AI433" i="10"/>
  <c r="AH434" i="10"/>
  <c r="AI434" i="10"/>
  <c r="AH435" i="10"/>
  <c r="AI435" i="10"/>
  <c r="AH436" i="10"/>
  <c r="AI436" i="10"/>
  <c r="AH437" i="10"/>
  <c r="AI437" i="10"/>
  <c r="AH438" i="10"/>
  <c r="AI438" i="10"/>
  <c r="AH439" i="10"/>
  <c r="AI439" i="10"/>
  <c r="AH440" i="10"/>
  <c r="AI440" i="10"/>
  <c r="AH441" i="10"/>
  <c r="AI441" i="10"/>
  <c r="AH442" i="10"/>
  <c r="AI442" i="10"/>
  <c r="AH443" i="10"/>
  <c r="AI443" i="10"/>
  <c r="AH444" i="10"/>
  <c r="AI444" i="10"/>
  <c r="AH445" i="10"/>
  <c r="AI445" i="10"/>
  <c r="AH446" i="10"/>
  <c r="AI446" i="10"/>
  <c r="AH447" i="10"/>
  <c r="AI447" i="10"/>
  <c r="AH448" i="10"/>
  <c r="AI448" i="10"/>
  <c r="AH449" i="10"/>
  <c r="AI449" i="10"/>
  <c r="AH450" i="10"/>
  <c r="AI450" i="10"/>
  <c r="AH451" i="10"/>
  <c r="AI451" i="10"/>
  <c r="AH452" i="10"/>
  <c r="AI452" i="10"/>
  <c r="AH453" i="10"/>
  <c r="AI453" i="10"/>
  <c r="AH454" i="10"/>
  <c r="AI454" i="10"/>
  <c r="AH16" i="10" l="1"/>
  <c r="AH4" i="10" l="1"/>
  <c r="AR24" i="10"/>
  <c r="AQ24" i="10"/>
  <c r="AR22" i="10" l="1"/>
  <c r="AE157" i="10" l="1"/>
  <c r="AE347" i="10"/>
  <c r="AE351" i="10"/>
  <c r="AE355" i="10"/>
  <c r="AE359" i="10"/>
  <c r="AE363" i="10"/>
  <c r="AE349" i="10"/>
  <c r="AE354" i="10"/>
  <c r="AE360" i="10"/>
  <c r="AE365" i="10"/>
  <c r="AE369" i="10"/>
  <c r="AE373" i="10"/>
  <c r="AE377" i="10"/>
  <c r="AE381" i="10"/>
  <c r="AE385" i="10"/>
  <c r="AE389" i="10"/>
  <c r="AE362" i="10"/>
  <c r="AE375" i="10"/>
  <c r="AE387" i="10"/>
  <c r="AE350" i="10"/>
  <c r="AE356" i="10"/>
  <c r="AE361" i="10"/>
  <c r="AE366" i="10"/>
  <c r="AE370" i="10"/>
  <c r="AE374" i="10"/>
  <c r="AE378" i="10"/>
  <c r="AE382" i="10"/>
  <c r="AE386" i="10"/>
  <c r="AE390" i="10"/>
  <c r="AE346" i="10"/>
  <c r="AE357" i="10"/>
  <c r="AE371" i="10"/>
  <c r="AE383" i="10"/>
  <c r="AE41" i="10"/>
  <c r="AE352" i="10"/>
  <c r="AE367" i="10"/>
  <c r="AE379" i="10"/>
  <c r="AE391" i="10"/>
  <c r="AE364" i="10"/>
  <c r="AE380" i="10"/>
  <c r="AE372" i="10"/>
  <c r="AE358" i="10"/>
  <c r="AE376" i="10"/>
  <c r="AE348" i="10"/>
  <c r="AE368" i="10"/>
  <c r="AE384" i="10"/>
  <c r="AE353" i="10"/>
  <c r="AE388" i="10"/>
  <c r="AE392" i="10"/>
  <c r="AR23" i="10" l="1"/>
  <c r="AQ18" i="10"/>
  <c r="AE393" i="10" l="1"/>
  <c r="AE397" i="10"/>
  <c r="AE394" i="10"/>
  <c r="AE398" i="10"/>
  <c r="AE395" i="10"/>
  <c r="AE396" i="10"/>
  <c r="AR21" i="10"/>
  <c r="AE35" i="10" l="1"/>
  <c r="AE39" i="10"/>
  <c r="AE137" i="10"/>
  <c r="AE141" i="10"/>
  <c r="AE145" i="10"/>
  <c r="AE149" i="10"/>
  <c r="AE153" i="10"/>
  <c r="AE299" i="10"/>
  <c r="AE303" i="10"/>
  <c r="AE307" i="10"/>
  <c r="AE311" i="10"/>
  <c r="AE315" i="10"/>
  <c r="AE319" i="10"/>
  <c r="AE323" i="10"/>
  <c r="AE327" i="10"/>
  <c r="AE331" i="10"/>
  <c r="AE335" i="10"/>
  <c r="AE339" i="10"/>
  <c r="AE343" i="10"/>
  <c r="AE36" i="10"/>
  <c r="AE40" i="10"/>
  <c r="AE134" i="10"/>
  <c r="AE138" i="10"/>
  <c r="AE142" i="10"/>
  <c r="AE146" i="10"/>
  <c r="AE150" i="10"/>
  <c r="AE154" i="10"/>
  <c r="AE300" i="10"/>
  <c r="AE304" i="10"/>
  <c r="AE308" i="10"/>
  <c r="AE312" i="10"/>
  <c r="AE316" i="10"/>
  <c r="AE37" i="10"/>
  <c r="AE139" i="10"/>
  <c r="AE147" i="10"/>
  <c r="AE155" i="10"/>
  <c r="AE301" i="10"/>
  <c r="AE309" i="10"/>
  <c r="AE317" i="10"/>
  <c r="AE322" i="10"/>
  <c r="AE328" i="10"/>
  <c r="AE333" i="10"/>
  <c r="AE338" i="10"/>
  <c r="AE344" i="10"/>
  <c r="AE336" i="10"/>
  <c r="AE152" i="10"/>
  <c r="AE298" i="10"/>
  <c r="AE314" i="10"/>
  <c r="AE38" i="10"/>
  <c r="AE140" i="10"/>
  <c r="AE148" i="10"/>
  <c r="AE156" i="10"/>
  <c r="AE302" i="10"/>
  <c r="AE310" i="10"/>
  <c r="AE318" i="10"/>
  <c r="AE324" i="10"/>
  <c r="AE329" i="10"/>
  <c r="AE334" i="10"/>
  <c r="AE340" i="10"/>
  <c r="AE345" i="10"/>
  <c r="AE330" i="10"/>
  <c r="AE144" i="10"/>
  <c r="AE135" i="10"/>
  <c r="AE143" i="10"/>
  <c r="AE151" i="10"/>
  <c r="AE305" i="10"/>
  <c r="AE313" i="10"/>
  <c r="AE320" i="10"/>
  <c r="AE325" i="10"/>
  <c r="AE341" i="10"/>
  <c r="AE136" i="10"/>
  <c r="AE306" i="10"/>
  <c r="AE321" i="10"/>
  <c r="AE342" i="10"/>
  <c r="AE332" i="10"/>
  <c r="AE326" i="10"/>
  <c r="AE337" i="10"/>
  <c r="AR20" i="10"/>
  <c r="AR19" i="10"/>
  <c r="AR18" i="10"/>
  <c r="AQ19" i="10"/>
  <c r="AQ20" i="10" s="1"/>
  <c r="AQ21" i="10" s="1"/>
  <c r="AE17" i="10" l="1"/>
  <c r="AE47" i="10"/>
  <c r="AE51" i="10"/>
  <c r="AE55" i="10"/>
  <c r="AE59" i="10"/>
  <c r="AE63" i="10"/>
  <c r="AE67" i="10"/>
  <c r="AE71" i="10"/>
  <c r="AE163" i="10"/>
  <c r="AE167" i="10"/>
  <c r="AE171" i="10"/>
  <c r="AE175" i="10"/>
  <c r="AE179" i="10"/>
  <c r="AE183" i="10"/>
  <c r="AE187" i="10"/>
  <c r="AE191" i="10"/>
  <c r="AE195" i="10"/>
  <c r="AE199" i="10"/>
  <c r="AE18" i="10"/>
  <c r="AE48" i="10"/>
  <c r="AE52" i="10"/>
  <c r="AE56" i="10"/>
  <c r="AE60" i="10"/>
  <c r="AE64" i="10"/>
  <c r="AE68" i="10"/>
  <c r="AE160" i="10"/>
  <c r="AE164" i="10"/>
  <c r="AE168" i="10"/>
  <c r="AE172" i="10"/>
  <c r="AE176" i="10"/>
  <c r="AE180" i="10"/>
  <c r="AE184" i="10"/>
  <c r="AE188" i="10"/>
  <c r="AE192" i="10"/>
  <c r="AE196" i="10"/>
  <c r="AE200" i="10"/>
  <c r="AE19" i="10"/>
  <c r="AE49" i="10"/>
  <c r="AE57" i="10"/>
  <c r="AE65" i="10"/>
  <c r="AE165" i="10"/>
  <c r="AE173" i="10"/>
  <c r="AE181" i="10"/>
  <c r="AE189" i="10"/>
  <c r="AE197" i="10"/>
  <c r="AE405" i="10"/>
  <c r="AE409" i="10"/>
  <c r="AE433" i="10"/>
  <c r="AE437" i="10"/>
  <c r="AE403" i="10"/>
  <c r="AE431" i="10"/>
  <c r="AE54" i="10"/>
  <c r="AE178" i="10"/>
  <c r="AE20" i="10"/>
  <c r="AE50" i="10"/>
  <c r="AE58" i="10"/>
  <c r="AE66" i="10"/>
  <c r="AE166" i="10"/>
  <c r="AE174" i="10"/>
  <c r="AE182" i="10"/>
  <c r="AE190" i="10"/>
  <c r="AE198" i="10"/>
  <c r="AE406" i="10"/>
  <c r="AE410" i="10"/>
  <c r="AE434" i="10"/>
  <c r="AE438" i="10"/>
  <c r="AE411" i="10"/>
  <c r="AE439" i="10"/>
  <c r="AE62" i="10"/>
  <c r="AE170" i="10"/>
  <c r="AE194" i="10"/>
  <c r="AE53" i="10"/>
  <c r="AE61" i="10"/>
  <c r="AE69" i="10"/>
  <c r="AE161" i="10"/>
  <c r="AE169" i="10"/>
  <c r="AE177" i="10"/>
  <c r="AE185" i="10"/>
  <c r="AE193" i="10"/>
  <c r="AE201" i="10"/>
  <c r="AE407" i="10"/>
  <c r="AE435" i="10"/>
  <c r="AE16" i="10"/>
  <c r="AE46" i="10"/>
  <c r="AE70" i="10"/>
  <c r="AE162" i="10"/>
  <c r="AE186" i="10"/>
  <c r="AE436" i="10"/>
  <c r="AE408" i="10"/>
  <c r="AE412" i="10"/>
  <c r="AE404" i="10"/>
  <c r="AE440" i="10"/>
  <c r="AE432" i="10"/>
  <c r="AE31" i="10"/>
  <c r="AE95" i="10"/>
  <c r="AE101" i="10"/>
  <c r="AE105" i="10"/>
  <c r="AE109" i="10"/>
  <c r="AE113" i="10"/>
  <c r="AE117" i="10"/>
  <c r="AE121" i="10"/>
  <c r="AE125" i="10"/>
  <c r="AE129" i="10"/>
  <c r="AE133" i="10"/>
  <c r="AE251" i="10"/>
  <c r="AE255" i="10"/>
  <c r="AE259" i="10"/>
  <c r="AE263" i="10"/>
  <c r="AE267" i="10"/>
  <c r="AE271" i="10"/>
  <c r="AE275" i="10"/>
  <c r="AE279" i="10"/>
  <c r="AE283" i="10"/>
  <c r="AE287" i="10"/>
  <c r="AE291" i="10"/>
  <c r="AE295" i="10"/>
  <c r="AE32" i="10"/>
  <c r="AE92" i="10"/>
  <c r="AE98" i="10"/>
  <c r="AE102" i="10"/>
  <c r="AE106" i="10"/>
  <c r="AE110" i="10"/>
  <c r="AE114" i="10"/>
  <c r="AE118" i="10"/>
  <c r="AE122" i="10"/>
  <c r="AE126" i="10"/>
  <c r="AE130" i="10"/>
  <c r="AE252" i="10"/>
  <c r="AE256" i="10"/>
  <c r="AE260" i="10"/>
  <c r="AE264" i="10"/>
  <c r="AE268" i="10"/>
  <c r="AE272" i="10"/>
  <c r="AE276" i="10"/>
  <c r="AE280" i="10"/>
  <c r="AE284" i="10"/>
  <c r="AE288" i="10"/>
  <c r="AE292" i="10"/>
  <c r="AE296" i="10"/>
  <c r="AE27" i="10"/>
  <c r="AE99" i="10"/>
  <c r="AE107" i="10"/>
  <c r="AE115" i="10"/>
  <c r="AE123" i="10"/>
  <c r="AE131" i="10"/>
  <c r="AE253" i="10"/>
  <c r="AE261" i="10"/>
  <c r="AE269" i="10"/>
  <c r="AE277" i="10"/>
  <c r="AE285" i="10"/>
  <c r="AE293" i="10"/>
  <c r="AE425" i="10"/>
  <c r="AE453" i="10"/>
  <c r="AE454" i="10"/>
  <c r="AE104" i="10"/>
  <c r="AE128" i="10"/>
  <c r="AE250" i="10"/>
  <c r="AE274" i="10"/>
  <c r="AE30" i="10"/>
  <c r="AE100" i="10"/>
  <c r="AE108" i="10"/>
  <c r="AE116" i="10"/>
  <c r="AE124" i="10"/>
  <c r="AE132" i="10"/>
  <c r="AE254" i="10"/>
  <c r="AE262" i="10"/>
  <c r="AE270" i="10"/>
  <c r="AE278" i="10"/>
  <c r="AE286" i="10"/>
  <c r="AE294" i="10"/>
  <c r="AE426" i="10"/>
  <c r="AE34" i="10"/>
  <c r="AE112" i="10"/>
  <c r="AE266" i="10"/>
  <c r="AE290" i="10"/>
  <c r="AE33" i="10"/>
  <c r="AE93" i="10"/>
  <c r="AE103" i="10"/>
  <c r="AE111" i="10"/>
  <c r="AE119" i="10"/>
  <c r="AE127" i="10"/>
  <c r="AE257" i="10"/>
  <c r="AE265" i="10"/>
  <c r="AE273" i="10"/>
  <c r="AE281" i="10"/>
  <c r="AE289" i="10"/>
  <c r="AE297" i="10"/>
  <c r="AE94" i="10"/>
  <c r="AE120" i="10"/>
  <c r="AE258" i="10"/>
  <c r="AE282" i="10"/>
  <c r="AE21" i="10"/>
  <c r="AE25" i="10"/>
  <c r="AE75" i="10"/>
  <c r="AE79" i="10"/>
  <c r="AE83" i="10"/>
  <c r="AE87" i="10"/>
  <c r="AE91" i="10"/>
  <c r="AE203" i="10"/>
  <c r="AE207" i="10"/>
  <c r="AE211" i="10"/>
  <c r="AE215" i="10"/>
  <c r="AE219" i="10"/>
  <c r="AE223" i="10"/>
  <c r="AE227" i="10"/>
  <c r="AE231" i="10"/>
  <c r="AE235" i="10"/>
  <c r="AE239" i="10"/>
  <c r="AE243" i="10"/>
  <c r="AE247" i="10"/>
  <c r="AE22" i="10"/>
  <c r="AE26" i="10"/>
  <c r="AE72" i="10"/>
  <c r="AE76" i="10"/>
  <c r="AE80" i="10"/>
  <c r="AE84" i="10"/>
  <c r="AE88" i="10"/>
  <c r="AE204" i="10"/>
  <c r="AE208" i="10"/>
  <c r="AE212" i="10"/>
  <c r="AE216" i="10"/>
  <c r="AE220" i="10"/>
  <c r="AE224" i="10"/>
  <c r="AE228" i="10"/>
  <c r="AE232" i="10"/>
  <c r="AE236" i="10"/>
  <c r="AE240" i="10"/>
  <c r="AE244" i="10"/>
  <c r="AE248" i="10"/>
  <c r="AE73" i="10"/>
  <c r="AE81" i="10"/>
  <c r="AE89" i="10"/>
  <c r="AE205" i="10"/>
  <c r="AE213" i="10"/>
  <c r="AE221" i="10"/>
  <c r="AE229" i="10"/>
  <c r="AE237" i="10"/>
  <c r="AE245" i="10"/>
  <c r="AE413" i="10"/>
  <c r="AE417" i="10"/>
  <c r="AE421" i="10"/>
  <c r="AE441" i="10"/>
  <c r="AE445" i="10"/>
  <c r="AE449" i="10"/>
  <c r="AE446" i="10"/>
  <c r="AE415" i="10"/>
  <c r="AE443" i="10"/>
  <c r="AE447" i="10"/>
  <c r="AE24" i="10"/>
  <c r="AE78" i="10"/>
  <c r="AE202" i="10"/>
  <c r="AE226" i="10"/>
  <c r="AE74" i="10"/>
  <c r="AE82" i="10"/>
  <c r="AE90" i="10"/>
  <c r="AE206" i="10"/>
  <c r="AE214" i="10"/>
  <c r="AE222" i="10"/>
  <c r="AE230" i="10"/>
  <c r="AE238" i="10"/>
  <c r="AE246" i="10"/>
  <c r="AE414" i="10"/>
  <c r="AE418" i="10"/>
  <c r="AE422" i="10"/>
  <c r="AE442" i="10"/>
  <c r="AE450" i="10"/>
  <c r="AE423" i="10"/>
  <c r="AE451" i="10"/>
  <c r="AE86" i="10"/>
  <c r="AE218" i="10"/>
  <c r="AE234" i="10"/>
  <c r="AE23" i="10"/>
  <c r="AE77" i="10"/>
  <c r="AE85" i="10"/>
  <c r="AE209" i="10"/>
  <c r="AE217" i="10"/>
  <c r="AE225" i="10"/>
  <c r="AE233" i="10"/>
  <c r="AE241" i="10"/>
  <c r="AE249" i="10"/>
  <c r="AE419" i="10"/>
  <c r="AE210" i="10"/>
  <c r="AE242" i="10"/>
  <c r="AE416" i="10"/>
  <c r="AE452" i="10"/>
  <c r="AE420" i="10"/>
  <c r="AE444" i="10"/>
  <c r="AE448" i="10"/>
  <c r="AE424" i="10"/>
  <c r="AQ22" i="10"/>
  <c r="AQ23" i="10" s="1"/>
</calcChain>
</file>

<file path=xl/sharedStrings.xml><?xml version="1.0" encoding="utf-8"?>
<sst xmlns="http://schemas.openxmlformats.org/spreadsheetml/2006/main" count="4623" uniqueCount="304">
  <si>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</si>
  <si>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</si>
  <si>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</si>
  <si>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</si>
  <si>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</si>
  <si>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</si>
  <si>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</si>
  <si>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</si>
  <si>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</si>
  <si>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</si>
  <si>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</si>
  <si>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</si>
  <si>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</si>
  <si>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</si>
  <si>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</si>
  <si>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</si>
  <si>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</si>
  <si>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</si>
  <si>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</si>
  <si>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</si>
  <si>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</si>
  <si>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</si>
  <si>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SG</t>
  </si>
  <si>
    <t>EUR</t>
  </si>
  <si>
    <t>EURCZK</t>
  </si>
  <si>
    <t>NOMURA</t>
  </si>
  <si>
    <t>EURUSD</t>
  </si>
  <si>
    <t>LCL</t>
  </si>
  <si>
    <t>HSBC</t>
  </si>
  <si>
    <t>NATIXIS</t>
  </si>
  <si>
    <t>USDBRL</t>
  </si>
  <si>
    <t>BNP</t>
  </si>
  <si>
    <t>CA</t>
  </si>
  <si>
    <t>CDS premium</t>
  </si>
  <si>
    <t>Default probability</t>
  </si>
  <si>
    <t>1Y</t>
  </si>
  <si>
    <t>2Y</t>
  </si>
  <si>
    <t>Markit Series</t>
  </si>
  <si>
    <t>Start Date</t>
  </si>
  <si>
    <t>Maturity Date</t>
  </si>
  <si>
    <t>Recovery</t>
  </si>
  <si>
    <t>Years</t>
  </si>
  <si>
    <t>Markit serie</t>
  </si>
  <si>
    <t xml:space="preserve">Value Date: </t>
  </si>
  <si>
    <t>CVA</t>
  </si>
  <si>
    <t>DVA</t>
  </si>
  <si>
    <t>MIN(SI((SOMMEPROD($G$13:$G$57,$K$13:$K$57)/SOMME($K$13:$K$57))&lt;$AI$14:$AI$20,$AG$14:$AG$20))</t>
  </si>
  <si>
    <t>CIC SO</t>
  </si>
  <si>
    <t>WU</t>
  </si>
  <si>
    <t>BECM</t>
  </si>
  <si>
    <t>GS</t>
  </si>
  <si>
    <t>DB</t>
  </si>
  <si>
    <t>Markit Series 3Y</t>
  </si>
  <si>
    <t>EURGBP</t>
  </si>
  <si>
    <t>TOTAL FX</t>
  </si>
  <si>
    <t>Initial Spot Rate</t>
  </si>
  <si>
    <t>BUY</t>
  </si>
  <si>
    <t>PUT</t>
  </si>
  <si>
    <t>CALL</t>
  </si>
  <si>
    <t>CZK</t>
  </si>
  <si>
    <t>SELL</t>
  </si>
  <si>
    <t>FORWARD</t>
  </si>
  <si>
    <t>USD</t>
  </si>
  <si>
    <t>USDMXN</t>
  </si>
  <si>
    <t>269-D</t>
  </si>
  <si>
    <t>266-D</t>
  </si>
  <si>
    <t>267-D</t>
  </si>
  <si>
    <t>261-D</t>
  </si>
  <si>
    <t>264-D</t>
  </si>
  <si>
    <t>268-D</t>
  </si>
  <si>
    <t>262-D</t>
  </si>
  <si>
    <t>265-D</t>
  </si>
  <si>
    <t>270-D</t>
  </si>
  <si>
    <t>271-D</t>
  </si>
  <si>
    <t>275-D</t>
  </si>
  <si>
    <t>274-D</t>
  </si>
  <si>
    <t>276-D</t>
  </si>
  <si>
    <t>278-D</t>
  </si>
  <si>
    <t>277-D</t>
  </si>
  <si>
    <t>279-D</t>
  </si>
  <si>
    <t xml:space="preserve">Calculation Date: </t>
  </si>
  <si>
    <t>310-D</t>
  </si>
  <si>
    <t>BARCLAYS</t>
  </si>
  <si>
    <t>311-D</t>
  </si>
  <si>
    <t>312-D</t>
  </si>
  <si>
    <t>313-D</t>
  </si>
  <si>
    <t>314-D</t>
  </si>
  <si>
    <t>315-D</t>
  </si>
  <si>
    <t>316-D</t>
  </si>
  <si>
    <t>317-D</t>
  </si>
  <si>
    <t>318-D</t>
  </si>
  <si>
    <t>319-D</t>
  </si>
  <si>
    <t>320-D</t>
  </si>
  <si>
    <t>321-D</t>
  </si>
  <si>
    <t>280-D</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</si>
  <si>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</si>
  <si>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</si>
  <si>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</si>
  <si>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</si>
  <si>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</si>
  <si>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</si>
  <si>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</si>
  <si>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</si>
  <si>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</si>
  <si>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</si>
  <si>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</si>
  <si>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</si>
  <si>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</si>
  <si>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</si>
  <si>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</si>
  <si>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</si>
  <si>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</si>
  <si>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</si>
  <si>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</si>
  <si>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</si>
  <si>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</si>
  <si>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</si>
  <si>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324-D</t>
  </si>
  <si>
    <t>Collar</t>
  </si>
  <si>
    <t>327-D</t>
  </si>
  <si>
    <t>328-D</t>
  </si>
  <si>
    <t>329-D</t>
  </si>
  <si>
    <t>330-D</t>
  </si>
  <si>
    <t>326-D</t>
  </si>
  <si>
    <t>331-D</t>
  </si>
  <si>
    <t>332-D</t>
  </si>
  <si>
    <t>325-D</t>
  </si>
  <si>
    <t>339-D</t>
  </si>
  <si>
    <t>340-D</t>
  </si>
  <si>
    <t>337-D</t>
  </si>
  <si>
    <t>333-D</t>
  </si>
  <si>
    <t>338-D</t>
  </si>
  <si>
    <t>335-D</t>
  </si>
  <si>
    <t>334-D</t>
  </si>
  <si>
    <t>336-D</t>
  </si>
  <si>
    <t>341-D</t>
  </si>
  <si>
    <t>344-D</t>
  </si>
  <si>
    <t>345-D</t>
  </si>
  <si>
    <t>346-D</t>
  </si>
  <si>
    <t>347-D</t>
  </si>
  <si>
    <t>342-D</t>
  </si>
  <si>
    <t>343-D</t>
  </si>
  <si>
    <t>348-D</t>
  </si>
  <si>
    <t>349-D</t>
  </si>
  <si>
    <t>390-D</t>
  </si>
  <si>
    <t>Barrier Level</t>
  </si>
  <si>
    <t>Barrier Type</t>
  </si>
  <si>
    <t>Barrier Style</t>
  </si>
  <si>
    <t>TOTAL EURCZK</t>
  </si>
  <si>
    <t>KnockOut</t>
  </si>
  <si>
    <t>European</t>
  </si>
  <si>
    <t>KnockIn</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</si>
  <si>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</si>
  <si>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</si>
  <si>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</si>
  <si>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</si>
  <si>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</si>
  <si>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</si>
  <si>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</si>
  <si>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</si>
  <si>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</si>
  <si>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</si>
  <si>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</si>
  <si>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</si>
  <si>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</si>
  <si>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</si>
  <si>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</si>
  <si>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</si>
  <si>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</si>
  <si>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</si>
  <si>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</si>
  <si>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</si>
  <si>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</si>
  <si>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</si>
  <si>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</si>
  <si>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</si>
  <si>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</si>
  <si>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</si>
  <si>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</si>
  <si>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359-D</t>
  </si>
  <si>
    <t>360-D</t>
  </si>
  <si>
    <t>388-D</t>
  </si>
  <si>
    <t>TOTAL EURUSD</t>
  </si>
  <si>
    <t>391-D</t>
  </si>
  <si>
    <t>BRL</t>
  </si>
  <si>
    <t>392-D</t>
  </si>
  <si>
    <t>393-D</t>
  </si>
  <si>
    <t>394-D</t>
  </si>
  <si>
    <t>395-D</t>
  </si>
  <si>
    <t>396-D</t>
  </si>
  <si>
    <t>397-D</t>
  </si>
  <si>
    <t>398-D</t>
  </si>
  <si>
    <t>399-D</t>
  </si>
  <si>
    <t>400-D</t>
  </si>
  <si>
    <t>401-D</t>
  </si>
  <si>
    <t>402-D</t>
  </si>
  <si>
    <t>TOTAL USDBRL</t>
  </si>
  <si>
    <t>403-D</t>
  </si>
  <si>
    <t>MXN</t>
  </si>
  <si>
    <t>404-D</t>
  </si>
  <si>
    <t>405-D</t>
  </si>
  <si>
    <t>406-D</t>
  </si>
  <si>
    <t>407-D</t>
  </si>
  <si>
    <t>408-D</t>
  </si>
  <si>
    <t>409-D</t>
  </si>
  <si>
    <t>410-D</t>
  </si>
  <si>
    <t>411-D</t>
  </si>
  <si>
    <t>412-D</t>
  </si>
  <si>
    <t>413-D</t>
  </si>
  <si>
    <t>414-D</t>
  </si>
  <si>
    <t>TOTAL USDMXN</t>
  </si>
  <si>
    <t>GRAND TOTAL</t>
  </si>
  <si>
    <t>419-D</t>
  </si>
  <si>
    <t>New Hedge</t>
  </si>
  <si>
    <t>420-D</t>
  </si>
  <si>
    <t>421-D</t>
  </si>
  <si>
    <t>422-D</t>
  </si>
  <si>
    <t>423-D</t>
  </si>
  <si>
    <t>424-D</t>
  </si>
  <si>
    <t>425-D</t>
  </si>
  <si>
    <t>426-D</t>
  </si>
  <si>
    <t>427-D</t>
  </si>
  <si>
    <t>428-D</t>
  </si>
  <si>
    <t>429-D</t>
  </si>
  <si>
    <t>430-D</t>
  </si>
  <si>
    <t>Tunnel vanille</t>
  </si>
  <si>
    <t>Option digitale</t>
  </si>
  <si>
    <t>Prorogation Trade ID 875</t>
  </si>
  <si>
    <t>Terme</t>
  </si>
  <si>
    <t>Prorogation Trade ID 881</t>
  </si>
  <si>
    <t>Prorogation Trade ID 872</t>
  </si>
  <si>
    <t>Terme asymétrique</t>
  </si>
  <si>
    <t>Vente d'option</t>
  </si>
  <si>
    <t>415-D</t>
  </si>
  <si>
    <t>418-D</t>
  </si>
  <si>
    <t>TARF</t>
  </si>
  <si>
    <t>432-D</t>
  </si>
  <si>
    <t>Accumulateur activant KO HSBC</t>
  </si>
  <si>
    <t>462-D</t>
  </si>
  <si>
    <t>Accumulateur activant KO SG</t>
  </si>
  <si>
    <t>433-D</t>
  </si>
  <si>
    <t>463-D</t>
  </si>
  <si>
    <t>434-D</t>
  </si>
  <si>
    <t>464-D</t>
  </si>
  <si>
    <t>465-D</t>
  </si>
  <si>
    <t>435-D</t>
  </si>
  <si>
    <t>436-D</t>
  </si>
  <si>
    <t>466-D</t>
  </si>
  <si>
    <t>437-D</t>
  </si>
  <si>
    <t>467-D</t>
  </si>
  <si>
    <t>468-D</t>
  </si>
  <si>
    <t>438-D</t>
  </si>
  <si>
    <t>439-D</t>
  </si>
  <si>
    <t>469-D</t>
  </si>
  <si>
    <t>470-D</t>
  </si>
  <si>
    <t>440-D</t>
  </si>
  <si>
    <t>441-D</t>
  </si>
  <si>
    <t>471-D</t>
  </si>
  <si>
    <t>442-D</t>
  </si>
  <si>
    <t>472-D</t>
  </si>
  <si>
    <t>473-D</t>
  </si>
  <si>
    <t>443-D</t>
  </si>
  <si>
    <t>444-D</t>
  </si>
  <si>
    <t>474-D</t>
  </si>
  <si>
    <t>445-D</t>
  </si>
  <si>
    <t>475-D</t>
  </si>
  <si>
    <t>476-D</t>
  </si>
  <si>
    <t>446-D</t>
  </si>
  <si>
    <t>447-D</t>
  </si>
  <si>
    <t>477-D</t>
  </si>
  <si>
    <t>448-D</t>
  </si>
  <si>
    <t>478-D</t>
  </si>
  <si>
    <t>479-D</t>
  </si>
  <si>
    <t>449-D</t>
  </si>
  <si>
    <t>450-D</t>
  </si>
  <si>
    <t>480-D</t>
  </si>
  <si>
    <t>451-D</t>
  </si>
  <si>
    <t>481-D</t>
  </si>
  <si>
    <t>452-D</t>
  </si>
  <si>
    <t>482-D</t>
  </si>
  <si>
    <t>453-D</t>
  </si>
  <si>
    <t>483-D</t>
  </si>
  <si>
    <t>484-D</t>
  </si>
  <si>
    <t>454-D</t>
  </si>
  <si>
    <t>455-D</t>
  </si>
  <si>
    <t>485-D</t>
  </si>
  <si>
    <t>Terme de TARF</t>
  </si>
  <si>
    <t>416-D</t>
  </si>
  <si>
    <t>American</t>
  </si>
  <si>
    <t>KO</t>
  </si>
  <si>
    <t>417-D</t>
  </si>
  <si>
    <t>431-D</t>
  </si>
  <si>
    <t>456-D</t>
  </si>
  <si>
    <t>486-D</t>
  </si>
  <si>
    <t>487-D</t>
  </si>
  <si>
    <t>457-D</t>
  </si>
  <si>
    <t>488-D</t>
  </si>
  <si>
    <t>458-D</t>
  </si>
  <si>
    <t>459-D</t>
  </si>
  <si>
    <t>489-D</t>
  </si>
  <si>
    <t>460-D</t>
  </si>
  <si>
    <t>490-D</t>
  </si>
  <si>
    <t>461-D</t>
  </si>
  <si>
    <t>491-D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</si>
</sst>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_ ;\-#,##0.00\ "/>
    <numFmt numFmtId="171" formatCode="_ * #,##0_ ;_ * \-#,##0_ ;_ * &quot;-&quot;??_ ;_ @_ "/>
    <numFmt numFmtId="172" formatCode="0.00000"/>
  </numFmts>
  <fonts count="8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b/>
      <sz val="11"/>
      <color theme="1"/>
      <name val="Calibri"/>
      <family val="2"/>
      <scheme val="minor"/>
    </font>
    <font>
      <sz val="8"/>
      <color rgb="FFFF0000"/>
      <name val="Arial"/>
      <family val="2"/>
    </font>
    <font>
      <b/>
      <sz val="8"/>
      <name val="Arial"/>
      <family val="2"/>
    </font>
    <font>
      <b/>
      <sz val="8"/>
      <color rgb="FFFF0000"/>
      <name val="Arial"/>
      <family val="2"/>
    </font>
    <font>
      <b/>
      <sz val="24"/>
      <name val="Arial"/>
      <family val="2"/>
    </font>
    <font>
      <b/>
      <sz val="18"/>
      <name val="Calibri"/>
      <family val="2"/>
    </font>
    <font>
      <b/>
      <sz val="18"/>
      <color indexed="9"/>
      <name val="Arial"/>
      <family val="2"/>
    </font>
    <font>
      <b/>
      <sz val="18"/>
      <color indexed="9"/>
      <name val="Calibri"/>
      <family val="2"/>
      <scheme val="minor"/>
    </font>
    <font>
      <b/>
      <sz val="11"/>
      <color indexed="9"/>
      <name val="Calibri"/>
      <family val="2"/>
      <scheme val="minor"/>
    </font>
    <font>
      <sz val="10"/>
      <name val="Arial"/>
      <family val="2"/>
    </font>
    <font>
      <sz val="12"/>
      <name val="Arial"/>
      <family val="2"/>
    </font>
    <font>
      <sz val="12"/>
      <color indexed="9"/>
      <name val="Arial"/>
      <family val="2"/>
    </font>
    <font>
      <b/>
      <sz val="12"/>
      <color indexed="9"/>
      <name val="Arial"/>
      <family val="2"/>
    </font>
    <font>
      <b/>
      <sz val="12"/>
      <name val="Calibri"/>
      <family val="2"/>
      <scheme val="minor"/>
    </font>
    <font>
      <b/>
      <sz val="12"/>
      <color indexed="9"/>
      <name val="Calibri"/>
      <family val="2"/>
      <scheme val="minor"/>
    </font>
    <font>
      <b/>
      <sz val="11"/>
      <color rgb="FFFF0000"/>
      <name val="Calibri"/>
      <family val="2"/>
      <scheme val="minor"/>
    </font>
    <font>
      <b/>
      <sz val="12"/>
      <color indexed="10"/>
      <name val="Arial"/>
      <family val="2"/>
    </font>
    <font>
      <b/>
      <sz val="8"/>
      <name val="Arial"/>
      <family val="2"/>
    </font>
    <font>
      <b/>
      <sz val="8"/>
      <name val="Calibri"/>
      <family val="2"/>
      <scheme val="minor"/>
    </font>
    <font>
      <sz val="11"/>
      <color indexed="9"/>
      <name val="Calibri"/>
      <family val="2"/>
      <scheme val="minor"/>
    </font>
    <font>
      <sz val="10"/>
      <color indexed="9"/>
      <name val="Calibri"/>
      <family val="2"/>
      <scheme val="minor"/>
    </font>
    <font>
      <sz val="10"/>
      <color indexed="9"/>
      <name val="Arial"/>
      <family val="2"/>
    </font>
    <font>
      <sz val="10"/>
      <name val="Calibri"/>
      <family val="2"/>
      <scheme val="minor"/>
    </font>
    <font>
      <sz val="11"/>
      <name val="Calibri"/>
      <family val="2"/>
      <scheme val="minor"/>
    </font>
    <font>
      <sz val="8"/>
      <name val="Calibri"/>
      <family val="2"/>
      <scheme val="minor"/>
    </font>
    <font>
      <sz val="12"/>
      <name val="Calibri"/>
      <family val="2"/>
      <scheme val="minor"/>
    </font>
    <font>
      <b/>
      <sz val="11"/>
      <color theme="1"/>
      <name val="Calibri"/>
      <family val="2"/>
      <scheme val="minor"/>
    </font>
    <font>
      <b/>
      <sz val="11"/>
      <name val="Calibri"/>
      <family val="2"/>
      <scheme val="minor"/>
    </font>
    <font>
      <sz val="11"/>
      <color theme="1"/>
      <name val="Calibri"/>
      <family val="2"/>
      <scheme val="minor"/>
    </font>
    <font>
      <b/>
      <sz val="10"/>
      <name val="Arial"/>
      <family val="2"/>
    </font>
    <font>
      <b/>
      <sz val="10"/>
      <name val="Calibri"/>
      <family val="2"/>
      <scheme val="minor"/>
    </font>
    <font>
      <b/>
      <sz val="8"/>
      <color indexed="9"/>
      <name val="Arial"/>
      <family val="2"/>
    </font>
    <font>
      <sz val="10"/>
      <color theme="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59999389629810485"/>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5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9" fillId="16"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0" fillId="18"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7" borderId="0" applyNumberFormat="0" applyBorder="0" applyAlignment="0" applyProtection="0"/>
    <xf numFmtId="0" fontId="10" fillId="18"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3"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0" borderId="0" applyNumberFormat="0" applyAlignment="0">
      <alignment horizontal="left"/>
    </xf>
    <xf numFmtId="0" fontId="15" fillId="14" borderId="1" applyNumberFormat="0" applyAlignment="0" applyProtection="0"/>
    <xf numFmtId="0" fontId="16" fillId="8" borderId="1" applyNumberFormat="0" applyAlignment="0" applyProtection="0"/>
    <xf numFmtId="0" fontId="16" fillId="8" borderId="1" applyNumberFormat="0" applyAlignment="0" applyProtection="0"/>
    <xf numFmtId="0" fontId="17" fillId="24" borderId="2" applyNumberFormat="0" applyAlignment="0" applyProtection="0"/>
    <xf numFmtId="0" fontId="18" fillId="0" borderId="3" applyNumberFormat="0" applyFill="0" applyAlignment="0" applyProtection="0"/>
    <xf numFmtId="0" fontId="19" fillId="0" borderId="3" applyNumberFormat="0" applyFill="0" applyAlignment="0" applyProtection="0"/>
    <xf numFmtId="0" fontId="17" fillId="24" borderId="2" applyNumberFormat="0" applyAlignment="0" applyProtection="0"/>
    <xf numFmtId="165" fontId="6" fillId="0" borderId="0" applyFont="0" applyFill="0" applyBorder="0" applyAlignment="0" applyProtection="0"/>
    <xf numFmtId="165" fontId="6"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0" fontId="6" fillId="9" borderId="4" applyNumberFormat="0" applyFont="0" applyAlignment="0" applyProtection="0"/>
    <xf numFmtId="0" fontId="22"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18" borderId="0" applyNumberFormat="0" applyBorder="0" applyAlignment="0" applyProtection="0"/>
    <xf numFmtId="0" fontId="10" fillId="23" borderId="0" applyNumberFormat="0" applyBorder="0" applyAlignment="0" applyProtection="0"/>
    <xf numFmtId="0" fontId="26" fillId="7" borderId="1" applyNumberFormat="0" applyAlignment="0" applyProtection="0"/>
    <xf numFmtId="0" fontId="27" fillId="7" borderId="1" applyNumberFormat="0" applyAlignment="0" applyProtection="0"/>
    <xf numFmtId="168" fontId="6" fillId="0" borderId="0" applyFont="0" applyFill="0" applyBorder="0" applyAlignment="0" applyProtection="0"/>
    <xf numFmtId="168" fontId="6"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2"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3" fillId="3" borderId="0" applyNumberFormat="0" applyBorder="0" applyAlignment="0" applyProtection="0"/>
    <xf numFmtId="0" fontId="26" fillId="7" borderId="1" applyNumberFormat="0" applyAlignment="0" applyProtection="0"/>
    <xf numFmtId="0" fontId="29" fillId="3" borderId="0" applyNumberFormat="0" applyBorder="0" applyAlignment="0" applyProtection="0"/>
    <xf numFmtId="0" fontId="18" fillId="0" borderId="3" applyNumberFormat="0" applyFill="0" applyAlignment="0" applyProtection="0"/>
    <xf numFmtId="165" fontId="6" fillId="0" borderId="0" applyFont="0" applyFill="0" applyBorder="0" applyAlignment="0" applyProtection="0"/>
    <xf numFmtId="165" fontId="21" fillId="0" borderId="0" applyFont="0" applyFill="0" applyBorder="0" applyAlignment="0" applyProtection="0"/>
    <xf numFmtId="0" fontId="30" fillId="15" borderId="0" applyNumberFormat="0" applyBorder="0" applyAlignment="0" applyProtection="0"/>
    <xf numFmtId="0" fontId="31" fillId="15" borderId="0" applyNumberFormat="0" applyBorder="0" applyAlignment="0" applyProtection="0"/>
    <xf numFmtId="167" fontId="32" fillId="0" borderId="0"/>
    <xf numFmtId="0" fontId="33" fillId="0" borderId="0">
      <alignment vertical="top"/>
    </xf>
    <xf numFmtId="0" fontId="20" fillId="0" borderId="0">
      <alignment vertical="top"/>
    </xf>
    <xf numFmtId="0" fontId="20" fillId="0" borderId="0">
      <alignment vertical="top"/>
    </xf>
    <xf numFmtId="0" fontId="33" fillId="0" borderId="0">
      <alignment vertical="top"/>
    </xf>
    <xf numFmtId="0" fontId="21" fillId="0" borderId="0"/>
    <xf numFmtId="0" fontId="6" fillId="9" borderId="4" applyNumberFormat="0" applyFont="0" applyAlignment="0" applyProtection="0"/>
    <xf numFmtId="0" fontId="6" fillId="9" borderId="4" applyNumberFormat="0" applyFont="0" applyAlignment="0" applyProtection="0"/>
    <xf numFmtId="0" fontId="6" fillId="9" borderId="4" applyNumberFormat="0" applyFont="0" applyAlignment="0" applyProtection="0"/>
    <xf numFmtId="0" fontId="6" fillId="9" borderId="4" applyNumberFormat="0" applyFont="0" applyAlignment="0" applyProtection="0"/>
    <xf numFmtId="0" fontId="34" fillId="8" borderId="8"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0" fontId="34" fillId="8" borderId="8" applyNumberFormat="0" applyAlignment="0" applyProtection="0"/>
    <xf numFmtId="0" fontId="35" fillId="4" borderId="0" applyNumberFormat="0" applyBorder="0" applyAlignment="0" applyProtection="0"/>
    <xf numFmtId="0" fontId="36" fillId="14" borderId="8"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6" applyNumberFormat="0" applyFill="0" applyAlignment="0" applyProtection="0"/>
    <xf numFmtId="0" fontId="42" fillId="0" borderId="10" applyNumberFormat="0" applyFill="0" applyAlignment="0" applyProtection="0"/>
    <xf numFmtId="0" fontId="42" fillId="0" borderId="0" applyNumberFormat="0" applyFill="0" applyBorder="0" applyAlignment="0" applyProtection="0"/>
    <xf numFmtId="0" fontId="38" fillId="0" borderId="0" applyNumberFormat="0" applyFill="0" applyBorder="0" applyAlignment="0" applyProtection="0"/>
    <xf numFmtId="0" fontId="43" fillId="0" borderId="11" applyNumberFormat="0" applyFill="0" applyAlignment="0" applyProtection="0"/>
    <xf numFmtId="0" fontId="44" fillId="24" borderId="2" applyNumberFormat="0" applyAlignment="0" applyProtection="0"/>
    <xf numFmtId="0" fontId="11" fillId="0" borderId="0" applyNumberFormat="0" applyFill="0" applyBorder="0" applyAlignment="0" applyProtection="0"/>
    <xf numFmtId="9" fontId="53"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20" fillId="0" borderId="0">
      <alignment vertical="top"/>
    </xf>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cellStyleXfs>
  <cellXfs count="222">
    <xf numFmtId="0" fontId="0" fillId="0" borderId="0" xfId="0"/>
    <xf numFmtId="0" fontId="46" fillId="27" borderId="0" xfId="0" applyFont="1" applyFill="1" applyBorder="1"/>
    <xf numFmtId="0" fontId="47" fillId="27" borderId="0" xfId="0" applyFont="1" applyFill="1"/>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7" fillId="27" borderId="0" xfId="106" applyFont="1" applyFill="1" applyBorder="1"/>
    <xf numFmtId="165" fontId="47" fillId="27" borderId="0" xfId="106" applyFont="1" applyFill="1"/>
    <xf numFmtId="166" fontId="6" fillId="27" borderId="0" xfId="0" applyNumberFormat="1" applyFont="1" applyFill="1" applyBorder="1" applyAlignment="1">
      <alignment horizontal="left"/>
    </xf>
    <xf numFmtId="166" fontId="6" fillId="27" borderId="0" xfId="0" applyNumberFormat="1" applyFont="1" applyFill="1" applyBorder="1" applyAlignment="1">
      <alignment horizontal="center"/>
    </xf>
    <xf numFmtId="165" fontId="48" fillId="27" borderId="0" xfId="106" applyFont="1" applyFill="1"/>
    <xf numFmtId="0" fontId="6" fillId="27" borderId="0" xfId="0" applyFont="1" applyFill="1" applyBorder="1" applyAlignment="1">
      <alignment horizontal="left"/>
    </xf>
    <xf numFmtId="0" fontId="6"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6" fillId="0" borderId="0" xfId="106"/>
    <xf numFmtId="166" fontId="6" fillId="27" borderId="0" xfId="154" applyNumberFormat="1" applyFont="1" applyFill="1" applyBorder="1" applyAlignment="1">
      <alignment horizontal="left"/>
    </xf>
    <xf numFmtId="0" fontId="58" fillId="27" borderId="0" xfId="154" applyFont="1" applyFill="1" applyBorder="1"/>
    <xf numFmtId="0" fontId="59" fillId="27" borderId="0" xfId="154" applyFont="1" applyFill="1" applyBorder="1"/>
    <xf numFmtId="0" fontId="59" fillId="27" borderId="0" xfId="154" applyFont="1" applyFill="1" applyBorder="1" applyAlignment="1">
      <alignment horizontal="center"/>
    </xf>
    <xf numFmtId="166" fontId="59" fillId="27" borderId="0" xfId="154" applyNumberFormat="1" applyFont="1" applyFill="1" applyBorder="1"/>
    <xf numFmtId="165" fontId="59" fillId="27" borderId="0" xfId="154" applyNumberFormat="1" applyFont="1" applyFill="1" applyBorder="1"/>
    <xf numFmtId="169" fontId="59" fillId="27" borderId="0" xfId="154" applyNumberFormat="1" applyFont="1" applyFill="1" applyBorder="1" applyAlignment="1">
      <alignment horizontal="center"/>
    </xf>
    <xf numFmtId="165" fontId="59" fillId="27" borderId="0" xfId="154" applyNumberFormat="1" applyFont="1" applyFill="1" applyBorder="1" applyAlignment="1">
      <alignment horizontal="center"/>
    </xf>
    <xf numFmtId="0" fontId="60" fillId="27" borderId="0" xfId="154" applyFont="1" applyFill="1" applyBorder="1"/>
    <xf numFmtId="169" fontId="60" fillId="27" borderId="0" xfId="154" applyNumberFormat="1" applyFont="1" applyFill="1" applyBorder="1"/>
    <xf numFmtId="165" fontId="60" fillId="27" borderId="0" xfId="154" applyNumberFormat="1" applyFont="1" applyFill="1"/>
    <xf numFmtId="0" fontId="60" fillId="27" borderId="0" xfId="154" applyFont="1" applyFill="1"/>
    <xf numFmtId="0" fontId="61" fillId="27" borderId="0" xfId="0" applyFont="1" applyFill="1"/>
    <xf numFmtId="0" fontId="62" fillId="27" borderId="0" xfId="0" applyFont="1" applyFill="1"/>
    <xf numFmtId="166" fontId="63" fillId="27" borderId="0" xfId="154" applyNumberFormat="1" applyFont="1" applyFill="1" applyBorder="1" applyAlignment="1">
      <alignment horizontal="left"/>
    </xf>
    <xf numFmtId="166" fontId="63" fillId="27" borderId="0" xfId="154" applyNumberFormat="1" applyFont="1" applyFill="1" applyBorder="1" applyAlignment="1">
      <alignment horizontal="center"/>
    </xf>
    <xf numFmtId="166" fontId="64" fillId="27" borderId="0" xfId="154" applyNumberFormat="1" applyFont="1" applyFill="1" applyBorder="1"/>
    <xf numFmtId="0" fontId="64" fillId="27" borderId="0" xfId="154" applyFont="1" applyFill="1" applyBorder="1"/>
    <xf numFmtId="165" fontId="64" fillId="27" borderId="0" xfId="154" applyNumberFormat="1" applyFont="1" applyFill="1" applyBorder="1"/>
    <xf numFmtId="169" fontId="64" fillId="27" borderId="0" xfId="154" applyNumberFormat="1" applyFont="1" applyFill="1" applyBorder="1" applyAlignment="1">
      <alignment horizontal="center"/>
    </xf>
    <xf numFmtId="165" fontId="64" fillId="27" borderId="0" xfId="154" applyNumberFormat="1" applyFont="1" applyFill="1" applyBorder="1" applyAlignment="1">
      <alignment horizontal="center"/>
    </xf>
    <xf numFmtId="0" fontId="65" fillId="27" borderId="0" xfId="154" applyFont="1" applyFill="1" applyBorder="1"/>
    <xf numFmtId="169" fontId="66" fillId="27" borderId="0" xfId="154" applyNumberFormat="1" applyFont="1" applyFill="1"/>
    <xf numFmtId="165" fontId="66" fillId="27" borderId="0" xfId="154" applyNumberFormat="1" applyFont="1" applyFill="1"/>
    <xf numFmtId="0" fontId="66" fillId="27" borderId="0" xfId="154" applyFont="1" applyFill="1"/>
    <xf numFmtId="165" fontId="67" fillId="31" borderId="27" xfId="0" applyNumberFormat="1" applyFont="1" applyFill="1" applyBorder="1" applyAlignment="1">
      <alignment horizontal="center" vertical="center"/>
    </xf>
    <xf numFmtId="165" fontId="67" fillId="31" borderId="37" xfId="0" applyNumberFormat="1" applyFont="1" applyFill="1" applyBorder="1" applyAlignment="1">
      <alignment horizontal="center" vertical="center"/>
    </xf>
    <xf numFmtId="0" fontId="68" fillId="27" borderId="0" xfId="0" applyFont="1" applyFill="1"/>
    <xf numFmtId="0" fontId="63" fillId="27" borderId="0" xfId="154" applyFont="1" applyFill="1" applyBorder="1" applyAlignment="1"/>
    <xf numFmtId="165" fontId="67" fillId="31" borderId="26" xfId="0" applyNumberFormat="1" applyFont="1" applyFill="1" applyBorder="1" applyAlignment="1">
      <alignment horizontal="center" vertical="center"/>
    </xf>
    <xf numFmtId="171" fontId="67" fillId="31" borderId="27" xfId="0" applyNumberFormat="1" applyFont="1" applyFill="1" applyBorder="1" applyAlignment="1">
      <alignment horizontal="center" vertical="center"/>
    </xf>
    <xf numFmtId="171" fontId="67" fillId="31" borderId="37" xfId="0" applyNumberFormat="1" applyFont="1" applyFill="1" applyBorder="1" applyAlignment="1">
      <alignment horizontal="center" vertical="center"/>
    </xf>
    <xf numFmtId="0" fontId="69" fillId="27" borderId="0" xfId="0" applyFont="1" applyFill="1"/>
    <xf numFmtId="171" fontId="68" fillId="27" borderId="0" xfId="0" applyNumberFormat="1" applyFont="1" applyFill="1"/>
    <xf numFmtId="165" fontId="67" fillId="31" borderId="34" xfId="0" applyNumberFormat="1" applyFont="1" applyFill="1" applyBorder="1" applyAlignment="1">
      <alignment horizontal="center" vertical="center"/>
    </xf>
    <xf numFmtId="171" fontId="67" fillId="31" borderId="28" xfId="0" applyNumberFormat="1" applyFont="1" applyFill="1" applyBorder="1" applyAlignment="1">
      <alignment horizontal="center" vertical="center"/>
    </xf>
    <xf numFmtId="171" fontId="67" fillId="31" borderId="29" xfId="0" applyNumberFormat="1" applyFont="1" applyFill="1" applyBorder="1" applyAlignment="1">
      <alignment horizontal="center" vertical="center"/>
    </xf>
    <xf numFmtId="165" fontId="67" fillId="31" borderId="35" xfId="0" applyNumberFormat="1" applyFont="1" applyFill="1" applyBorder="1" applyAlignment="1">
      <alignment horizontal="center" vertical="center"/>
    </xf>
    <xf numFmtId="171" fontId="67" fillId="31" borderId="30" xfId="0" applyNumberFormat="1" applyFont="1" applyFill="1" applyBorder="1" applyAlignment="1">
      <alignment horizontal="center" vertical="center"/>
    </xf>
    <xf numFmtId="171" fontId="67" fillId="31" borderId="31" xfId="0" applyNumberFormat="1" applyFont="1" applyFill="1" applyBorder="1" applyAlignment="1">
      <alignment horizontal="center" vertical="center"/>
    </xf>
    <xf numFmtId="0" fontId="63" fillId="27" borderId="0" xfId="154" applyFont="1" applyFill="1" applyBorder="1" applyAlignment="1">
      <alignment horizontal="center"/>
    </xf>
    <xf numFmtId="0" fontId="63" fillId="27" borderId="0" xfId="154" applyFont="1" applyFill="1" applyBorder="1" applyAlignment="1">
      <alignment horizontal="left"/>
    </xf>
    <xf numFmtId="165" fontId="67" fillId="31" borderId="36" xfId="0" applyNumberFormat="1" applyFont="1" applyFill="1" applyBorder="1" applyAlignment="1">
      <alignment horizontal="center" vertical="center"/>
    </xf>
    <xf numFmtId="171" fontId="67" fillId="31" borderId="32" xfId="0" applyNumberFormat="1" applyFont="1" applyFill="1" applyBorder="1" applyAlignment="1">
      <alignment horizontal="center" vertical="center"/>
    </xf>
    <xf numFmtId="171" fontId="67" fillId="31" borderId="33" xfId="0" applyNumberFormat="1" applyFont="1" applyFill="1" applyBorder="1" applyAlignment="1">
      <alignment horizontal="center" vertical="center"/>
    </xf>
    <xf numFmtId="165" fontId="70" fillId="27" borderId="0" xfId="154" applyNumberFormat="1" applyFont="1" applyFill="1"/>
    <xf numFmtId="0" fontId="73" fillId="27" borderId="0" xfId="0" applyFont="1" applyFill="1"/>
    <xf numFmtId="0" fontId="74" fillId="27" borderId="0" xfId="0" applyFont="1" applyFill="1"/>
    <xf numFmtId="0" fontId="75" fillId="27" borderId="0" xfId="154" applyFont="1" applyFill="1"/>
    <xf numFmtId="0" fontId="63" fillId="0" borderId="0" xfId="154" applyFont="1" applyFill="1" applyAlignment="1"/>
    <xf numFmtId="0" fontId="76" fillId="0" borderId="0" xfId="0" applyFont="1"/>
    <xf numFmtId="0" fontId="77" fillId="0" borderId="0" xfId="0" applyFont="1"/>
    <xf numFmtId="0" fontId="63" fillId="0" borderId="0" xfId="154" applyFont="1"/>
    <xf numFmtId="0" fontId="78" fillId="29" borderId="0" xfId="154" applyFont="1" applyFill="1" applyAlignment="1">
      <alignment horizontal="center" vertical="center"/>
    </xf>
    <xf numFmtId="165" fontId="79" fillId="27" borderId="0" xfId="154" applyNumberFormat="1" applyFont="1" applyFill="1" applyBorder="1" applyAlignment="1">
      <alignment horizontal="center" vertical="center"/>
    </xf>
    <xf numFmtId="165" fontId="76" fillId="0" borderId="0" xfId="106" applyFont="1" applyAlignment="1">
      <alignment horizontal="center" vertical="center"/>
    </xf>
    <xf numFmtId="0" fontId="80" fillId="30" borderId="0" xfId="146" applyFont="1" applyFill="1" applyAlignment="1">
      <alignment horizontal="center"/>
    </xf>
    <xf numFmtId="0" fontId="80" fillId="30" borderId="0" xfId="147" applyFont="1" applyFill="1" applyAlignment="1">
      <alignment horizontal="center"/>
    </xf>
    <xf numFmtId="0" fontId="81" fillId="0" borderId="0" xfId="0" applyFont="1" applyAlignment="1">
      <alignment horizontal="center" vertical="center"/>
    </xf>
    <xf numFmtId="0" fontId="76" fillId="0" borderId="0" xfId="0" applyFont="1" applyAlignment="1">
      <alignment horizontal="center" vertical="center"/>
    </xf>
    <xf numFmtId="0" fontId="63" fillId="0" borderId="0" xfId="154" applyFont="1" applyAlignment="1">
      <alignment horizontal="center" vertical="center"/>
    </xf>
    <xf numFmtId="0" fontId="83" fillId="0" borderId="0" xfId="154" applyFont="1" applyAlignment="1">
      <alignment horizontal="center" vertical="center"/>
    </xf>
    <xf numFmtId="0" fontId="77" fillId="0" borderId="0" xfId="0" applyFont="1" applyAlignment="1">
      <alignment horizontal="center" vertical="center"/>
    </xf>
    <xf numFmtId="0" fontId="82" fillId="0" borderId="0" xfId="0" applyFont="1" applyAlignment="1">
      <alignment horizontal="center" vertical="center"/>
    </xf>
    <xf numFmtId="0" fontId="80" fillId="30" borderId="0" xfId="0" applyFont="1" applyFill="1" applyBorder="1" applyAlignment="1">
      <alignment horizontal="center" vertical="center"/>
    </xf>
    <xf numFmtId="0" fontId="80" fillId="0" borderId="0" xfId="0" applyFont="1" applyAlignment="1">
      <alignment horizontal="center" vertical="center"/>
    </xf>
    <xf numFmtId="43" fontId="77" fillId="0" borderId="0" xfId="0" applyNumberFormat="1" applyFont="1" applyAlignment="1">
      <alignment horizontal="center" vertical="center"/>
    </xf>
    <xf numFmtId="10" fontId="77" fillId="0" borderId="0" xfId="142" applyNumberFormat="1" applyFont="1" applyAlignment="1">
      <alignment horizontal="center" vertical="center"/>
    </xf>
    <xf numFmtId="0" fontId="84" fillId="0" borderId="0" xfId="0" applyFont="1" applyAlignment="1">
      <alignment horizontal="center" vertical="center"/>
    </xf>
    <xf numFmtId="166" fontId="63" fillId="0" borderId="0" xfId="154" applyNumberFormat="1" applyFont="1"/>
    <xf numFmtId="165" fontId="63" fillId="0" borderId="0" xfId="154" applyNumberFormat="1" applyFont="1"/>
    <xf numFmtId="169" fontId="63" fillId="0" borderId="0" xfId="154" applyNumberFormat="1" applyFont="1"/>
    <xf numFmtId="0" fontId="78" fillId="29" borderId="0" xfId="0" applyFont="1" applyFill="1" applyAlignment="1">
      <alignment horizontal="center" vertical="center"/>
    </xf>
    <xf numFmtId="0" fontId="63" fillId="0" borderId="0" xfId="154" applyFont="1" applyAlignment="1">
      <alignment horizontal="center"/>
    </xf>
    <xf numFmtId="169" fontId="63" fillId="0" borderId="0" xfId="154" applyNumberFormat="1" applyFont="1" applyAlignment="1">
      <alignment horizontal="center"/>
    </xf>
    <xf numFmtId="165" fontId="63" fillId="0" borderId="0" xfId="154" applyNumberFormat="1" applyFont="1" applyAlignment="1">
      <alignment horizontal="center"/>
    </xf>
    <xf numFmtId="0" fontId="80" fillId="0" borderId="0" xfId="146" applyFont="1" applyFill="1" applyAlignment="1">
      <alignment horizontal="center"/>
    </xf>
    <xf numFmtId="0" fontId="6" fillId="27" borderId="0" xfId="154" applyFont="1" applyFill="1" applyBorder="1" applyAlignment="1"/>
    <xf numFmtId="0" fontId="45" fillId="29" borderId="0" xfId="0" applyFont="1" applyFill="1" applyAlignment="1">
      <alignment horizontal="center" vertical="center"/>
    </xf>
    <xf numFmtId="0" fontId="45" fillId="29" borderId="25" xfId="0" applyFont="1" applyFill="1" applyBorder="1" applyAlignment="1">
      <alignment horizontal="center" vertical="center"/>
    </xf>
    <xf numFmtId="171" fontId="6" fillId="0" borderId="0" xfId="106" applyNumberFormat="1" applyFont="1" applyAlignment="1">
      <alignment horizontal="center" vertical="center"/>
    </xf>
    <xf numFmtId="0" fontId="80" fillId="0" borderId="0" xfId="0" applyFont="1" applyFill="1" applyAlignment="1">
      <alignment horizontal="center" vertical="center"/>
    </xf>
    <xf numFmtId="0" fontId="54" fillId="0" borderId="0" xfId="0" applyFont="1" applyFill="1" applyAlignment="1">
      <alignment horizontal="center" vertical="center"/>
    </xf>
    <xf numFmtId="0" fontId="85" fillId="27" borderId="0" xfId="154" applyFont="1" applyFill="1"/>
    <xf numFmtId="165" fontId="56" fillId="28" borderId="13" xfId="154" applyNumberFormat="1" applyFont="1" applyFill="1" applyBorder="1" applyAlignment="1">
      <alignment horizontal="center"/>
    </xf>
    <xf numFmtId="0" fontId="45" fillId="29" borderId="0" xfId="0" applyFont="1" applyFill="1" applyAlignment="1">
      <alignment horizontal="center"/>
    </xf>
    <xf numFmtId="166" fontId="45" fillId="29" borderId="0" xfId="0" applyNumberFormat="1" applyFont="1" applyFill="1" applyAlignment="1">
      <alignment horizontal="center"/>
    </xf>
    <xf numFmtId="165" fontId="45" fillId="29" borderId="0" xfId="0" applyNumberFormat="1" applyFont="1" applyFill="1" applyAlignment="1">
      <alignment horizontal="center"/>
    </xf>
    <xf numFmtId="169" fontId="45" fillId="29" borderId="0" xfId="0" applyNumberFormat="1" applyFont="1" applyFill="1" applyAlignment="1">
      <alignment horizontal="center"/>
    </xf>
    <xf numFmtId="166" fontId="45" fillId="29" borderId="0" xfId="0" applyNumberFormat="1" applyFont="1" applyFill="1" applyAlignment="1">
      <alignment horizontal="center" vertical="center"/>
    </xf>
    <xf numFmtId="165" fontId="55" fillId="29" borderId="0" xfId="0" applyNumberFormat="1" applyFont="1" applyFill="1" applyAlignment="1">
      <alignment horizontal="center" vertical="center"/>
    </xf>
    <xf numFmtId="165" fontId="45" fillId="29" borderId="0" xfId="0" applyNumberFormat="1" applyFont="1" applyFill="1" applyAlignment="1">
      <alignment horizontal="center" vertical="center"/>
    </xf>
    <xf numFmtId="169" fontId="45" fillId="29" borderId="0" xfId="0" applyNumberFormat="1" applyFont="1" applyFill="1" applyAlignment="1">
      <alignment horizontal="center" vertical="center"/>
    </xf>
    <xf numFmtId="166" fontId="45" fillId="29" borderId="25" xfId="0" applyNumberFormat="1" applyFont="1" applyFill="1" applyBorder="1" applyAlignment="1">
      <alignment horizontal="center" vertical="center"/>
    </xf>
    <xf numFmtId="165" fontId="55" fillId="29" borderId="25" xfId="0" applyNumberFormat="1" applyFont="1" applyFill="1" applyBorder="1" applyAlignment="1">
      <alignment horizontal="center" vertical="center"/>
    </xf>
    <xf numFmtId="165" fontId="45" fillId="29" borderId="25" xfId="0" applyNumberFormat="1" applyFont="1" applyFill="1" applyBorder="1" applyAlignment="1">
      <alignment horizontal="center" vertical="center"/>
    </xf>
    <xf numFmtId="169" fontId="45" fillId="29" borderId="25" xfId="0" applyNumberFormat="1" applyFont="1" applyFill="1" applyBorder="1" applyAlignment="1">
      <alignment horizontal="center" vertical="center"/>
    </xf>
    <xf numFmtId="0" fontId="56" fillId="29" borderId="0" xfId="0" applyFont="1" applyFill="1" applyBorder="1" applyAlignment="1">
      <alignment horizontal="center" vertical="center"/>
    </xf>
    <xf numFmtId="166" fontId="56" fillId="29" borderId="0"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9" fontId="56"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56" fillId="29" borderId="12" xfId="0" applyFont="1" applyFill="1" applyBorder="1" applyAlignment="1">
      <alignment horizontal="center" vertical="center"/>
    </xf>
    <xf numFmtId="165" fontId="56" fillId="29" borderId="12" xfId="0" applyNumberFormat="1" applyFont="1" applyFill="1" applyBorder="1" applyAlignment="1">
      <alignment horizontal="center" vertical="center"/>
    </xf>
    <xf numFmtId="169" fontId="56" fillId="29" borderId="12" xfId="0" applyNumberFormat="1" applyFont="1" applyFill="1" applyBorder="1" applyAlignment="1">
      <alignment horizontal="center" vertical="center"/>
    </xf>
    <xf numFmtId="0" fontId="56" fillId="29" borderId="0" xfId="0" applyFont="1" applyFill="1" applyAlignment="1">
      <alignment horizontal="center" vertical="center"/>
    </xf>
    <xf numFmtId="166" fontId="56" fillId="29" borderId="0" xfId="0" applyNumberFormat="1" applyFont="1" applyFill="1" applyAlignment="1">
      <alignment horizontal="center" vertical="center"/>
    </xf>
    <xf numFmtId="165" fontId="56" fillId="29" borderId="0" xfId="0" applyNumberFormat="1" applyFont="1" applyFill="1" applyAlignment="1">
      <alignment horizontal="center" vertical="center"/>
    </xf>
    <xf numFmtId="169" fontId="56" fillId="29" borderId="0" xfId="0" applyNumberFormat="1" applyFont="1" applyFill="1" applyAlignment="1">
      <alignment horizontal="center" vertical="center"/>
    </xf>
    <xf numFmtId="166" fontId="0" fillId="0" borderId="0" xfId="0" applyNumberFormat="1"/>
    <xf numFmtId="165" fontId="0" fillId="0" borderId="0" xfId="0" applyNumberFormat="1"/>
    <xf numFmtId="169" fontId="0" fillId="0" borderId="0" xfId="0" applyNumberFormat="1"/>
    <xf numFmtId="169" fontId="0" fillId="0" borderId="0" xfId="0" applyNumberFormat="1" applyAlignment="1">
      <alignment horizontal="center"/>
    </xf>
    <xf numFmtId="172" fontId="0" fillId="0" borderId="0" xfId="0" applyNumberFormat="1" applyAlignment="1">
      <alignment horizontal="center"/>
    </xf>
    <xf numFmtId="165" fontId="0" fillId="0" borderId="0" xfId="0" applyNumberFormat="1" applyAlignment="1">
      <alignment horizontal="center"/>
    </xf>
    <xf numFmtId="0" fontId="60" fillId="27" borderId="0" xfId="154" applyFont="1" applyFill="1" applyAlignment="1">
      <alignment horizontal="center" vertical="center"/>
    </xf>
    <xf numFmtId="0" fontId="66" fillId="27" borderId="0" xfId="154" applyFont="1" applyFill="1" applyAlignment="1">
      <alignment horizontal="center" vertical="center"/>
    </xf>
    <xf numFmtId="0" fontId="63" fillId="27" borderId="0" xfId="154" applyFont="1" applyFill="1" applyBorder="1" applyAlignment="1">
      <alignment horizontal="center" vertical="center"/>
    </xf>
    <xf numFmtId="0" fontId="68" fillId="27" borderId="0" xfId="0" applyFont="1" applyFill="1" applyAlignment="1">
      <alignment horizontal="center" vertical="center"/>
    </xf>
    <xf numFmtId="0" fontId="0" fillId="0" borderId="0" xfId="0" applyAlignment="1">
      <alignment horizontal="center" vertical="center"/>
    </xf>
    <xf numFmtId="0" fontId="47" fillId="0" borderId="0" xfId="154" applyFont="1" applyFill="1" applyAlignment="1">
      <alignment horizontal="center"/>
    </xf>
    <xf numFmtId="0" fontId="48" fillId="0" borderId="0" xfId="154" applyFont="1" applyFill="1" applyAlignment="1">
      <alignment horizontal="center"/>
    </xf>
    <xf numFmtId="0" fontId="6" fillId="0" borderId="0" xfId="154" applyFont="1" applyAlignment="1">
      <alignment horizontal="center"/>
    </xf>
    <xf numFmtId="10" fontId="63" fillId="0" borderId="0" xfId="142" applyNumberFormat="1" applyFont="1" applyAlignment="1">
      <alignment horizontal="center" vertical="center"/>
    </xf>
    <xf numFmtId="10" fontId="76" fillId="0" borderId="0" xfId="142" applyNumberFormat="1" applyFont="1" applyAlignment="1">
      <alignment horizontal="center" vertical="center"/>
    </xf>
    <xf numFmtId="0" fontId="54" fillId="30" borderId="0" xfId="146" applyFont="1" applyFill="1" applyAlignment="1">
      <alignment horizontal="center"/>
    </xf>
    <xf numFmtId="0" fontId="80" fillId="32" borderId="0" xfId="146" applyFont="1" applyFill="1" applyAlignment="1">
      <alignment horizontal="center"/>
    </xf>
    <xf numFmtId="14" fontId="82" fillId="32" borderId="20" xfId="146" applyNumberFormat="1" applyFont="1" applyFill="1" applyBorder="1" applyAlignment="1">
      <alignment horizontal="center"/>
    </xf>
    <xf numFmtId="0" fontId="80" fillId="32" borderId="0" xfId="147" applyFont="1" applyFill="1" applyAlignment="1">
      <alignment horizontal="center"/>
    </xf>
    <xf numFmtId="0" fontId="81" fillId="32" borderId="0" xfId="0" applyFont="1" applyFill="1" applyAlignment="1">
      <alignment horizontal="center" vertical="center"/>
    </xf>
    <xf numFmtId="0" fontId="76" fillId="32" borderId="0" xfId="0" applyFont="1" applyFill="1" applyAlignment="1">
      <alignment horizontal="center" vertical="center"/>
    </xf>
    <xf numFmtId="14" fontId="1" fillId="32" borderId="19" xfId="146" applyNumberFormat="1" applyFont="1" applyFill="1" applyBorder="1" applyAlignment="1">
      <alignment horizontal="center"/>
    </xf>
    <xf numFmtId="14" fontId="1" fillId="32" borderId="20" xfId="146" applyNumberFormat="1" applyFont="1" applyFill="1" applyBorder="1" applyAlignment="1">
      <alignment horizontal="center"/>
    </xf>
    <xf numFmtId="0" fontId="1" fillId="32" borderId="0" xfId="0" applyFont="1" applyFill="1" applyBorder="1" applyAlignment="1">
      <alignment horizontal="center" vertical="center"/>
    </xf>
    <xf numFmtId="10" fontId="1" fillId="32" borderId="0" xfId="157" applyNumberFormat="1" applyFont="1" applyFill="1" applyBorder="1" applyAlignment="1">
      <alignment horizontal="center" vertical="center"/>
    </xf>
    <xf numFmtId="9" fontId="1" fillId="32" borderId="15" xfId="0" applyNumberFormat="1" applyFont="1" applyFill="1" applyBorder="1" applyAlignment="1">
      <alignment horizontal="center" vertical="center"/>
    </xf>
    <xf numFmtId="170" fontId="1" fillId="32" borderId="0" xfId="106" applyNumberFormat="1" applyFont="1" applyFill="1" applyAlignment="1">
      <alignment horizontal="center" vertical="center"/>
    </xf>
    <xf numFmtId="0" fontId="86" fillId="32" borderId="0" xfId="0" applyFont="1" applyFill="1" applyAlignment="1">
      <alignment horizontal="center" vertical="center"/>
    </xf>
    <xf numFmtId="14" fontId="82" fillId="32" borderId="19" xfId="146" applyNumberFormat="1" applyFont="1" applyFill="1" applyBorder="1" applyAlignment="1">
      <alignment horizontal="center"/>
    </xf>
    <xf numFmtId="0" fontId="82" fillId="32" borderId="0" xfId="0" applyFont="1" applyFill="1" applyBorder="1" applyAlignment="1">
      <alignment horizontal="center" vertical="center"/>
    </xf>
    <xf numFmtId="10" fontId="82" fillId="32" borderId="0" xfId="142" applyNumberFormat="1" applyFont="1" applyFill="1" applyBorder="1" applyAlignment="1">
      <alignment horizontal="center" vertical="center"/>
    </xf>
    <xf numFmtId="9" fontId="82" fillId="32" borderId="15" xfId="0" applyNumberFormat="1" applyFont="1" applyFill="1" applyBorder="1" applyAlignment="1">
      <alignment horizontal="center" vertical="center"/>
    </xf>
    <xf numFmtId="170" fontId="82" fillId="32" borderId="0" xfId="106" applyNumberFormat="1" applyFont="1" applyFill="1" applyAlignment="1">
      <alignment horizontal="center" vertical="center"/>
    </xf>
    <xf numFmtId="0" fontId="77" fillId="32" borderId="0" xfId="0" applyFont="1" applyFill="1" applyBorder="1" applyAlignment="1">
      <alignment horizontal="center" vertical="center"/>
    </xf>
    <xf numFmtId="14" fontId="2" fillId="32" borderId="19" xfId="146" applyNumberFormat="1" applyFont="1" applyFill="1" applyBorder="1" applyAlignment="1">
      <alignment horizontal="center"/>
    </xf>
    <xf numFmtId="14" fontId="2" fillId="32" borderId="20" xfId="146" applyNumberFormat="1" applyFont="1" applyFill="1" applyBorder="1" applyAlignment="1">
      <alignment horizontal="center"/>
    </xf>
    <xf numFmtId="0" fontId="2" fillId="32" borderId="0" xfId="0" applyFont="1" applyFill="1" applyBorder="1" applyAlignment="1">
      <alignment horizontal="center" vertical="center"/>
    </xf>
    <xf numFmtId="10" fontId="2" fillId="32" borderId="0" xfId="142" applyNumberFormat="1" applyFont="1" applyFill="1" applyBorder="1" applyAlignment="1">
      <alignment horizontal="center" vertical="center"/>
    </xf>
    <xf numFmtId="9" fontId="2" fillId="32" borderId="15" xfId="0" applyNumberFormat="1" applyFont="1" applyFill="1" applyBorder="1" applyAlignment="1">
      <alignment horizontal="center" vertical="center"/>
    </xf>
    <xf numFmtId="170" fontId="2" fillId="32" borderId="0" xfId="106" applyNumberFormat="1" applyFont="1" applyFill="1" applyAlignment="1">
      <alignment horizontal="center" vertical="center"/>
    </xf>
    <xf numFmtId="170" fontId="82" fillId="32" borderId="17" xfId="106" applyNumberFormat="1" applyFont="1" applyFill="1" applyBorder="1" applyAlignment="1">
      <alignment horizontal="center" vertical="center"/>
    </xf>
    <xf numFmtId="170" fontId="82" fillId="32" borderId="38" xfId="106" applyNumberFormat="1" applyFont="1" applyFill="1" applyBorder="1" applyAlignment="1">
      <alignment horizontal="center" vertical="center"/>
    </xf>
    <xf numFmtId="10" fontId="82" fillId="32" borderId="17" xfId="142" applyNumberFormat="1" applyFont="1" applyFill="1" applyBorder="1" applyAlignment="1">
      <alignment horizontal="center" vertical="center"/>
    </xf>
    <xf numFmtId="10" fontId="3" fillId="32" borderId="18" xfId="142" applyNumberFormat="1" applyFont="1" applyFill="1" applyBorder="1" applyAlignment="1">
      <alignment horizontal="center" vertical="center"/>
    </xf>
    <xf numFmtId="10" fontId="82" fillId="32" borderId="18" xfId="157" applyNumberFormat="1" applyFont="1" applyFill="1" applyBorder="1" applyAlignment="1">
      <alignment horizontal="center" vertical="center"/>
    </xf>
    <xf numFmtId="170" fontId="82" fillId="32" borderId="19" xfId="106" applyNumberFormat="1" applyFont="1" applyFill="1" applyBorder="1" applyAlignment="1">
      <alignment horizontal="center" vertical="center"/>
    </xf>
    <xf numFmtId="170" fontId="82" fillId="32" borderId="0" xfId="106" applyNumberFormat="1" applyFont="1" applyFill="1" applyBorder="1" applyAlignment="1">
      <alignment horizontal="center" vertical="center"/>
    </xf>
    <xf numFmtId="10" fontId="82" fillId="32" borderId="19" xfId="142" applyNumberFormat="1" applyFont="1" applyFill="1" applyBorder="1" applyAlignment="1">
      <alignment horizontal="center" vertical="center"/>
    </xf>
    <xf numFmtId="10" fontId="82" fillId="32" borderId="20" xfId="142" applyNumberFormat="1" applyFont="1" applyFill="1" applyBorder="1" applyAlignment="1">
      <alignment horizontal="center" vertical="center"/>
    </xf>
    <xf numFmtId="10" fontId="82" fillId="32" borderId="20" xfId="157" applyNumberFormat="1" applyFont="1" applyFill="1" applyBorder="1" applyAlignment="1">
      <alignment horizontal="center" vertical="center"/>
    </xf>
    <xf numFmtId="170" fontId="82" fillId="32" borderId="21" xfId="106" applyNumberFormat="1" applyFont="1" applyFill="1" applyBorder="1" applyAlignment="1">
      <alignment horizontal="center" vertical="center"/>
    </xf>
    <xf numFmtId="170" fontId="82" fillId="32" borderId="25" xfId="106" applyNumberFormat="1" applyFont="1" applyFill="1" applyBorder="1" applyAlignment="1">
      <alignment horizontal="center" vertical="center"/>
    </xf>
    <xf numFmtId="10" fontId="4" fillId="32" borderId="21" xfId="142" applyNumberFormat="1" applyFont="1" applyFill="1" applyBorder="1" applyAlignment="1">
      <alignment horizontal="center" vertical="center"/>
    </xf>
    <xf numFmtId="10" fontId="82" fillId="32" borderId="22" xfId="142" applyNumberFormat="1" applyFont="1" applyFill="1" applyBorder="1" applyAlignment="1">
      <alignment horizontal="center" vertical="center"/>
    </xf>
    <xf numFmtId="10" fontId="82" fillId="32" borderId="22" xfId="157"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45" fillId="29" borderId="0" xfId="0" applyNumberFormat="1" applyFont="1" applyFill="1" applyAlignment="1">
      <alignment horizontal="center" vertical="center"/>
    </xf>
    <xf numFmtId="165" fontId="45" fillId="29" borderId="25" xfId="0" applyNumberFormat="1" applyFont="1" applyFill="1" applyBorder="1" applyAlignment="1">
      <alignment horizontal="center" vertical="center"/>
    </xf>
    <xf numFmtId="0" fontId="56" fillId="28" borderId="17" xfId="154" applyFont="1" applyFill="1" applyBorder="1" applyAlignment="1">
      <alignment horizontal="center" vertical="center"/>
    </xf>
    <xf numFmtId="0" fontId="56" fillId="28" borderId="18" xfId="154" applyFont="1" applyFill="1" applyBorder="1" applyAlignment="1">
      <alignment horizontal="center" vertical="center"/>
    </xf>
    <xf numFmtId="0" fontId="56" fillId="28" borderId="19" xfId="154" applyFont="1" applyFill="1" applyBorder="1" applyAlignment="1">
      <alignment horizontal="center" vertical="center"/>
    </xf>
    <xf numFmtId="0" fontId="56" fillId="28" borderId="20" xfId="154" applyFont="1" applyFill="1" applyBorder="1" applyAlignment="1">
      <alignment horizontal="center" vertical="center"/>
    </xf>
    <xf numFmtId="0" fontId="56" fillId="28" borderId="21" xfId="154" applyFont="1" applyFill="1" applyBorder="1" applyAlignment="1">
      <alignment horizontal="center" vertical="center"/>
    </xf>
    <xf numFmtId="0" fontId="56" fillId="28" borderId="22" xfId="154" applyFont="1" applyFill="1" applyBorder="1" applyAlignment="1">
      <alignment horizontal="center" vertical="center"/>
    </xf>
    <xf numFmtId="0" fontId="72" fillId="28" borderId="13" xfId="0" applyFont="1" applyFill="1" applyBorder="1" applyAlignment="1">
      <alignment horizontal="center" vertical="center"/>
    </xf>
    <xf numFmtId="166" fontId="56" fillId="28" borderId="14" xfId="154" applyNumberFormat="1" applyFont="1" applyFill="1" applyBorder="1" applyAlignment="1">
      <alignment horizontal="center" vertical="center"/>
    </xf>
    <xf numFmtId="166" fontId="56" fillId="28" borderId="15" xfId="154" applyNumberFormat="1" applyFont="1" applyFill="1" applyBorder="1" applyAlignment="1">
      <alignment horizontal="center" vertical="center"/>
    </xf>
    <xf numFmtId="166" fontId="56" fillId="28" borderId="16" xfId="154" applyNumberFormat="1" applyFont="1" applyFill="1" applyBorder="1" applyAlignment="1">
      <alignment horizontal="center" vertical="center"/>
    </xf>
    <xf numFmtId="0" fontId="71" fillId="28" borderId="13" xfId="154" applyFont="1" applyFill="1" applyBorder="1" applyAlignment="1">
      <alignment horizontal="center" vertical="center"/>
    </xf>
    <xf numFmtId="0" fontId="56" fillId="28" borderId="23" xfId="154" applyFont="1" applyFill="1" applyBorder="1" applyAlignment="1">
      <alignment horizontal="center" vertical="center"/>
    </xf>
    <xf numFmtId="0" fontId="56" fillId="28" borderId="12" xfId="154" applyFont="1" applyFill="1" applyBorder="1" applyAlignment="1">
      <alignment horizontal="center" vertical="center"/>
    </xf>
    <xf numFmtId="0" fontId="56" fillId="28" borderId="24" xfId="154" applyFont="1" applyFill="1" applyBorder="1" applyAlignment="1">
      <alignment horizontal="center" vertical="center"/>
    </xf>
    <xf numFmtId="0" fontId="56" fillId="28" borderId="23" xfId="154" applyFont="1" applyFill="1" applyBorder="1" applyAlignment="1">
      <alignment horizontal="center"/>
    </xf>
    <xf numFmtId="0" fontId="56" fillId="28" borderId="24" xfId="154" applyFont="1" applyFill="1" applyBorder="1" applyAlignment="1">
      <alignment horizontal="center"/>
    </xf>
    <xf numFmtId="0" fontId="56" fillId="28" borderId="14" xfId="154" applyFont="1" applyFill="1" applyBorder="1" applyAlignment="1">
      <alignment horizontal="center" vertical="center"/>
    </xf>
    <xf numFmtId="0" fontId="56" fillId="28" borderId="15" xfId="154" applyFont="1" applyFill="1" applyBorder="1" applyAlignment="1">
      <alignment horizontal="center" vertical="center"/>
    </xf>
    <xf numFmtId="0" fontId="56" fillId="28" borderId="16" xfId="154" applyFont="1" applyFill="1" applyBorder="1" applyAlignment="1">
      <alignment horizontal="center" vertical="center"/>
    </xf>
    <xf numFmtId="169" fontId="56" fillId="28" borderId="14" xfId="154" applyNumberFormat="1" applyFont="1" applyFill="1" applyBorder="1" applyAlignment="1">
      <alignment horizontal="center" vertical="center" wrapText="1"/>
    </xf>
    <xf numFmtId="169" fontId="56" fillId="28" borderId="16" xfId="154" applyNumberFormat="1" applyFont="1" applyFill="1" applyBorder="1" applyAlignment="1">
      <alignment horizontal="center" vertical="center" wrapText="1"/>
    </xf>
    <xf numFmtId="0" fontId="56" fillId="28" borderId="14" xfId="154" applyFont="1" applyFill="1" applyBorder="1" applyAlignment="1">
      <alignment horizontal="center" vertical="center" wrapText="1"/>
    </xf>
    <xf numFmtId="0" fontId="56" fillId="28" borderId="15" xfId="154" applyFont="1" applyFill="1" applyBorder="1" applyAlignment="1">
      <alignment horizontal="center" vertical="center" wrapText="1"/>
    </xf>
    <xf numFmtId="0" fontId="56" fillId="28" borderId="16" xfId="154" applyFont="1" applyFill="1" applyBorder="1" applyAlignment="1">
      <alignment horizontal="center" vertical="center" wrapText="1"/>
    </xf>
    <xf numFmtId="0" fontId="56" fillId="28" borderId="13" xfId="154" applyFont="1" applyFill="1" applyBorder="1" applyAlignment="1">
      <alignment horizontal="center" vertical="center"/>
    </xf>
    <xf numFmtId="166" fontId="0" fillId="27" borderId="0" xfId="0" applyNumberFormat="1" applyFont="1" applyFill="1" applyBorder="1" applyAlignment="1">
      <alignment horizontal="left"/>
    </xf>
    <xf numFmtId="166" fontId="6" fillId="27" borderId="0" xfId="0" applyNumberFormat="1" applyFont="1" applyFill="1" applyBorder="1" applyAlignment="1">
      <alignment horizontal="left"/>
    </xf>
    <xf numFmtId="0" fontId="6" fillId="27" borderId="0" xfId="0" applyFont="1" applyFill="1" applyBorder="1" applyAlignment="1">
      <alignment horizontal="left"/>
    </xf>
  </cellXfs>
  <cellStyles count="15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0"/>
    <cellStyle name="Comma 4" xfId="75"/>
    <cellStyle name="Comma 4 2" xfId="151"/>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Milliers 2 2" xfId="152"/>
    <cellStyle name="Milliers 3" xfId="144"/>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3 2" xfId="153"/>
    <cellStyle name="Normal 4" xfId="115"/>
    <cellStyle name="Normal 4 2" xfId="154"/>
    <cellStyle name="Normal 5" xfId="143"/>
    <cellStyle name="Normal 6" xfId="146"/>
    <cellStyle name="Normal 7" xfId="147"/>
    <cellStyle name="Nota" xfId="116"/>
    <cellStyle name="Nota 2" xfId="117"/>
    <cellStyle name="Note 2" xfId="119"/>
    <cellStyle name="Output" xfId="120"/>
    <cellStyle name="Percent 2" xfId="121"/>
    <cellStyle name="Percent 2 2" xfId="122"/>
    <cellStyle name="Percent 3" xfId="123"/>
    <cellStyle name="Percent 3 2" xfId="155"/>
    <cellStyle name="Percent 4" xfId="124"/>
    <cellStyle name="Percent 4 2" xfId="156"/>
    <cellStyle name="Percent 5" xfId="125"/>
    <cellStyle name="Percent 6" xfId="126"/>
    <cellStyle name="Pourcentage" xfId="142" builtinId="5"/>
    <cellStyle name="Pourcentage 2" xfId="127"/>
    <cellStyle name="Pourcentage 2 2" xfId="157"/>
    <cellStyle name="Pourcentage 2 3" xfId="149"/>
    <cellStyle name="Pourcentage 3" xfId="145"/>
    <cellStyle name="Pourcentage 4" xfId="148"/>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3">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26</xdr:col>
      <xdr:colOff>566738</xdr:colOff>
      <xdr:row>2</xdr:row>
      <xdr:rowOff>5715</xdr:rowOff>
    </xdr:to>
    <xdr:pic>
      <xdr:nvPicPr>
        <xdr:cNvPr id="2" name="Picture 1" descr="kerius-logo-text">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2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2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079"/>
  <sheetViews>
    <sheetView showGridLines="0" tabSelected="1" topLeftCell="Y1" zoomScale="80" zoomScaleNormal="80" workbookViewId="0">
      <pane ySplit="14" topLeftCell="A15" activePane="bottomLeft" state="frozen"/>
      <selection pane="bottomLeft" activeCell="AM7" sqref="AM7"/>
    </sheetView>
  </sheetViews>
  <sheetFormatPr baseColWidth="10" defaultColWidth="9.109375" defaultRowHeight="13.2" x14ac:dyDescent="0.25"/>
  <cols>
    <col min="1" max="1" width="14.5546875" style="77" bestFit="1" customWidth="1"/>
    <col min="2" max="2" width="11.5546875" style="77" bestFit="1" customWidth="1"/>
    <col min="3" max="3" width="9.33203125" style="77" bestFit="1" customWidth="1"/>
    <col min="4" max="4" width="13.44140625" style="98" bestFit="1" customWidth="1"/>
    <col min="5" max="5" width="11.5546875" style="94" bestFit="1" customWidth="1"/>
    <col min="6" max="6" width="11.6640625" style="94" bestFit="1" customWidth="1"/>
    <col min="7" max="7" width="11.44140625" style="94" bestFit="1" customWidth="1"/>
    <col min="8" max="8" width="9.44140625" style="77" bestFit="1" customWidth="1"/>
    <col min="9" max="9" width="17" style="77" bestFit="1" customWidth="1"/>
    <col min="10" max="10" width="4" style="77" bestFit="1" customWidth="1"/>
    <col min="11" max="11" width="15.6640625" style="95" bestFit="1" customWidth="1"/>
    <col min="12" max="12" width="9.44140625" style="77" bestFit="1" customWidth="1"/>
    <col min="13" max="13" width="11.5546875" style="77" bestFit="1" customWidth="1"/>
    <col min="14" max="14" width="5.109375" style="77" bestFit="1" customWidth="1"/>
    <col min="15" max="15" width="16.6640625" style="95" bestFit="1" customWidth="1"/>
    <col min="16" max="16" width="16.33203125" style="95" bestFit="1" customWidth="1"/>
    <col min="17" max="17" width="8.5546875" style="77" bestFit="1" customWidth="1"/>
    <col min="18" max="18" width="15.6640625" style="99" bestFit="1" customWidth="1"/>
    <col min="19" max="19" width="13.109375" style="99" bestFit="1" customWidth="1"/>
    <col min="20" max="20" width="12.6640625" style="100" bestFit="1" customWidth="1"/>
    <col min="21" max="21" width="12.88671875" style="100" bestFit="1" customWidth="1"/>
    <col min="22" max="22" width="3" style="77" customWidth="1"/>
    <col min="23" max="23" width="10.6640625" style="96" bestFit="1" customWidth="1"/>
    <col min="24" max="24" width="2.5546875" style="96" customWidth="1"/>
    <col min="25" max="26" width="15" style="95" bestFit="1" customWidth="1"/>
    <col min="27" max="28" width="15.33203125" style="95" bestFit="1" customWidth="1"/>
    <col min="29" max="29" width="15.5546875" style="95" bestFit="1" customWidth="1"/>
    <col min="30" max="30" width="14.5546875" style="95" bestFit="1" customWidth="1"/>
    <col min="31" max="31" width="14.44140625" style="148" customWidth="1"/>
    <col min="32" max="32" width="33.88671875" style="103" customWidth="1"/>
    <col min="33" max="33" width="3.33203125" style="77" customWidth="1"/>
    <col min="34" max="35" width="14.6640625" style="77" customWidth="1"/>
    <col min="36" max="36" width="9.109375" style="77"/>
    <col min="37" max="37" width="10.88671875" style="77" customWidth="1"/>
    <col min="38" max="38" width="11.5546875" style="77" bestFit="1" customWidth="1"/>
    <col min="39" max="39" width="13.6640625" style="77" bestFit="1" customWidth="1"/>
    <col min="40" max="40" width="13.44140625" style="77" bestFit="1" customWidth="1"/>
    <col min="41" max="41" width="18" style="77" bestFit="1" customWidth="1"/>
    <col min="42" max="42" width="9.44140625" style="77" bestFit="1" customWidth="1"/>
    <col min="43" max="43" width="9.109375" style="77"/>
    <col min="44" max="44" width="13" style="77" bestFit="1" customWidth="1"/>
    <col min="45" max="16384" width="9.109375" style="77"/>
  </cols>
  <sheetData>
    <row r="1" spans="1:45" s="36" customFormat="1" ht="31.95" customHeight="1" thickBot="1" x14ac:dyDescent="0.55000000000000004">
      <c r="A1" s="26" t="s">
        <v>20</v>
      </c>
      <c r="B1" s="27"/>
      <c r="C1" s="27"/>
      <c r="D1" s="28"/>
      <c r="E1" s="29"/>
      <c r="F1" s="29"/>
      <c r="G1" s="29"/>
      <c r="H1" s="27"/>
      <c r="I1" s="27"/>
      <c r="J1" s="27"/>
      <c r="K1" s="30"/>
      <c r="L1" s="27"/>
      <c r="M1" s="27"/>
      <c r="N1" s="27"/>
      <c r="O1" s="30"/>
      <c r="P1" s="30"/>
      <c r="Q1" s="27"/>
      <c r="R1" s="31"/>
      <c r="S1" s="31"/>
      <c r="T1" s="32"/>
      <c r="U1" s="32"/>
      <c r="V1" s="33"/>
      <c r="W1" s="34"/>
      <c r="X1" s="34"/>
      <c r="Y1" s="35"/>
      <c r="Z1" s="35"/>
      <c r="AA1" s="35"/>
      <c r="AB1" s="35"/>
      <c r="AC1" s="35"/>
      <c r="AD1" s="35"/>
      <c r="AE1" s="146" t="s">
        <v>46</v>
      </c>
      <c r="AF1" s="141"/>
      <c r="AG1" s="37"/>
      <c r="AH1" s="37"/>
      <c r="AI1" s="37"/>
      <c r="AJ1" s="37"/>
      <c r="AK1" s="38"/>
      <c r="AL1" s="38"/>
      <c r="AM1" s="38"/>
      <c r="AN1" s="38"/>
      <c r="AO1" s="38"/>
      <c r="AP1" s="38"/>
      <c r="AQ1" s="38"/>
      <c r="AR1" s="37"/>
      <c r="AS1" s="37"/>
    </row>
    <row r="2" spans="1:45" s="49" customFormat="1" ht="24" thickBot="1" x14ac:dyDescent="0.5">
      <c r="A2" s="25" t="s">
        <v>43</v>
      </c>
      <c r="B2" s="25">
        <v>43465</v>
      </c>
      <c r="C2" s="39"/>
      <c r="D2" s="40"/>
      <c r="E2" s="41"/>
      <c r="F2" s="41"/>
      <c r="G2" s="41"/>
      <c r="H2" s="42"/>
      <c r="I2" s="42"/>
      <c r="J2" s="42"/>
      <c r="K2" s="43"/>
      <c r="L2" s="42"/>
      <c r="M2" s="42"/>
      <c r="N2" s="42"/>
      <c r="O2" s="43"/>
      <c r="P2" s="43"/>
      <c r="Q2" s="42"/>
      <c r="R2" s="44"/>
      <c r="S2" s="44"/>
      <c r="T2" s="45"/>
      <c r="U2" s="45"/>
      <c r="V2" s="46"/>
      <c r="W2" s="47"/>
      <c r="X2" s="47"/>
      <c r="Y2" s="48"/>
      <c r="Z2" s="48"/>
      <c r="AA2" s="48"/>
      <c r="AB2" s="48"/>
      <c r="AC2" s="48"/>
      <c r="AD2" s="48"/>
      <c r="AE2" s="147"/>
      <c r="AF2" s="142"/>
      <c r="AG2" s="37"/>
      <c r="AH2" s="50" t="s">
        <v>44</v>
      </c>
      <c r="AI2" s="51" t="s">
        <v>45</v>
      </c>
      <c r="AJ2" s="52"/>
      <c r="AK2" s="38"/>
      <c r="AL2" s="38"/>
      <c r="AM2" s="38"/>
      <c r="AN2" s="38"/>
      <c r="AO2" s="38"/>
      <c r="AP2" s="38"/>
      <c r="AQ2" s="38"/>
      <c r="AR2" s="52"/>
      <c r="AS2" s="52"/>
    </row>
    <row r="3" spans="1:45" s="49" customFormat="1" ht="6" customHeight="1" thickBot="1" x14ac:dyDescent="0.35">
      <c r="C3" s="39"/>
      <c r="D3" s="40"/>
      <c r="E3" s="41"/>
      <c r="F3" s="41"/>
      <c r="G3" s="41"/>
      <c r="H3" s="42"/>
      <c r="I3" s="42"/>
      <c r="J3" s="42"/>
      <c r="K3" s="43"/>
      <c r="L3" s="42"/>
      <c r="M3" s="42"/>
      <c r="N3" s="42"/>
      <c r="O3" s="43"/>
      <c r="P3" s="43"/>
      <c r="Q3" s="42"/>
      <c r="R3" s="44"/>
      <c r="S3" s="44"/>
      <c r="T3" s="45"/>
      <c r="U3" s="45"/>
      <c r="V3" s="46"/>
      <c r="W3" s="47"/>
      <c r="X3" s="47"/>
      <c r="Y3" s="48"/>
      <c r="Z3" s="48"/>
      <c r="AA3" s="48"/>
      <c r="AB3" s="48"/>
      <c r="AC3" s="48"/>
      <c r="AD3" s="48"/>
      <c r="AE3" s="147"/>
      <c r="AF3" s="143"/>
      <c r="AG3" s="52"/>
      <c r="AH3" s="52"/>
      <c r="AI3" s="52"/>
      <c r="AJ3" s="52"/>
      <c r="AK3" s="52"/>
      <c r="AL3" s="38"/>
      <c r="AM3" s="38"/>
      <c r="AN3" s="38"/>
      <c r="AO3" s="38"/>
      <c r="AP3" s="38"/>
      <c r="AQ3" s="38"/>
      <c r="AR3" s="52"/>
      <c r="AS3" s="52"/>
    </row>
    <row r="4" spans="1:45" s="49" customFormat="1" ht="24" thickBot="1" x14ac:dyDescent="0.5">
      <c r="A4" s="102" t="s">
        <v>80</v>
      </c>
      <c r="B4" s="25">
        <v>43475</v>
      </c>
      <c r="C4" s="39"/>
      <c r="D4" s="40"/>
      <c r="E4" s="41"/>
      <c r="F4" s="41"/>
      <c r="G4" s="41"/>
      <c r="H4" s="42"/>
      <c r="I4" s="42"/>
      <c r="J4" s="42"/>
      <c r="K4" s="43"/>
      <c r="L4" s="42"/>
      <c r="M4" s="42"/>
      <c r="N4" s="42"/>
      <c r="O4" s="43"/>
      <c r="P4" s="43"/>
      <c r="Q4" s="42"/>
      <c r="R4" s="44"/>
      <c r="S4" s="44"/>
      <c r="T4" s="45"/>
      <c r="U4" s="45"/>
      <c r="V4" s="46"/>
      <c r="W4" s="47"/>
      <c r="X4" s="47"/>
      <c r="Y4" s="48"/>
      <c r="Z4" s="48"/>
      <c r="AA4" s="48"/>
      <c r="AB4" s="48"/>
      <c r="AC4" s="48"/>
      <c r="AD4" s="48"/>
      <c r="AE4" s="147"/>
      <c r="AF4" s="54" t="s">
        <v>54</v>
      </c>
      <c r="AG4" s="37"/>
      <c r="AH4" s="55">
        <f>SUM(AH6:AH10)</f>
        <v>-64421.482446481074</v>
      </c>
      <c r="AI4" s="56">
        <f>SUM(AI6:AI10)</f>
        <v>1159675.2391879212</v>
      </c>
      <c r="AJ4" s="52"/>
      <c r="AK4" s="57"/>
      <c r="AL4" s="38"/>
      <c r="AM4" s="38"/>
      <c r="AN4" s="38"/>
      <c r="AO4" s="38"/>
      <c r="AP4" s="38"/>
      <c r="AQ4" s="38"/>
      <c r="AR4" s="52"/>
      <c r="AS4" s="52"/>
    </row>
    <row r="5" spans="1:45" s="49" customFormat="1" ht="8.25" customHeight="1" thickBot="1" x14ac:dyDescent="0.5">
      <c r="A5" s="39"/>
      <c r="B5" s="39"/>
      <c r="C5" s="39"/>
      <c r="D5" s="40"/>
      <c r="E5" s="41"/>
      <c r="F5" s="41"/>
      <c r="G5" s="41"/>
      <c r="H5" s="42"/>
      <c r="I5" s="42"/>
      <c r="J5" s="42"/>
      <c r="K5" s="43"/>
      <c r="L5" s="42"/>
      <c r="M5" s="42"/>
      <c r="N5" s="42"/>
      <c r="O5" s="43"/>
      <c r="P5" s="43"/>
      <c r="Q5" s="42"/>
      <c r="R5" s="44"/>
      <c r="S5" s="44"/>
      <c r="T5" s="45"/>
      <c r="U5" s="45"/>
      <c r="V5" s="46"/>
      <c r="W5" s="47"/>
      <c r="X5" s="47"/>
      <c r="Y5" s="48"/>
      <c r="Z5" s="48"/>
      <c r="AA5" s="48"/>
      <c r="AB5" s="48"/>
      <c r="AC5" s="48"/>
      <c r="AD5" s="48"/>
      <c r="AE5" s="147"/>
      <c r="AF5" s="144"/>
      <c r="AG5" s="37"/>
      <c r="AH5" s="58"/>
      <c r="AI5" s="58"/>
      <c r="AJ5" s="52"/>
      <c r="AK5" s="38"/>
      <c r="AL5" s="38"/>
      <c r="AM5" s="38"/>
      <c r="AN5" s="38"/>
      <c r="AO5" s="38"/>
      <c r="AP5" s="38"/>
      <c r="AQ5" s="38"/>
      <c r="AR5" s="52"/>
      <c r="AS5" s="52"/>
    </row>
    <row r="6" spans="1:45" s="49" customFormat="1" ht="16.95" customHeight="1" x14ac:dyDescent="0.45">
      <c r="A6" s="39"/>
      <c r="B6" s="39"/>
      <c r="C6" s="39"/>
      <c r="D6" s="40"/>
      <c r="E6" s="41"/>
      <c r="F6" s="41"/>
      <c r="G6" s="41"/>
      <c r="H6" s="42"/>
      <c r="I6" s="42"/>
      <c r="J6" s="42"/>
      <c r="K6" s="43"/>
      <c r="L6" s="42"/>
      <c r="M6" s="42"/>
      <c r="N6" s="42"/>
      <c r="O6" s="43"/>
      <c r="P6" s="43"/>
      <c r="Q6" s="42"/>
      <c r="R6" s="44"/>
      <c r="S6" s="44"/>
      <c r="T6" s="45"/>
      <c r="U6" s="45"/>
      <c r="V6" s="46"/>
      <c r="W6" s="47"/>
      <c r="X6" s="47"/>
      <c r="Y6" s="48"/>
      <c r="Z6" s="48"/>
      <c r="AA6" s="48"/>
      <c r="AB6" s="48"/>
      <c r="AC6" s="48"/>
      <c r="AD6" s="48"/>
      <c r="AE6" s="147"/>
      <c r="AF6" s="59" t="s">
        <v>24</v>
      </c>
      <c r="AG6" s="37"/>
      <c r="AH6" s="60">
        <f>SUMIF($Q$15:$Q$500,$AF$6,$AH$15:$AH$500)</f>
        <v>-2402.0014657350662</v>
      </c>
      <c r="AI6" s="61">
        <f>SUMIF($Q$15:$Q$500,$AF$6,$AI$15:$AI$500)</f>
        <v>7903.0908981668781</v>
      </c>
      <c r="AJ6" s="52"/>
      <c r="AK6" s="38"/>
      <c r="AL6" s="38"/>
      <c r="AM6" s="38"/>
      <c r="AN6" s="38"/>
      <c r="AO6" s="38"/>
      <c r="AP6" s="38"/>
      <c r="AQ6" s="38"/>
      <c r="AR6" s="52"/>
      <c r="AS6" s="52"/>
    </row>
    <row r="7" spans="1:45" s="49" customFormat="1" ht="18" customHeight="1" x14ac:dyDescent="0.45">
      <c r="A7" s="39"/>
      <c r="B7" s="39"/>
      <c r="C7" s="39"/>
      <c r="D7" s="40"/>
      <c r="E7" s="41"/>
      <c r="F7" s="41"/>
      <c r="G7" s="41"/>
      <c r="H7" s="42"/>
      <c r="I7" s="42"/>
      <c r="J7" s="42"/>
      <c r="K7" s="43"/>
      <c r="L7" s="42"/>
      <c r="M7" s="42"/>
      <c r="N7" s="42"/>
      <c r="O7" s="43"/>
      <c r="P7" s="43"/>
      <c r="Q7" s="42"/>
      <c r="R7" s="44"/>
      <c r="S7" s="44"/>
      <c r="T7" s="45"/>
      <c r="U7" s="45"/>
      <c r="V7" s="46"/>
      <c r="W7" s="47"/>
      <c r="X7" s="47"/>
      <c r="Y7" s="48"/>
      <c r="Z7" s="48"/>
      <c r="AA7" s="48"/>
      <c r="AB7" s="48"/>
      <c r="AC7" s="48"/>
      <c r="AD7" s="48"/>
      <c r="AE7" s="147"/>
      <c r="AF7" s="62" t="s">
        <v>53</v>
      </c>
      <c r="AG7" s="37"/>
      <c r="AH7" s="63">
        <f>SUMIF($Q$15:$Q$500,$AF$7,$AH$15:$AH$500)</f>
        <v>0</v>
      </c>
      <c r="AI7" s="64">
        <f>SUMIF($Q$15:$Q$500,$AF$7,$AI$15:$AI$500)</f>
        <v>0</v>
      </c>
      <c r="AJ7" s="52"/>
      <c r="AK7" s="38"/>
      <c r="AL7" s="38"/>
      <c r="AM7" s="38"/>
      <c r="AN7" s="38"/>
      <c r="AO7" s="38"/>
      <c r="AP7" s="38"/>
      <c r="AQ7" s="38"/>
      <c r="AR7" s="52"/>
      <c r="AS7" s="52"/>
    </row>
    <row r="8" spans="1:45" s="49" customFormat="1" ht="17.399999999999999" customHeight="1" x14ac:dyDescent="0.45">
      <c r="A8" s="39"/>
      <c r="B8" s="39"/>
      <c r="C8" s="39"/>
      <c r="D8" s="40"/>
      <c r="E8" s="41"/>
      <c r="F8" s="41"/>
      <c r="G8" s="41"/>
      <c r="H8" s="42"/>
      <c r="I8" s="42"/>
      <c r="J8" s="42"/>
      <c r="K8" s="43"/>
      <c r="L8" s="42"/>
      <c r="M8" s="42"/>
      <c r="N8" s="42"/>
      <c r="O8" s="43"/>
      <c r="P8" s="43"/>
      <c r="Q8" s="42"/>
      <c r="R8" s="44"/>
      <c r="S8" s="44"/>
      <c r="T8" s="45"/>
      <c r="U8" s="45"/>
      <c r="V8" s="46"/>
      <c r="W8" s="47"/>
      <c r="X8" s="47"/>
      <c r="Y8" s="48"/>
      <c r="Z8" s="48"/>
      <c r="AA8" s="48"/>
      <c r="AB8" s="48"/>
      <c r="AC8" s="48"/>
      <c r="AD8" s="48"/>
      <c r="AE8" s="147"/>
      <c r="AF8" s="62" t="s">
        <v>26</v>
      </c>
      <c r="AG8" s="37"/>
      <c r="AH8" s="63">
        <f>SUMIF($Q$15:$Q$500,$AF$8,$AH$15:$AH$500)</f>
        <v>-59059.149868632507</v>
      </c>
      <c r="AI8" s="64">
        <f>SUMIF($Q$15:$Q$500,$AF$8,$AI$15:$AI$500)</f>
        <v>1140267.9392205232</v>
      </c>
      <c r="AJ8" s="52"/>
      <c r="AK8" s="38"/>
      <c r="AL8" s="38"/>
      <c r="AM8" s="38"/>
      <c r="AN8" s="38"/>
      <c r="AO8" s="38"/>
      <c r="AP8" s="38"/>
      <c r="AQ8" s="38"/>
      <c r="AR8" s="52"/>
      <c r="AS8" s="52"/>
    </row>
    <row r="9" spans="1:45" s="49" customFormat="1" ht="14.4" customHeight="1" x14ac:dyDescent="0.45">
      <c r="B9" s="53"/>
      <c r="C9" s="53"/>
      <c r="D9" s="65"/>
      <c r="E9" s="41"/>
      <c r="F9" s="41"/>
      <c r="G9" s="41"/>
      <c r="H9" s="42"/>
      <c r="I9" s="42"/>
      <c r="J9" s="42"/>
      <c r="K9" s="43"/>
      <c r="L9" s="42"/>
      <c r="M9" s="42"/>
      <c r="N9" s="42"/>
      <c r="O9" s="43"/>
      <c r="P9" s="43"/>
      <c r="Q9" s="42"/>
      <c r="R9" s="44"/>
      <c r="S9" s="44"/>
      <c r="T9" s="45"/>
      <c r="U9" s="45"/>
      <c r="V9" s="46"/>
      <c r="W9" s="47"/>
      <c r="X9" s="47"/>
      <c r="Y9" s="48"/>
      <c r="Z9" s="48"/>
      <c r="AA9" s="48"/>
      <c r="AB9" s="48"/>
      <c r="AC9" s="48"/>
      <c r="AD9" s="48"/>
      <c r="AE9" s="147"/>
      <c r="AF9" s="62" t="s">
        <v>30</v>
      </c>
      <c r="AG9" s="37"/>
      <c r="AH9" s="63">
        <f>SUMIF($Q$15:$Q$500,$AF$9,$AH$15:$AH$500)</f>
        <v>-2216.8713928527213</v>
      </c>
      <c r="AI9" s="64">
        <f>SUMIF($Q$15:$Q$500,$AF$9,$AI$15:$AI$500)</f>
        <v>2810.3263370073887</v>
      </c>
      <c r="AJ9" s="52"/>
      <c r="AK9" s="38"/>
      <c r="AL9" s="38"/>
      <c r="AM9" s="38"/>
      <c r="AN9" s="38"/>
      <c r="AO9" s="38"/>
      <c r="AP9" s="38"/>
      <c r="AQ9" s="38"/>
      <c r="AR9" s="52"/>
      <c r="AS9" s="52"/>
    </row>
    <row r="10" spans="1:45" s="49" customFormat="1" ht="24" thickBot="1" x14ac:dyDescent="0.5">
      <c r="B10" s="66"/>
      <c r="C10" s="66"/>
      <c r="D10" s="65"/>
      <c r="E10" s="41"/>
      <c r="F10" s="41"/>
      <c r="G10" s="41"/>
      <c r="H10" s="42"/>
      <c r="I10" s="42"/>
      <c r="J10" s="42"/>
      <c r="K10" s="43"/>
      <c r="L10" s="42"/>
      <c r="M10" s="42"/>
      <c r="N10" s="42"/>
      <c r="O10" s="43"/>
      <c r="P10" s="43"/>
      <c r="Q10" s="42"/>
      <c r="R10" s="44"/>
      <c r="S10" s="44"/>
      <c r="T10" s="45"/>
      <c r="U10" s="45"/>
      <c r="V10" s="46"/>
      <c r="W10" s="47"/>
      <c r="X10" s="47"/>
      <c r="Y10" s="48"/>
      <c r="Z10" s="48"/>
      <c r="AA10" s="48"/>
      <c r="AB10" s="48"/>
      <c r="AC10" s="48"/>
      <c r="AD10" s="48"/>
      <c r="AE10" s="147"/>
      <c r="AF10" s="67" t="s">
        <v>63</v>
      </c>
      <c r="AG10" s="37"/>
      <c r="AH10" s="68">
        <f>SUMIF($Q$15:$Q$500,$AF$10,$AH$15:$AH$500)</f>
        <v>-743.45971926077277</v>
      </c>
      <c r="AI10" s="69">
        <f>SUMIF($Q$15:$Q$500,$AF$10,$AI$15:$AI$500)</f>
        <v>8693.882732223783</v>
      </c>
      <c r="AJ10" s="52"/>
      <c r="AK10" s="38"/>
      <c r="AL10" s="38"/>
      <c r="AM10" s="38"/>
      <c r="AN10" s="38"/>
      <c r="AO10" s="38"/>
      <c r="AP10" s="38"/>
      <c r="AQ10" s="38"/>
      <c r="AR10" s="52"/>
      <c r="AS10" s="52"/>
    </row>
    <row r="11" spans="1:45" s="49" customFormat="1" ht="6" customHeight="1" x14ac:dyDescent="0.45">
      <c r="B11" s="66"/>
      <c r="C11" s="66"/>
      <c r="D11" s="65"/>
      <c r="E11" s="41"/>
      <c r="F11" s="41"/>
      <c r="G11" s="41"/>
      <c r="H11" s="42"/>
      <c r="I11" s="42"/>
      <c r="J11" s="42"/>
      <c r="K11" s="43"/>
      <c r="L11" s="42"/>
      <c r="M11" s="42"/>
      <c r="N11" s="42"/>
      <c r="O11" s="43"/>
      <c r="P11" s="43"/>
      <c r="Q11" s="42"/>
      <c r="R11" s="44"/>
      <c r="S11" s="44"/>
      <c r="T11" s="45"/>
      <c r="U11" s="45"/>
      <c r="V11" s="46"/>
      <c r="W11" s="47"/>
      <c r="X11" s="47"/>
      <c r="Y11" s="70"/>
      <c r="Z11" s="70"/>
      <c r="AA11" s="48"/>
      <c r="AB11" s="48"/>
      <c r="AC11" s="48"/>
      <c r="AD11" s="48"/>
      <c r="AE11" s="147"/>
      <c r="AF11" s="143"/>
      <c r="AG11" s="37"/>
      <c r="AH11" s="52"/>
      <c r="AI11" s="52"/>
      <c r="AJ11" s="52"/>
      <c r="AK11" s="38"/>
      <c r="AL11" s="38"/>
      <c r="AM11" s="38"/>
      <c r="AN11" s="38"/>
      <c r="AO11" s="38"/>
      <c r="AP11" s="38"/>
      <c r="AQ11" s="38"/>
      <c r="AR11" s="52"/>
      <c r="AS11" s="52"/>
    </row>
    <row r="12" spans="1:45" s="73" customFormat="1" ht="23.4" x14ac:dyDescent="0.45">
      <c r="A12" s="215" t="s">
        <v>0</v>
      </c>
      <c r="B12" s="218" t="s">
        <v>1</v>
      </c>
      <c r="C12" s="218" t="s">
        <v>2</v>
      </c>
      <c r="D12" s="218" t="s">
        <v>3</v>
      </c>
      <c r="E12" s="201" t="s">
        <v>4</v>
      </c>
      <c r="F12" s="201" t="s">
        <v>5</v>
      </c>
      <c r="G12" s="201" t="s">
        <v>6</v>
      </c>
      <c r="H12" s="194" t="s">
        <v>7</v>
      </c>
      <c r="I12" s="210" t="s">
        <v>8</v>
      </c>
      <c r="J12" s="194" t="s">
        <v>9</v>
      </c>
      <c r="K12" s="195"/>
      <c r="L12" s="194" t="s">
        <v>7</v>
      </c>
      <c r="M12" s="210" t="s">
        <v>8</v>
      </c>
      <c r="N12" s="194" t="s">
        <v>10</v>
      </c>
      <c r="O12" s="195"/>
      <c r="P12" s="210" t="s">
        <v>55</v>
      </c>
      <c r="Q12" s="194" t="s">
        <v>11</v>
      </c>
      <c r="R12" s="195"/>
      <c r="S12" s="210" t="s">
        <v>145</v>
      </c>
      <c r="T12" s="210" t="s">
        <v>146</v>
      </c>
      <c r="U12" s="210" t="s">
        <v>147</v>
      </c>
      <c r="V12" s="194" t="s">
        <v>19</v>
      </c>
      <c r="W12" s="195"/>
      <c r="X12" s="108"/>
      <c r="Y12" s="205" t="s">
        <v>12</v>
      </c>
      <c r="Z12" s="206"/>
      <c r="AA12" s="206"/>
      <c r="AB12" s="206"/>
      <c r="AC12" s="206"/>
      <c r="AD12" s="207"/>
      <c r="AE12" s="201" t="s">
        <v>42</v>
      </c>
      <c r="AF12" s="204" t="s">
        <v>18</v>
      </c>
      <c r="AG12" s="37"/>
      <c r="AH12" s="200" t="s">
        <v>44</v>
      </c>
      <c r="AI12" s="200" t="s">
        <v>45</v>
      </c>
      <c r="AJ12" s="52"/>
      <c r="AK12" s="71"/>
      <c r="AL12" s="71"/>
      <c r="AM12" s="71"/>
      <c r="AN12" s="71"/>
      <c r="AO12" s="71"/>
      <c r="AP12" s="71"/>
      <c r="AQ12" s="71"/>
      <c r="AR12" s="72"/>
      <c r="AS12" s="72"/>
    </row>
    <row r="13" spans="1:45" s="73" customFormat="1" ht="23.4" x14ac:dyDescent="0.45">
      <c r="A13" s="216"/>
      <c r="B13" s="218"/>
      <c r="C13" s="218"/>
      <c r="D13" s="218"/>
      <c r="E13" s="202"/>
      <c r="F13" s="202"/>
      <c r="G13" s="202"/>
      <c r="H13" s="196"/>
      <c r="I13" s="211"/>
      <c r="J13" s="196"/>
      <c r="K13" s="197"/>
      <c r="L13" s="196"/>
      <c r="M13" s="211"/>
      <c r="N13" s="196"/>
      <c r="O13" s="197"/>
      <c r="P13" s="211"/>
      <c r="Q13" s="196"/>
      <c r="R13" s="197"/>
      <c r="S13" s="211"/>
      <c r="T13" s="211"/>
      <c r="U13" s="211"/>
      <c r="V13" s="196"/>
      <c r="W13" s="197"/>
      <c r="X13" s="108"/>
      <c r="Y13" s="213" t="s">
        <v>13</v>
      </c>
      <c r="Z13" s="213" t="s">
        <v>14</v>
      </c>
      <c r="AA13" s="205" t="s">
        <v>23</v>
      </c>
      <c r="AB13" s="206"/>
      <c r="AC13" s="206"/>
      <c r="AD13" s="207"/>
      <c r="AE13" s="202"/>
      <c r="AF13" s="204"/>
      <c r="AG13" s="37"/>
      <c r="AH13" s="200"/>
      <c r="AI13" s="200"/>
      <c r="AJ13" s="52"/>
      <c r="AK13" s="71"/>
      <c r="AL13" s="71"/>
      <c r="AM13" s="71"/>
      <c r="AN13" s="71"/>
      <c r="AO13" s="71"/>
      <c r="AP13" s="71"/>
      <c r="AQ13" s="71"/>
      <c r="AR13" s="72"/>
      <c r="AS13" s="72"/>
    </row>
    <row r="14" spans="1:45" s="73" customFormat="1" ht="23.4" x14ac:dyDescent="0.45">
      <c r="A14" s="217"/>
      <c r="B14" s="218"/>
      <c r="C14" s="218"/>
      <c r="D14" s="218"/>
      <c r="E14" s="203"/>
      <c r="F14" s="203"/>
      <c r="G14" s="203"/>
      <c r="H14" s="198"/>
      <c r="I14" s="212"/>
      <c r="J14" s="198"/>
      <c r="K14" s="199"/>
      <c r="L14" s="198"/>
      <c r="M14" s="212"/>
      <c r="N14" s="198"/>
      <c r="O14" s="199"/>
      <c r="P14" s="212"/>
      <c r="Q14" s="198"/>
      <c r="R14" s="199"/>
      <c r="S14" s="212"/>
      <c r="T14" s="212"/>
      <c r="U14" s="212"/>
      <c r="V14" s="198"/>
      <c r="W14" s="199"/>
      <c r="X14" s="108"/>
      <c r="Y14" s="214"/>
      <c r="Z14" s="214"/>
      <c r="AA14" s="208" t="s">
        <v>15</v>
      </c>
      <c r="AB14" s="209"/>
      <c r="AC14" s="109" t="s">
        <v>16</v>
      </c>
      <c r="AD14" s="109" t="s">
        <v>17</v>
      </c>
      <c r="AE14" s="203"/>
      <c r="AF14" s="204"/>
      <c r="AG14" s="37"/>
      <c r="AH14" s="200"/>
      <c r="AI14" s="200"/>
      <c r="AJ14" s="52"/>
      <c r="AK14" s="71"/>
      <c r="AL14" s="71"/>
      <c r="AM14" s="71"/>
      <c r="AN14" s="71"/>
      <c r="AO14" s="71"/>
      <c r="AP14" s="71"/>
      <c r="AQ14" s="71"/>
      <c r="AR14" s="72"/>
      <c r="AS14" s="72"/>
    </row>
    <row r="15" spans="1:45" ht="23.25" customHeight="1" x14ac:dyDescent="0.3">
      <c r="A15" s="110"/>
      <c r="B15" s="110"/>
      <c r="C15" s="110"/>
      <c r="D15" s="110"/>
      <c r="E15" s="111"/>
      <c r="F15" s="111"/>
      <c r="G15" s="111"/>
      <c r="H15" s="110"/>
      <c r="I15" s="110"/>
      <c r="J15" s="110"/>
      <c r="K15" s="112"/>
      <c r="L15" s="110"/>
      <c r="M15" s="110"/>
      <c r="N15" s="110"/>
      <c r="O15" s="112"/>
      <c r="P15" s="110"/>
      <c r="Q15" s="110"/>
      <c r="R15" s="113"/>
      <c r="S15" s="110"/>
      <c r="T15" s="110"/>
      <c r="U15" s="110"/>
      <c r="V15" s="112"/>
      <c r="W15" s="112"/>
      <c r="X15" s="110"/>
      <c r="Y15" s="113"/>
      <c r="Z15" s="113"/>
      <c r="AA15" s="112"/>
      <c r="AB15" s="112"/>
      <c r="AC15" s="112"/>
      <c r="AD15" s="112"/>
      <c r="AE15" s="8"/>
      <c r="AG15" s="74"/>
      <c r="AH15" s="74"/>
      <c r="AI15" s="74"/>
      <c r="AJ15" s="75"/>
      <c r="AK15" s="76"/>
      <c r="AL15" s="76"/>
      <c r="AM15" s="76"/>
      <c r="AN15" s="76"/>
      <c r="AO15" s="76"/>
      <c r="AP15" s="76"/>
      <c r="AQ15" s="76"/>
      <c r="AR15" s="75"/>
      <c r="AS15" s="75"/>
    </row>
    <row r="16" spans="1:45" s="85" customFormat="1" ht="15.75" customHeight="1" x14ac:dyDescent="0.3">
      <c r="A16" s="103">
        <v>2019</v>
      </c>
      <c r="B16" s="103" t="s">
        <v>81</v>
      </c>
      <c r="C16" s="103">
        <v>983</v>
      </c>
      <c r="D16" s="103" t="s">
        <v>82</v>
      </c>
      <c r="E16" s="114">
        <v>43088</v>
      </c>
      <c r="F16" s="114"/>
      <c r="G16" s="114">
        <v>43496</v>
      </c>
      <c r="H16" s="103" t="s">
        <v>60</v>
      </c>
      <c r="I16" s="103" t="s">
        <v>61</v>
      </c>
      <c r="J16" s="103" t="s">
        <v>23</v>
      </c>
      <c r="K16" s="115">
        <v>-4000000</v>
      </c>
      <c r="L16" s="103" t="s">
        <v>56</v>
      </c>
      <c r="M16" s="103" t="s">
        <v>61</v>
      </c>
      <c r="N16" s="103" t="s">
        <v>59</v>
      </c>
      <c r="O16" s="116">
        <v>102728000</v>
      </c>
      <c r="P16" s="103"/>
      <c r="Q16" s="103" t="s">
        <v>24</v>
      </c>
      <c r="R16" s="117">
        <v>25.681999999999999</v>
      </c>
      <c r="S16" s="103"/>
      <c r="T16" s="103"/>
      <c r="U16" s="103"/>
      <c r="V16" s="116"/>
      <c r="W16" s="116">
        <v>0</v>
      </c>
      <c r="X16" s="103"/>
      <c r="Y16" s="117">
        <v>25.724</v>
      </c>
      <c r="Z16" s="117">
        <v>25.762713052773041</v>
      </c>
      <c r="AA16" s="115">
        <v>-12530.484627242979</v>
      </c>
      <c r="AB16" s="115">
        <v>-12530.484627242979</v>
      </c>
      <c r="AC16" s="115">
        <v>-12530.484627242979</v>
      </c>
      <c r="AD16" s="116">
        <v>0</v>
      </c>
      <c r="AE16" s="105">
        <f>VLOOKUP(G16,$AM$17:$AR$23,6,TRUE)+1</f>
        <v>25</v>
      </c>
      <c r="AF16" s="103" t="s">
        <v>118</v>
      </c>
      <c r="AG16" s="78"/>
      <c r="AH16" s="79">
        <f>-IF($AA16&gt;0,$AA16*(1-VLOOKUP($D16,$AK$27:$AP$40,6,FALSE))*VLOOKUP($D16,$AK$27:$AP$40,IF(($G16-$B$2)/365&lt;1,4,5),FALSE),0)</f>
        <v>0</v>
      </c>
      <c r="AI16" s="79">
        <f>-IF($AA16&lt;0,$AA16*(1-VLOOKUP($AE16,$AK$18:$AP$24,6,FALSE))*VLOOKUP($AE16,$AK$18:$AP$24,5,FALSE),0)</f>
        <v>157.13227722562695</v>
      </c>
      <c r="AJ16" s="80"/>
      <c r="AK16" s="81" t="s">
        <v>52</v>
      </c>
      <c r="AL16" s="81" t="s">
        <v>38</v>
      </c>
      <c r="AM16" s="81" t="s">
        <v>39</v>
      </c>
      <c r="AN16" s="82" t="s">
        <v>33</v>
      </c>
      <c r="AO16" s="82" t="s">
        <v>34</v>
      </c>
      <c r="AP16" s="82" t="s">
        <v>40</v>
      </c>
      <c r="AQ16" s="83" t="s">
        <v>41</v>
      </c>
      <c r="AR16" s="81" t="s">
        <v>37</v>
      </c>
      <c r="AS16" s="84"/>
    </row>
    <row r="17" spans="1:47" s="85" customFormat="1" ht="15.75" customHeight="1" x14ac:dyDescent="0.3">
      <c r="A17" s="103">
        <v>2019</v>
      </c>
      <c r="B17" s="103" t="s">
        <v>83</v>
      </c>
      <c r="C17" s="103">
        <v>984</v>
      </c>
      <c r="D17" s="103" t="s">
        <v>82</v>
      </c>
      <c r="E17" s="114">
        <v>43088</v>
      </c>
      <c r="F17" s="114"/>
      <c r="G17" s="114">
        <v>43524</v>
      </c>
      <c r="H17" s="103" t="s">
        <v>60</v>
      </c>
      <c r="I17" s="103" t="s">
        <v>61</v>
      </c>
      <c r="J17" s="103" t="s">
        <v>23</v>
      </c>
      <c r="K17" s="115">
        <v>-4000000</v>
      </c>
      <c r="L17" s="103" t="s">
        <v>56</v>
      </c>
      <c r="M17" s="103" t="s">
        <v>61</v>
      </c>
      <c r="N17" s="103" t="s">
        <v>59</v>
      </c>
      <c r="O17" s="116">
        <v>102812000</v>
      </c>
      <c r="P17" s="103"/>
      <c r="Q17" s="103" t="s">
        <v>24</v>
      </c>
      <c r="R17" s="117">
        <v>25.702999999999999</v>
      </c>
      <c r="S17" s="103"/>
      <c r="T17" s="103"/>
      <c r="U17" s="103"/>
      <c r="V17" s="116"/>
      <c r="W17" s="116">
        <v>0</v>
      </c>
      <c r="X17" s="103"/>
      <c r="Y17" s="117">
        <v>25.724</v>
      </c>
      <c r="Z17" s="117">
        <v>25.809291344695623</v>
      </c>
      <c r="AA17" s="115">
        <v>-16475.625316352765</v>
      </c>
      <c r="AB17" s="115">
        <v>-16475.625316352765</v>
      </c>
      <c r="AC17" s="115">
        <v>-16475.625316352765</v>
      </c>
      <c r="AD17" s="116">
        <v>0</v>
      </c>
      <c r="AE17" s="105">
        <f t="shared" ref="AE17:AE80" si="0">VLOOKUP(G17,$AM$17:$AR$23,6,TRUE)+1</f>
        <v>25</v>
      </c>
      <c r="AF17" s="103" t="s">
        <v>118</v>
      </c>
      <c r="AG17" s="78"/>
      <c r="AH17" s="79">
        <f t="shared" ref="AH17:AH80" si="1">-IF($AA17&gt;0,$AA17*(1-VLOOKUP($D17,$AK$27:$AP$40,6,FALSE))*VLOOKUP($D17,$AK$27:$AP$40,IF(($G17-$B$2)/365&lt;1,4,5),FALSE),0)</f>
        <v>0</v>
      </c>
      <c r="AI17" s="79">
        <f t="shared" ref="AI17:AI80" si="2">-IF($AA17&lt;0,$AA17*(1-VLOOKUP($AE17,$AK$18:$AP$24,6,FALSE))*VLOOKUP($AE17,$AK$18:$AP$24,5,FALSE),0)</f>
        <v>206.60434146706365</v>
      </c>
      <c r="AJ17" s="80"/>
      <c r="AK17" s="81"/>
      <c r="AL17" s="152"/>
      <c r="AM17" s="153">
        <v>43271</v>
      </c>
      <c r="AN17" s="154"/>
      <c r="AO17" s="154"/>
      <c r="AP17" s="154"/>
      <c r="AQ17" s="155"/>
      <c r="AR17" s="156">
        <v>23</v>
      </c>
      <c r="AS17" s="84"/>
      <c r="AU17" s="149"/>
    </row>
    <row r="18" spans="1:47" s="85" customFormat="1" ht="15.75" customHeight="1" x14ac:dyDescent="0.3">
      <c r="A18" s="103">
        <v>2019</v>
      </c>
      <c r="B18" s="103" t="s">
        <v>84</v>
      </c>
      <c r="C18" s="103">
        <v>985</v>
      </c>
      <c r="D18" s="103" t="s">
        <v>82</v>
      </c>
      <c r="E18" s="114">
        <v>43088</v>
      </c>
      <c r="F18" s="114"/>
      <c r="G18" s="114">
        <v>43553</v>
      </c>
      <c r="H18" s="103" t="s">
        <v>60</v>
      </c>
      <c r="I18" s="103" t="s">
        <v>61</v>
      </c>
      <c r="J18" s="103" t="s">
        <v>23</v>
      </c>
      <c r="K18" s="115">
        <v>-4000000</v>
      </c>
      <c r="L18" s="103" t="s">
        <v>56</v>
      </c>
      <c r="M18" s="103" t="s">
        <v>61</v>
      </c>
      <c r="N18" s="103" t="s">
        <v>59</v>
      </c>
      <c r="O18" s="116">
        <v>102894000</v>
      </c>
      <c r="P18" s="103"/>
      <c r="Q18" s="103" t="s">
        <v>24</v>
      </c>
      <c r="R18" s="117">
        <v>25.723500000000001</v>
      </c>
      <c r="S18" s="103"/>
      <c r="T18" s="103"/>
      <c r="U18" s="103"/>
      <c r="V18" s="116"/>
      <c r="W18" s="116">
        <v>0</v>
      </c>
      <c r="X18" s="103"/>
      <c r="Y18" s="117">
        <v>25.724</v>
      </c>
      <c r="Z18" s="117">
        <v>25.846511600342705</v>
      </c>
      <c r="AA18" s="115">
        <v>-19034.902107994119</v>
      </c>
      <c r="AB18" s="115">
        <v>-19034.902107994119</v>
      </c>
      <c r="AC18" s="115">
        <v>-19034.902107994119</v>
      </c>
      <c r="AD18" s="116">
        <v>0</v>
      </c>
      <c r="AE18" s="105">
        <f t="shared" si="0"/>
        <v>25</v>
      </c>
      <c r="AF18" s="103" t="s">
        <v>118</v>
      </c>
      <c r="AG18" s="78"/>
      <c r="AH18" s="79">
        <f t="shared" si="1"/>
        <v>0</v>
      </c>
      <c r="AI18" s="79">
        <f>-IF($AA18&lt;0,$AA18*(1-VLOOKUP($AE18,$AK$18:$AP$24,6,FALSE))*VLOOKUP($AE18,$AK$18:$AP$24,5,FALSE),0)</f>
        <v>238.69767243424621</v>
      </c>
      <c r="AJ18" s="80"/>
      <c r="AK18" s="151">
        <v>24</v>
      </c>
      <c r="AL18" s="157">
        <v>42268</v>
      </c>
      <c r="AM18" s="158">
        <v>43454</v>
      </c>
      <c r="AN18" s="159">
        <v>287.995</v>
      </c>
      <c r="AO18" s="160">
        <v>1.0999999999999999E-2</v>
      </c>
      <c r="AP18" s="161">
        <v>0.4</v>
      </c>
      <c r="AQ18" s="162">
        <f>0.5</f>
        <v>0.5</v>
      </c>
      <c r="AR18" s="163">
        <f t="shared" ref="AR18:AR23" si="3">AK18</f>
        <v>24</v>
      </c>
      <c r="AS18" s="84"/>
    </row>
    <row r="19" spans="1:47" s="86" customFormat="1" ht="15.75" customHeight="1" x14ac:dyDescent="0.3">
      <c r="A19" s="103">
        <v>2019</v>
      </c>
      <c r="B19" s="103" t="s">
        <v>85</v>
      </c>
      <c r="C19" s="103">
        <v>986</v>
      </c>
      <c r="D19" s="103" t="s">
        <v>82</v>
      </c>
      <c r="E19" s="114">
        <v>43088</v>
      </c>
      <c r="F19" s="114"/>
      <c r="G19" s="114">
        <v>43584</v>
      </c>
      <c r="H19" s="103" t="s">
        <v>60</v>
      </c>
      <c r="I19" s="103" t="s">
        <v>61</v>
      </c>
      <c r="J19" s="103" t="s">
        <v>23</v>
      </c>
      <c r="K19" s="115">
        <v>-4000000</v>
      </c>
      <c r="L19" s="103" t="s">
        <v>56</v>
      </c>
      <c r="M19" s="103" t="s">
        <v>61</v>
      </c>
      <c r="N19" s="103" t="s">
        <v>59</v>
      </c>
      <c r="O19" s="116">
        <v>102983000</v>
      </c>
      <c r="P19" s="103"/>
      <c r="Q19" s="103" t="s">
        <v>24</v>
      </c>
      <c r="R19" s="117">
        <v>25.745750000000001</v>
      </c>
      <c r="S19" s="103"/>
      <c r="T19" s="103"/>
      <c r="U19" s="103"/>
      <c r="V19" s="116"/>
      <c r="W19" s="116">
        <v>0</v>
      </c>
      <c r="X19" s="103"/>
      <c r="Y19" s="117">
        <v>25.724</v>
      </c>
      <c r="Z19" s="117">
        <v>25.887015935379733</v>
      </c>
      <c r="AA19" s="115">
        <v>-21820.933817790094</v>
      </c>
      <c r="AB19" s="115">
        <v>-21820.933817790094</v>
      </c>
      <c r="AC19" s="115">
        <v>-21820.933817790094</v>
      </c>
      <c r="AD19" s="116">
        <v>0</v>
      </c>
      <c r="AE19" s="105">
        <f t="shared" si="0"/>
        <v>25</v>
      </c>
      <c r="AF19" s="103" t="s">
        <v>118</v>
      </c>
      <c r="AG19" s="78"/>
      <c r="AH19" s="79">
        <f t="shared" si="1"/>
        <v>0</v>
      </c>
      <c r="AI19" s="79">
        <f t="shared" si="2"/>
        <v>273.63451007508775</v>
      </c>
      <c r="AJ19" s="80"/>
      <c r="AK19" s="81">
        <v>25</v>
      </c>
      <c r="AL19" s="164">
        <v>42450</v>
      </c>
      <c r="AM19" s="153">
        <v>43636</v>
      </c>
      <c r="AN19" s="165">
        <v>266.58999999999997</v>
      </c>
      <c r="AO19" s="166">
        <v>2.0899999999999998E-2</v>
      </c>
      <c r="AP19" s="167">
        <v>0.4</v>
      </c>
      <c r="AQ19" s="168">
        <f t="shared" ref="AQ19:AQ24" si="4">+AQ18+0.5</f>
        <v>1</v>
      </c>
      <c r="AR19" s="156">
        <f t="shared" si="3"/>
        <v>25</v>
      </c>
      <c r="AS19" s="84"/>
    </row>
    <row r="20" spans="1:47" s="86" customFormat="1" ht="15.75" customHeight="1" x14ac:dyDescent="0.3">
      <c r="A20" s="103">
        <v>2019</v>
      </c>
      <c r="B20" s="103" t="s">
        <v>86</v>
      </c>
      <c r="C20" s="103">
        <v>987</v>
      </c>
      <c r="D20" s="103" t="s">
        <v>82</v>
      </c>
      <c r="E20" s="114">
        <v>43088</v>
      </c>
      <c r="F20" s="114"/>
      <c r="G20" s="114">
        <v>43615</v>
      </c>
      <c r="H20" s="103" t="s">
        <v>60</v>
      </c>
      <c r="I20" s="103" t="s">
        <v>61</v>
      </c>
      <c r="J20" s="103" t="s">
        <v>23</v>
      </c>
      <c r="K20" s="115">
        <v>-4000000</v>
      </c>
      <c r="L20" s="103" t="s">
        <v>56</v>
      </c>
      <c r="M20" s="103" t="s">
        <v>61</v>
      </c>
      <c r="N20" s="103" t="s">
        <v>59</v>
      </c>
      <c r="O20" s="116">
        <v>103063000</v>
      </c>
      <c r="P20" s="103"/>
      <c r="Q20" s="103" t="s">
        <v>24</v>
      </c>
      <c r="R20" s="117">
        <v>25.765750000000001</v>
      </c>
      <c r="S20" s="103"/>
      <c r="T20" s="103"/>
      <c r="U20" s="103"/>
      <c r="V20" s="116"/>
      <c r="W20" s="116">
        <v>0</v>
      </c>
      <c r="X20" s="103"/>
      <c r="Y20" s="117">
        <v>25.724</v>
      </c>
      <c r="Z20" s="117">
        <v>25.927958443774923</v>
      </c>
      <c r="AA20" s="115">
        <v>-25011.781502186052</v>
      </c>
      <c r="AB20" s="115">
        <v>-25011.781502186052</v>
      </c>
      <c r="AC20" s="115">
        <v>-25011.781502186052</v>
      </c>
      <c r="AD20" s="116">
        <v>0</v>
      </c>
      <c r="AE20" s="105">
        <f t="shared" si="0"/>
        <v>25</v>
      </c>
      <c r="AF20" s="103" t="s">
        <v>118</v>
      </c>
      <c r="AG20" s="78"/>
      <c r="AH20" s="79">
        <f t="shared" si="1"/>
        <v>0</v>
      </c>
      <c r="AI20" s="79">
        <f t="shared" si="2"/>
        <v>313.64774003741303</v>
      </c>
      <c r="AJ20" s="80"/>
      <c r="AK20" s="81">
        <v>26</v>
      </c>
      <c r="AL20" s="164">
        <v>42633</v>
      </c>
      <c r="AM20" s="153">
        <v>43819</v>
      </c>
      <c r="AN20" s="165">
        <v>236.62</v>
      </c>
      <c r="AO20" s="166">
        <v>3.7999999999999999E-2</v>
      </c>
      <c r="AP20" s="167">
        <v>0.4</v>
      </c>
      <c r="AQ20" s="168">
        <f t="shared" si="4"/>
        <v>1.5</v>
      </c>
      <c r="AR20" s="156">
        <f t="shared" si="3"/>
        <v>26</v>
      </c>
      <c r="AS20" s="84"/>
    </row>
    <row r="21" spans="1:47" s="85" customFormat="1" ht="15.75" customHeight="1" x14ac:dyDescent="0.3">
      <c r="A21" s="103">
        <v>2019</v>
      </c>
      <c r="B21" s="103" t="s">
        <v>87</v>
      </c>
      <c r="C21" s="103">
        <v>988</v>
      </c>
      <c r="D21" s="103" t="s">
        <v>82</v>
      </c>
      <c r="E21" s="114">
        <v>43088</v>
      </c>
      <c r="F21" s="114"/>
      <c r="G21" s="114">
        <v>43644</v>
      </c>
      <c r="H21" s="103" t="s">
        <v>60</v>
      </c>
      <c r="I21" s="103" t="s">
        <v>61</v>
      </c>
      <c r="J21" s="103" t="s">
        <v>23</v>
      </c>
      <c r="K21" s="115">
        <v>-4000000</v>
      </c>
      <c r="L21" s="103" t="s">
        <v>56</v>
      </c>
      <c r="M21" s="103" t="s">
        <v>61</v>
      </c>
      <c r="N21" s="103" t="s">
        <v>59</v>
      </c>
      <c r="O21" s="116">
        <v>103137000</v>
      </c>
      <c r="P21" s="103"/>
      <c r="Q21" s="103" t="s">
        <v>24</v>
      </c>
      <c r="R21" s="117">
        <v>25.78425</v>
      </c>
      <c r="S21" s="103"/>
      <c r="T21" s="103"/>
      <c r="U21" s="103"/>
      <c r="V21" s="116"/>
      <c r="W21" s="116">
        <v>0</v>
      </c>
      <c r="X21" s="103"/>
      <c r="Y21" s="117">
        <v>25.724</v>
      </c>
      <c r="Z21" s="117">
        <v>25.970810556117208</v>
      </c>
      <c r="AA21" s="115">
        <v>-28719.416915079779</v>
      </c>
      <c r="AB21" s="115">
        <v>-28719.416915079779</v>
      </c>
      <c r="AC21" s="115">
        <v>-28719.416915079779</v>
      </c>
      <c r="AD21" s="116">
        <v>0</v>
      </c>
      <c r="AE21" s="105">
        <f t="shared" si="0"/>
        <v>26</v>
      </c>
      <c r="AF21" s="103" t="s">
        <v>118</v>
      </c>
      <c r="AG21" s="78"/>
      <c r="AH21" s="79">
        <f t="shared" si="1"/>
        <v>0</v>
      </c>
      <c r="AI21" s="79">
        <f t="shared" si="2"/>
        <v>654.80270566381887</v>
      </c>
      <c r="AJ21" s="80"/>
      <c r="AK21" s="101">
        <v>27</v>
      </c>
      <c r="AL21" s="164">
        <v>42814</v>
      </c>
      <c r="AM21" s="153">
        <v>44002</v>
      </c>
      <c r="AN21" s="165">
        <v>226.465</v>
      </c>
      <c r="AO21" s="166">
        <v>5.4800000000000001E-2</v>
      </c>
      <c r="AP21" s="167">
        <v>0.4</v>
      </c>
      <c r="AQ21" s="168">
        <f t="shared" si="4"/>
        <v>2</v>
      </c>
      <c r="AR21" s="156">
        <f t="shared" si="3"/>
        <v>27</v>
      </c>
      <c r="AS21" s="84"/>
    </row>
    <row r="22" spans="1:47" s="85" customFormat="1" ht="15.75" customHeight="1" x14ac:dyDescent="0.3">
      <c r="A22" s="103">
        <v>2019</v>
      </c>
      <c r="B22" s="103" t="s">
        <v>88</v>
      </c>
      <c r="C22" s="103">
        <v>989</v>
      </c>
      <c r="D22" s="103" t="s">
        <v>82</v>
      </c>
      <c r="E22" s="114">
        <v>43088</v>
      </c>
      <c r="F22" s="114"/>
      <c r="G22" s="114">
        <v>43676</v>
      </c>
      <c r="H22" s="103" t="s">
        <v>60</v>
      </c>
      <c r="I22" s="103" t="s">
        <v>61</v>
      </c>
      <c r="J22" s="103" t="s">
        <v>23</v>
      </c>
      <c r="K22" s="115">
        <v>-4000000</v>
      </c>
      <c r="L22" s="103" t="s">
        <v>56</v>
      </c>
      <c r="M22" s="103" t="s">
        <v>61</v>
      </c>
      <c r="N22" s="103" t="s">
        <v>59</v>
      </c>
      <c r="O22" s="116">
        <v>103213000</v>
      </c>
      <c r="P22" s="103"/>
      <c r="Q22" s="103" t="s">
        <v>24</v>
      </c>
      <c r="R22" s="117">
        <v>25.803249999999998</v>
      </c>
      <c r="S22" s="103"/>
      <c r="T22" s="103"/>
      <c r="U22" s="103"/>
      <c r="V22" s="116"/>
      <c r="W22" s="116">
        <v>0</v>
      </c>
      <c r="X22" s="103"/>
      <c r="Y22" s="117">
        <v>25.724</v>
      </c>
      <c r="Z22" s="117">
        <v>26.015076160136804</v>
      </c>
      <c r="AA22" s="115">
        <v>-32549.375523087969</v>
      </c>
      <c r="AB22" s="115">
        <v>-32549.375523087969</v>
      </c>
      <c r="AC22" s="115">
        <v>-32549.375523087969</v>
      </c>
      <c r="AD22" s="116">
        <v>0</v>
      </c>
      <c r="AE22" s="105">
        <f t="shared" si="0"/>
        <v>26</v>
      </c>
      <c r="AF22" s="103" t="s">
        <v>118</v>
      </c>
      <c r="AG22" s="78"/>
      <c r="AH22" s="79">
        <f t="shared" si="1"/>
        <v>0</v>
      </c>
      <c r="AI22" s="79">
        <f t="shared" si="2"/>
        <v>742.12576192640563</v>
      </c>
      <c r="AJ22" s="80"/>
      <c r="AK22" s="81">
        <v>28</v>
      </c>
      <c r="AL22" s="164">
        <v>42998</v>
      </c>
      <c r="AM22" s="153">
        <v>44185</v>
      </c>
      <c r="AN22" s="165">
        <v>278.58499999999998</v>
      </c>
      <c r="AO22" s="166">
        <v>8.8700000000000001E-2</v>
      </c>
      <c r="AP22" s="167">
        <v>0.4</v>
      </c>
      <c r="AQ22" s="168">
        <f t="shared" si="4"/>
        <v>2.5</v>
      </c>
      <c r="AR22" s="156">
        <f t="shared" si="3"/>
        <v>28</v>
      </c>
      <c r="AS22" s="84"/>
    </row>
    <row r="23" spans="1:47" s="86" customFormat="1" ht="15.75" customHeight="1" x14ac:dyDescent="0.3">
      <c r="A23" s="103">
        <v>2019</v>
      </c>
      <c r="B23" s="103" t="s">
        <v>89</v>
      </c>
      <c r="C23" s="103">
        <v>990</v>
      </c>
      <c r="D23" s="103" t="s">
        <v>82</v>
      </c>
      <c r="E23" s="114">
        <v>43088</v>
      </c>
      <c r="F23" s="114"/>
      <c r="G23" s="114">
        <v>43707</v>
      </c>
      <c r="H23" s="103" t="s">
        <v>60</v>
      </c>
      <c r="I23" s="103" t="s">
        <v>61</v>
      </c>
      <c r="J23" s="103" t="s">
        <v>23</v>
      </c>
      <c r="K23" s="115">
        <v>-4000000</v>
      </c>
      <c r="L23" s="103" t="s">
        <v>56</v>
      </c>
      <c r="M23" s="103" t="s">
        <v>61</v>
      </c>
      <c r="N23" s="103" t="s">
        <v>59</v>
      </c>
      <c r="O23" s="116">
        <v>103287000</v>
      </c>
      <c r="P23" s="103"/>
      <c r="Q23" s="103" t="s">
        <v>24</v>
      </c>
      <c r="R23" s="117">
        <v>25.821750000000002</v>
      </c>
      <c r="S23" s="103"/>
      <c r="T23" s="103"/>
      <c r="U23" s="103"/>
      <c r="V23" s="116"/>
      <c r="W23" s="116">
        <v>0</v>
      </c>
      <c r="X23" s="103"/>
      <c r="Y23" s="117">
        <v>25.724</v>
      </c>
      <c r="Z23" s="117">
        <v>26.057384799491636</v>
      </c>
      <c r="AA23" s="115">
        <v>-36143.822699546574</v>
      </c>
      <c r="AB23" s="115">
        <v>-36143.822699546574</v>
      </c>
      <c r="AC23" s="115">
        <v>-36143.822699546574</v>
      </c>
      <c r="AD23" s="116">
        <v>0</v>
      </c>
      <c r="AE23" s="105">
        <f t="shared" si="0"/>
        <v>26</v>
      </c>
      <c r="AF23" s="103" t="s">
        <v>118</v>
      </c>
      <c r="AG23" s="78"/>
      <c r="AH23" s="79">
        <f t="shared" si="1"/>
        <v>0</v>
      </c>
      <c r="AI23" s="79">
        <f t="shared" si="2"/>
        <v>824.07915754966189</v>
      </c>
      <c r="AJ23" s="80"/>
      <c r="AK23" s="81">
        <v>29</v>
      </c>
      <c r="AL23" s="164">
        <v>43179</v>
      </c>
      <c r="AM23" s="153">
        <v>44367</v>
      </c>
      <c r="AN23" s="169">
        <v>265.89019999999999</v>
      </c>
      <c r="AO23" s="166">
        <v>0.1051</v>
      </c>
      <c r="AP23" s="167">
        <v>0.4</v>
      </c>
      <c r="AQ23" s="168">
        <f t="shared" si="4"/>
        <v>3</v>
      </c>
      <c r="AR23" s="156">
        <f t="shared" si="3"/>
        <v>29</v>
      </c>
      <c r="AS23" s="84"/>
    </row>
    <row r="24" spans="1:47" s="86" customFormat="1" ht="15.75" customHeight="1" x14ac:dyDescent="0.3">
      <c r="A24" s="103">
        <v>2019</v>
      </c>
      <c r="B24" s="103" t="s">
        <v>90</v>
      </c>
      <c r="C24" s="103">
        <v>991</v>
      </c>
      <c r="D24" s="103" t="s">
        <v>82</v>
      </c>
      <c r="E24" s="114">
        <v>43088</v>
      </c>
      <c r="F24" s="114"/>
      <c r="G24" s="114">
        <v>43738</v>
      </c>
      <c r="H24" s="103" t="s">
        <v>60</v>
      </c>
      <c r="I24" s="103" t="s">
        <v>61</v>
      </c>
      <c r="J24" s="103" t="s">
        <v>23</v>
      </c>
      <c r="K24" s="115">
        <v>-4000000</v>
      </c>
      <c r="L24" s="103" t="s">
        <v>56</v>
      </c>
      <c r="M24" s="103" t="s">
        <v>61</v>
      </c>
      <c r="N24" s="103" t="s">
        <v>59</v>
      </c>
      <c r="O24" s="116">
        <v>103360000</v>
      </c>
      <c r="P24" s="103"/>
      <c r="Q24" s="103" t="s">
        <v>24</v>
      </c>
      <c r="R24" s="117">
        <v>25.84</v>
      </c>
      <c r="S24" s="103"/>
      <c r="T24" s="103"/>
      <c r="U24" s="103"/>
      <c r="V24" s="116"/>
      <c r="W24" s="116">
        <v>0</v>
      </c>
      <c r="X24" s="103"/>
      <c r="Y24" s="117">
        <v>25.724</v>
      </c>
      <c r="Z24" s="117">
        <v>26.09972963980459</v>
      </c>
      <c r="AA24" s="115">
        <v>-39769.282347202192</v>
      </c>
      <c r="AB24" s="115">
        <v>-39769.282347202192</v>
      </c>
      <c r="AC24" s="115">
        <v>-39769.282347202192</v>
      </c>
      <c r="AD24" s="116">
        <v>0</v>
      </c>
      <c r="AE24" s="105">
        <f t="shared" si="0"/>
        <v>26</v>
      </c>
      <c r="AF24" s="103" t="s">
        <v>118</v>
      </c>
      <c r="AG24" s="78"/>
      <c r="AH24" s="79">
        <f t="shared" si="1"/>
        <v>0</v>
      </c>
      <c r="AI24" s="79">
        <f t="shared" si="2"/>
        <v>906.73963751620988</v>
      </c>
      <c r="AJ24" s="80"/>
      <c r="AK24" s="81">
        <v>30</v>
      </c>
      <c r="AL24" s="170">
        <v>43363</v>
      </c>
      <c r="AM24" s="171">
        <v>44550</v>
      </c>
      <c r="AN24" s="172">
        <v>272.7199</v>
      </c>
      <c r="AO24" s="173">
        <v>0.128</v>
      </c>
      <c r="AP24" s="174">
        <v>0.4</v>
      </c>
      <c r="AQ24" s="175">
        <f t="shared" si="4"/>
        <v>3.5</v>
      </c>
      <c r="AR24" s="163">
        <f t="shared" ref="AR24" si="5">AK24</f>
        <v>30</v>
      </c>
      <c r="AS24" s="84"/>
    </row>
    <row r="25" spans="1:47" s="86" customFormat="1" ht="15.75" customHeight="1" x14ac:dyDescent="0.25">
      <c r="A25" s="103">
        <v>2019</v>
      </c>
      <c r="B25" s="103" t="s">
        <v>91</v>
      </c>
      <c r="C25" s="103">
        <v>992</v>
      </c>
      <c r="D25" s="103" t="s">
        <v>82</v>
      </c>
      <c r="E25" s="114">
        <v>43088</v>
      </c>
      <c r="F25" s="114"/>
      <c r="G25" s="114">
        <v>43768</v>
      </c>
      <c r="H25" s="103" t="s">
        <v>60</v>
      </c>
      <c r="I25" s="103" t="s">
        <v>61</v>
      </c>
      <c r="J25" s="103" t="s">
        <v>23</v>
      </c>
      <c r="K25" s="115">
        <v>-4000000</v>
      </c>
      <c r="L25" s="103" t="s">
        <v>56</v>
      </c>
      <c r="M25" s="103" t="s">
        <v>61</v>
      </c>
      <c r="N25" s="103" t="s">
        <v>59</v>
      </c>
      <c r="O25" s="116">
        <v>103430000</v>
      </c>
      <c r="P25" s="103"/>
      <c r="Q25" s="103" t="s">
        <v>24</v>
      </c>
      <c r="R25" s="117">
        <v>25.857500000000002</v>
      </c>
      <c r="S25" s="103"/>
      <c r="T25" s="103"/>
      <c r="U25" s="103"/>
      <c r="V25" s="116"/>
      <c r="W25" s="116">
        <v>0</v>
      </c>
      <c r="X25" s="103"/>
      <c r="Y25" s="117">
        <v>25.724</v>
      </c>
      <c r="Z25" s="117">
        <v>26.136776506939196</v>
      </c>
      <c r="AA25" s="115">
        <v>-42688.771666434979</v>
      </c>
      <c r="AB25" s="115">
        <v>-42688.771666434979</v>
      </c>
      <c r="AC25" s="115">
        <v>-42688.771666434979</v>
      </c>
      <c r="AD25" s="116">
        <v>0</v>
      </c>
      <c r="AE25" s="105">
        <f t="shared" si="0"/>
        <v>26</v>
      </c>
      <c r="AF25" s="103" t="s">
        <v>118</v>
      </c>
      <c r="AG25" s="78"/>
      <c r="AH25" s="79">
        <f t="shared" si="1"/>
        <v>0</v>
      </c>
      <c r="AI25" s="79">
        <f t="shared" si="2"/>
        <v>973.30399399471753</v>
      </c>
      <c r="AJ25" s="80"/>
      <c r="AK25" s="87"/>
      <c r="AL25" s="87"/>
      <c r="AM25" s="87"/>
      <c r="AN25" s="87"/>
      <c r="AO25" s="87"/>
      <c r="AP25" s="87"/>
      <c r="AQ25" s="87"/>
      <c r="AR25" s="84"/>
      <c r="AS25" s="84"/>
    </row>
    <row r="26" spans="1:47" s="86" customFormat="1" ht="15.75" customHeight="1" x14ac:dyDescent="0.25">
      <c r="A26" s="103">
        <v>2019</v>
      </c>
      <c r="B26" s="103" t="s">
        <v>92</v>
      </c>
      <c r="C26" s="103">
        <v>993</v>
      </c>
      <c r="D26" s="103" t="s">
        <v>82</v>
      </c>
      <c r="E26" s="114">
        <v>43088</v>
      </c>
      <c r="F26" s="114"/>
      <c r="G26" s="114">
        <v>43798</v>
      </c>
      <c r="H26" s="103" t="s">
        <v>60</v>
      </c>
      <c r="I26" s="103" t="s">
        <v>61</v>
      </c>
      <c r="J26" s="103" t="s">
        <v>23</v>
      </c>
      <c r="K26" s="115">
        <v>-4000000</v>
      </c>
      <c r="L26" s="103" t="s">
        <v>56</v>
      </c>
      <c r="M26" s="103" t="s">
        <v>61</v>
      </c>
      <c r="N26" s="103" t="s">
        <v>59</v>
      </c>
      <c r="O26" s="116">
        <v>103498000</v>
      </c>
      <c r="P26" s="103"/>
      <c r="Q26" s="103" t="s">
        <v>24</v>
      </c>
      <c r="R26" s="117">
        <v>25.874500000000001</v>
      </c>
      <c r="S26" s="103"/>
      <c r="T26" s="103"/>
      <c r="U26" s="103"/>
      <c r="V26" s="116"/>
      <c r="W26" s="116">
        <v>0</v>
      </c>
      <c r="X26" s="103"/>
      <c r="Y26" s="117">
        <v>25.724</v>
      </c>
      <c r="Z26" s="117">
        <v>26.172564358212409</v>
      </c>
      <c r="AA26" s="115">
        <v>-45482.264107298564</v>
      </c>
      <c r="AB26" s="115">
        <v>-45482.264107298564</v>
      </c>
      <c r="AC26" s="115">
        <v>-45482.264107298564</v>
      </c>
      <c r="AD26" s="116">
        <v>0</v>
      </c>
      <c r="AE26" s="105">
        <f t="shared" si="0"/>
        <v>26</v>
      </c>
      <c r="AF26" s="103" t="s">
        <v>118</v>
      </c>
      <c r="AG26" s="78"/>
      <c r="AH26" s="79">
        <f t="shared" si="1"/>
        <v>0</v>
      </c>
      <c r="AI26" s="79">
        <f t="shared" si="2"/>
        <v>1036.9956216464072</v>
      </c>
      <c r="AJ26" s="80"/>
      <c r="AK26" s="88"/>
      <c r="AL26" s="89" t="s">
        <v>35</v>
      </c>
      <c r="AM26" s="89" t="s">
        <v>36</v>
      </c>
      <c r="AN26" s="89" t="s">
        <v>35</v>
      </c>
      <c r="AO26" s="89" t="s">
        <v>36</v>
      </c>
      <c r="AP26" s="89"/>
      <c r="AQ26" s="87"/>
      <c r="AR26" s="84"/>
      <c r="AS26" s="84"/>
    </row>
    <row r="27" spans="1:47" s="85" customFormat="1" ht="15.75" customHeight="1" x14ac:dyDescent="0.25">
      <c r="A27" s="104">
        <v>2019</v>
      </c>
      <c r="B27" s="104" t="s">
        <v>93</v>
      </c>
      <c r="C27" s="104">
        <v>994</v>
      </c>
      <c r="D27" s="104" t="s">
        <v>82</v>
      </c>
      <c r="E27" s="118">
        <v>43088</v>
      </c>
      <c r="F27" s="118"/>
      <c r="G27" s="118">
        <v>43829</v>
      </c>
      <c r="H27" s="104" t="s">
        <v>60</v>
      </c>
      <c r="I27" s="104" t="s">
        <v>61</v>
      </c>
      <c r="J27" s="104" t="s">
        <v>23</v>
      </c>
      <c r="K27" s="119">
        <v>-4000000</v>
      </c>
      <c r="L27" s="104" t="s">
        <v>56</v>
      </c>
      <c r="M27" s="104" t="s">
        <v>61</v>
      </c>
      <c r="N27" s="104" t="s">
        <v>59</v>
      </c>
      <c r="O27" s="120">
        <v>103574000</v>
      </c>
      <c r="P27" s="104"/>
      <c r="Q27" s="104" t="s">
        <v>24</v>
      </c>
      <c r="R27" s="121">
        <v>25.8935</v>
      </c>
      <c r="S27" s="104"/>
      <c r="T27" s="104"/>
      <c r="U27" s="104"/>
      <c r="V27" s="120"/>
      <c r="W27" s="120">
        <v>0</v>
      </c>
      <c r="X27" s="104"/>
      <c r="Y27" s="121">
        <v>25.724</v>
      </c>
      <c r="Z27" s="121">
        <v>26.208042362891813</v>
      </c>
      <c r="AA27" s="119">
        <v>-47911.419666369198</v>
      </c>
      <c r="AB27" s="119">
        <v>-47911.419666369198</v>
      </c>
      <c r="AC27" s="119">
        <v>-47911.419666369198</v>
      </c>
      <c r="AD27" s="120">
        <v>0</v>
      </c>
      <c r="AE27" s="105">
        <f t="shared" si="0"/>
        <v>27</v>
      </c>
      <c r="AF27" s="104" t="s">
        <v>118</v>
      </c>
      <c r="AG27" s="78"/>
      <c r="AH27" s="79">
        <f t="shared" si="1"/>
        <v>0</v>
      </c>
      <c r="AI27" s="79">
        <f t="shared" si="2"/>
        <v>1575.3274786302193</v>
      </c>
      <c r="AJ27" s="80"/>
      <c r="AK27" s="90" t="s">
        <v>31</v>
      </c>
      <c r="AL27" s="176">
        <v>31.73</v>
      </c>
      <c r="AM27" s="177">
        <v>42.68</v>
      </c>
      <c r="AN27" s="178">
        <v>5.1999999999999998E-3</v>
      </c>
      <c r="AO27" s="179">
        <v>1.41E-2</v>
      </c>
      <c r="AP27" s="180">
        <v>0.4</v>
      </c>
      <c r="AQ27" s="87"/>
      <c r="AR27" s="150"/>
      <c r="AS27" s="150"/>
    </row>
    <row r="28" spans="1:47" s="85" customFormat="1" ht="15.75" customHeight="1" x14ac:dyDescent="0.25">
      <c r="A28" s="122"/>
      <c r="B28" s="122"/>
      <c r="C28" s="122"/>
      <c r="D28" s="122"/>
      <c r="E28" s="123"/>
      <c r="F28" s="123"/>
      <c r="G28" s="123"/>
      <c r="H28" s="122"/>
      <c r="I28" s="122"/>
      <c r="J28" s="122"/>
      <c r="K28" s="124">
        <v>-48000000</v>
      </c>
      <c r="L28" s="122"/>
      <c r="M28" s="122"/>
      <c r="N28" s="122"/>
      <c r="O28" s="125">
        <v>1237979000</v>
      </c>
      <c r="P28" s="122"/>
      <c r="Q28" s="122"/>
      <c r="R28" s="126">
        <v>25.791229166666668</v>
      </c>
      <c r="S28" s="122"/>
      <c r="T28" s="122"/>
      <c r="U28" s="122"/>
      <c r="V28" s="125"/>
      <c r="W28" s="125"/>
      <c r="X28" s="122"/>
      <c r="Y28" s="126"/>
      <c r="Z28" s="126"/>
      <c r="AA28" s="124">
        <v>-368138.08029658528</v>
      </c>
      <c r="AB28" s="124">
        <v>-368138.08029658528</v>
      </c>
      <c r="AC28" s="124">
        <v>-368138.08029658528</v>
      </c>
      <c r="AD28" s="125">
        <v>0</v>
      </c>
      <c r="AE28" s="105"/>
      <c r="AF28" s="122"/>
      <c r="AG28" s="78"/>
      <c r="AH28" s="79"/>
      <c r="AI28" s="79"/>
      <c r="AJ28" s="80"/>
      <c r="AK28" s="106" t="s">
        <v>32</v>
      </c>
      <c r="AL28" s="181">
        <v>27.39</v>
      </c>
      <c r="AM28" s="182">
        <v>36.35</v>
      </c>
      <c r="AN28" s="183">
        <v>4.4999999999999997E-3</v>
      </c>
      <c r="AO28" s="184">
        <v>1.2E-2</v>
      </c>
      <c r="AP28" s="185">
        <v>0.4</v>
      </c>
      <c r="AQ28" s="87"/>
      <c r="AR28" s="150"/>
      <c r="AS28" s="150"/>
    </row>
    <row r="29" spans="1:47" s="85" customFormat="1" ht="15.75" customHeight="1" x14ac:dyDescent="0.25">
      <c r="A29" s="122"/>
      <c r="B29" s="122"/>
      <c r="C29" s="122"/>
      <c r="D29" s="122"/>
      <c r="E29" s="123"/>
      <c r="F29" s="123"/>
      <c r="G29" s="123"/>
      <c r="H29" s="122"/>
      <c r="I29" s="122"/>
      <c r="J29" s="122"/>
      <c r="K29" s="125"/>
      <c r="L29" s="122"/>
      <c r="M29" s="122"/>
      <c r="N29" s="122"/>
      <c r="O29" s="125"/>
      <c r="P29" s="122"/>
      <c r="Q29" s="122"/>
      <c r="R29" s="126"/>
      <c r="S29" s="122"/>
      <c r="T29" s="122"/>
      <c r="U29" s="122"/>
      <c r="V29" s="125"/>
      <c r="W29" s="125"/>
      <c r="X29" s="122"/>
      <c r="Y29" s="126"/>
      <c r="Z29" s="126"/>
      <c r="AA29" s="125"/>
      <c r="AB29" s="125"/>
      <c r="AC29" s="125"/>
      <c r="AD29" s="125"/>
      <c r="AE29" s="105"/>
      <c r="AF29" s="122"/>
      <c r="AG29" s="78"/>
      <c r="AH29" s="79"/>
      <c r="AI29" s="79"/>
      <c r="AJ29" s="80"/>
      <c r="AK29" s="106" t="s">
        <v>27</v>
      </c>
      <c r="AL29" s="181">
        <v>27.39</v>
      </c>
      <c r="AM29" s="182">
        <v>36.35</v>
      </c>
      <c r="AN29" s="183">
        <v>4.4999999999999997E-3</v>
      </c>
      <c r="AO29" s="184">
        <v>1.2E-2</v>
      </c>
      <c r="AP29" s="185">
        <v>0.4</v>
      </c>
      <c r="AQ29" s="87"/>
      <c r="AR29" s="150"/>
      <c r="AS29" s="150"/>
    </row>
    <row r="30" spans="1:47" s="85" customFormat="1" ht="15.75" customHeight="1" x14ac:dyDescent="0.25">
      <c r="A30" s="103">
        <v>2020</v>
      </c>
      <c r="B30" s="103" t="s">
        <v>212</v>
      </c>
      <c r="C30" s="103">
        <v>1213</v>
      </c>
      <c r="D30" s="103" t="s">
        <v>22</v>
      </c>
      <c r="E30" s="114">
        <v>43392</v>
      </c>
      <c r="F30" s="114"/>
      <c r="G30" s="114">
        <v>43860</v>
      </c>
      <c r="H30" s="103" t="s">
        <v>60</v>
      </c>
      <c r="I30" s="103" t="s">
        <v>61</v>
      </c>
      <c r="J30" s="103" t="s">
        <v>23</v>
      </c>
      <c r="K30" s="115">
        <v>-3700000</v>
      </c>
      <c r="L30" s="103" t="s">
        <v>56</v>
      </c>
      <c r="M30" s="103" t="s">
        <v>61</v>
      </c>
      <c r="N30" s="103" t="s">
        <v>59</v>
      </c>
      <c r="O30" s="116">
        <v>98346000</v>
      </c>
      <c r="P30" s="103"/>
      <c r="Q30" s="103" t="s">
        <v>24</v>
      </c>
      <c r="R30" s="117">
        <v>26.58</v>
      </c>
      <c r="S30" s="103"/>
      <c r="T30" s="103"/>
      <c r="U30" s="103"/>
      <c r="V30" s="116"/>
      <c r="W30" s="116">
        <v>0</v>
      </c>
      <c r="X30" s="103"/>
      <c r="Y30" s="117">
        <v>25.724</v>
      </c>
      <c r="Z30" s="117">
        <v>26.242884269250091</v>
      </c>
      <c r="AA30" s="116">
        <v>47420.40091552231</v>
      </c>
      <c r="AB30" s="116">
        <v>47420.40091552231</v>
      </c>
      <c r="AC30" s="116">
        <v>47420.40091552231</v>
      </c>
      <c r="AD30" s="116">
        <v>0</v>
      </c>
      <c r="AE30" s="105">
        <f t="shared" si="0"/>
        <v>27</v>
      </c>
      <c r="AF30" s="103" t="s">
        <v>213</v>
      </c>
      <c r="AG30" s="78"/>
      <c r="AH30" s="79">
        <f t="shared" si="1"/>
        <v>-395.48614363545602</v>
      </c>
      <c r="AI30" s="79">
        <f>-IF($AA30&lt;0,$AA30*(1-VLOOKUP($AE30,$AK$18:$AP$24,6,FALSE))*VLOOKUP($AE30,$AK$18:$AP$24,5,FALSE),0)</f>
        <v>0</v>
      </c>
      <c r="AJ30" s="80"/>
      <c r="AK30" s="107" t="s">
        <v>96</v>
      </c>
      <c r="AL30" s="181">
        <v>8.7249999999999996</v>
      </c>
      <c r="AM30" s="182">
        <v>15.105</v>
      </c>
      <c r="AN30" s="183">
        <v>1.4E-3</v>
      </c>
      <c r="AO30" s="184">
        <v>5.0000000000000001E-3</v>
      </c>
      <c r="AP30" s="185">
        <v>0.4</v>
      </c>
      <c r="AQ30" s="87"/>
      <c r="AR30" s="150"/>
      <c r="AS30" s="150"/>
    </row>
    <row r="31" spans="1:47" s="85" customFormat="1" ht="15.75" customHeight="1" x14ac:dyDescent="0.25">
      <c r="A31" s="103">
        <v>2020</v>
      </c>
      <c r="B31" s="103" t="s">
        <v>214</v>
      </c>
      <c r="C31" s="103">
        <v>1214</v>
      </c>
      <c r="D31" s="103" t="s">
        <v>22</v>
      </c>
      <c r="E31" s="114">
        <v>43392</v>
      </c>
      <c r="F31" s="114"/>
      <c r="G31" s="114">
        <v>43889</v>
      </c>
      <c r="H31" s="103" t="s">
        <v>60</v>
      </c>
      <c r="I31" s="103" t="s">
        <v>61</v>
      </c>
      <c r="J31" s="103" t="s">
        <v>23</v>
      </c>
      <c r="K31" s="115">
        <v>-3700000</v>
      </c>
      <c r="L31" s="103" t="s">
        <v>56</v>
      </c>
      <c r="M31" s="103" t="s">
        <v>61</v>
      </c>
      <c r="N31" s="103" t="s">
        <v>59</v>
      </c>
      <c r="O31" s="116">
        <v>98346000</v>
      </c>
      <c r="P31" s="103"/>
      <c r="Q31" s="103" t="s">
        <v>24</v>
      </c>
      <c r="R31" s="117">
        <v>26.58</v>
      </c>
      <c r="S31" s="103"/>
      <c r="T31" s="103"/>
      <c r="U31" s="103"/>
      <c r="V31" s="116"/>
      <c r="W31" s="116">
        <v>0</v>
      </c>
      <c r="X31" s="103"/>
      <c r="Y31" s="117">
        <v>25.724</v>
      </c>
      <c r="Z31" s="117">
        <v>26.27503452509934</v>
      </c>
      <c r="AA31" s="116">
        <v>42832.487294584505</v>
      </c>
      <c r="AB31" s="116">
        <v>42832.487294584505</v>
      </c>
      <c r="AC31" s="116">
        <v>42832.487294584505</v>
      </c>
      <c r="AD31" s="116">
        <v>0</v>
      </c>
      <c r="AE31" s="105">
        <f t="shared" si="0"/>
        <v>27</v>
      </c>
      <c r="AF31" s="103" t="s">
        <v>213</v>
      </c>
      <c r="AG31" s="78"/>
      <c r="AH31" s="79">
        <f t="shared" si="1"/>
        <v>-357.22294403683475</v>
      </c>
      <c r="AI31" s="79">
        <f t="shared" si="2"/>
        <v>0</v>
      </c>
      <c r="AJ31" s="80"/>
      <c r="AK31" s="106" t="s">
        <v>49</v>
      </c>
      <c r="AL31" s="181">
        <v>8.7249999999999996</v>
      </c>
      <c r="AM31" s="182">
        <v>15.105</v>
      </c>
      <c r="AN31" s="183">
        <v>1.4E-3</v>
      </c>
      <c r="AO31" s="184">
        <v>5.0000000000000001E-3</v>
      </c>
      <c r="AP31" s="185">
        <v>0.4</v>
      </c>
      <c r="AQ31" s="87"/>
      <c r="AR31" s="150"/>
      <c r="AS31" s="150"/>
    </row>
    <row r="32" spans="1:47" s="85" customFormat="1" ht="15.75" customHeight="1" x14ac:dyDescent="0.25">
      <c r="A32" s="103">
        <v>2020</v>
      </c>
      <c r="B32" s="103" t="s">
        <v>215</v>
      </c>
      <c r="C32" s="103">
        <v>1215</v>
      </c>
      <c r="D32" s="103" t="s">
        <v>22</v>
      </c>
      <c r="E32" s="114">
        <v>43392</v>
      </c>
      <c r="F32" s="114"/>
      <c r="G32" s="114">
        <v>43920</v>
      </c>
      <c r="H32" s="103" t="s">
        <v>60</v>
      </c>
      <c r="I32" s="103" t="s">
        <v>61</v>
      </c>
      <c r="J32" s="103" t="s">
        <v>23</v>
      </c>
      <c r="K32" s="115">
        <v>-3700000</v>
      </c>
      <c r="L32" s="103" t="s">
        <v>56</v>
      </c>
      <c r="M32" s="103" t="s">
        <v>61</v>
      </c>
      <c r="N32" s="103" t="s">
        <v>59</v>
      </c>
      <c r="O32" s="116">
        <v>98346000</v>
      </c>
      <c r="P32" s="103"/>
      <c r="Q32" s="103" t="s">
        <v>24</v>
      </c>
      <c r="R32" s="117">
        <v>26.58</v>
      </c>
      <c r="S32" s="103"/>
      <c r="T32" s="103"/>
      <c r="U32" s="103"/>
      <c r="V32" s="116"/>
      <c r="W32" s="116">
        <v>0</v>
      </c>
      <c r="X32" s="103"/>
      <c r="Y32" s="117">
        <v>25.724</v>
      </c>
      <c r="Z32" s="117">
        <v>26.309399794282658</v>
      </c>
      <c r="AA32" s="116">
        <v>37943.849845747522</v>
      </c>
      <c r="AB32" s="116">
        <v>37943.849845747522</v>
      </c>
      <c r="AC32" s="116">
        <v>37943.849845747522</v>
      </c>
      <c r="AD32" s="116">
        <v>0</v>
      </c>
      <c r="AE32" s="105">
        <f t="shared" si="0"/>
        <v>27</v>
      </c>
      <c r="AF32" s="103" t="s">
        <v>213</v>
      </c>
      <c r="AG32" s="78"/>
      <c r="AH32" s="79">
        <f t="shared" si="1"/>
        <v>-316.45170771353429</v>
      </c>
      <c r="AI32" s="79">
        <f t="shared" si="2"/>
        <v>0</v>
      </c>
      <c r="AJ32" s="84"/>
      <c r="AK32" s="106" t="s">
        <v>47</v>
      </c>
      <c r="AL32" s="181">
        <v>8.7249999999999996</v>
      </c>
      <c r="AM32" s="182">
        <v>15.105</v>
      </c>
      <c r="AN32" s="183">
        <v>1.4E-3</v>
      </c>
      <c r="AO32" s="184">
        <v>5.0000000000000001E-3</v>
      </c>
      <c r="AP32" s="185">
        <v>0.4</v>
      </c>
      <c r="AQ32" s="87"/>
      <c r="AR32" s="150"/>
      <c r="AS32" s="150"/>
    </row>
    <row r="33" spans="1:45" s="85" customFormat="1" ht="15.75" customHeight="1" x14ac:dyDescent="0.25">
      <c r="A33" s="103">
        <v>2020</v>
      </c>
      <c r="B33" s="103" t="s">
        <v>216</v>
      </c>
      <c r="C33" s="103">
        <v>1216</v>
      </c>
      <c r="D33" s="103" t="s">
        <v>22</v>
      </c>
      <c r="E33" s="114">
        <v>43392</v>
      </c>
      <c r="F33" s="114"/>
      <c r="G33" s="114">
        <v>43950</v>
      </c>
      <c r="H33" s="103" t="s">
        <v>60</v>
      </c>
      <c r="I33" s="103" t="s">
        <v>61</v>
      </c>
      <c r="J33" s="103" t="s">
        <v>23</v>
      </c>
      <c r="K33" s="115">
        <v>-3700000</v>
      </c>
      <c r="L33" s="103" t="s">
        <v>56</v>
      </c>
      <c r="M33" s="103" t="s">
        <v>61</v>
      </c>
      <c r="N33" s="103" t="s">
        <v>59</v>
      </c>
      <c r="O33" s="116">
        <v>98346000</v>
      </c>
      <c r="P33" s="103"/>
      <c r="Q33" s="103" t="s">
        <v>24</v>
      </c>
      <c r="R33" s="117">
        <v>26.58</v>
      </c>
      <c r="S33" s="103"/>
      <c r="T33" s="103"/>
      <c r="U33" s="103"/>
      <c r="V33" s="116"/>
      <c r="W33" s="116">
        <v>0</v>
      </c>
      <c r="X33" s="103"/>
      <c r="Y33" s="117">
        <v>25.724</v>
      </c>
      <c r="Z33" s="117">
        <v>26.339974133963899</v>
      </c>
      <c r="AA33" s="116">
        <v>33603.525973882519</v>
      </c>
      <c r="AB33" s="116">
        <v>33603.525973882519</v>
      </c>
      <c r="AC33" s="116">
        <v>33603.525973882519</v>
      </c>
      <c r="AD33" s="116">
        <v>0</v>
      </c>
      <c r="AE33" s="105">
        <f t="shared" si="0"/>
        <v>27</v>
      </c>
      <c r="AF33" s="103" t="s">
        <v>213</v>
      </c>
      <c r="AG33" s="78"/>
      <c r="AH33" s="79">
        <f t="shared" si="1"/>
        <v>-280.25340662218014</v>
      </c>
      <c r="AI33" s="79">
        <f t="shared" si="2"/>
        <v>0</v>
      </c>
      <c r="AJ33" s="80"/>
      <c r="AK33" s="90" t="s">
        <v>28</v>
      </c>
      <c r="AL33" s="181">
        <v>20.83</v>
      </c>
      <c r="AM33" s="182">
        <v>26.954999999999998</v>
      </c>
      <c r="AN33" s="183">
        <v>3.3999999999999998E-3</v>
      </c>
      <c r="AO33" s="184">
        <v>8.8999999999999999E-3</v>
      </c>
      <c r="AP33" s="185">
        <v>0.4</v>
      </c>
      <c r="AQ33" s="87"/>
      <c r="AR33" s="150"/>
      <c r="AS33" s="150"/>
    </row>
    <row r="34" spans="1:45" s="85" customFormat="1" ht="15.75" customHeight="1" x14ac:dyDescent="0.25">
      <c r="A34" s="103">
        <v>2020</v>
      </c>
      <c r="B34" s="103" t="s">
        <v>217</v>
      </c>
      <c r="C34" s="103">
        <v>1217</v>
      </c>
      <c r="D34" s="103" t="s">
        <v>22</v>
      </c>
      <c r="E34" s="114">
        <v>43392</v>
      </c>
      <c r="F34" s="114"/>
      <c r="G34" s="114">
        <v>43980</v>
      </c>
      <c r="H34" s="103" t="s">
        <v>60</v>
      </c>
      <c r="I34" s="103" t="s">
        <v>61</v>
      </c>
      <c r="J34" s="103" t="s">
        <v>23</v>
      </c>
      <c r="K34" s="115">
        <v>-3700000</v>
      </c>
      <c r="L34" s="103" t="s">
        <v>56</v>
      </c>
      <c r="M34" s="103" t="s">
        <v>61</v>
      </c>
      <c r="N34" s="103" t="s">
        <v>59</v>
      </c>
      <c r="O34" s="116">
        <v>98346000</v>
      </c>
      <c r="P34" s="103"/>
      <c r="Q34" s="103" t="s">
        <v>24</v>
      </c>
      <c r="R34" s="117">
        <v>26.58</v>
      </c>
      <c r="S34" s="103"/>
      <c r="T34" s="103"/>
      <c r="U34" s="103"/>
      <c r="V34" s="116"/>
      <c r="W34" s="116">
        <v>0</v>
      </c>
      <c r="X34" s="103"/>
      <c r="Y34" s="117">
        <v>25.724</v>
      </c>
      <c r="Z34" s="117">
        <v>26.369265298349092</v>
      </c>
      <c r="AA34" s="116">
        <v>29456.17795409005</v>
      </c>
      <c r="AB34" s="116">
        <v>29456.17795409005</v>
      </c>
      <c r="AC34" s="116">
        <v>29456.17795409005</v>
      </c>
      <c r="AD34" s="116">
        <v>0</v>
      </c>
      <c r="AE34" s="105">
        <f t="shared" si="0"/>
        <v>27</v>
      </c>
      <c r="AF34" s="103" t="s">
        <v>213</v>
      </c>
      <c r="AG34" s="78"/>
      <c r="AH34" s="79">
        <f t="shared" si="1"/>
        <v>-245.66452413711099</v>
      </c>
      <c r="AI34" s="79">
        <f t="shared" si="2"/>
        <v>0</v>
      </c>
      <c r="AJ34" s="80"/>
      <c r="AK34" s="90" t="s">
        <v>29</v>
      </c>
      <c r="AL34" s="181">
        <v>28.204999999999998</v>
      </c>
      <c r="AM34" s="182">
        <v>35.534999999999997</v>
      </c>
      <c r="AN34" s="183">
        <v>4.5999999999999999E-3</v>
      </c>
      <c r="AO34" s="184">
        <v>1.18E-2</v>
      </c>
      <c r="AP34" s="185">
        <v>0.4</v>
      </c>
      <c r="AQ34" s="87"/>
      <c r="AR34" s="150"/>
      <c r="AS34" s="150"/>
    </row>
    <row r="35" spans="1:45" s="85" customFormat="1" ht="15.75" customHeight="1" x14ac:dyDescent="0.25">
      <c r="A35" s="103">
        <v>2020</v>
      </c>
      <c r="B35" s="103" t="s">
        <v>218</v>
      </c>
      <c r="C35" s="103">
        <v>1218</v>
      </c>
      <c r="D35" s="103" t="s">
        <v>22</v>
      </c>
      <c r="E35" s="114">
        <v>43392</v>
      </c>
      <c r="F35" s="114"/>
      <c r="G35" s="114">
        <v>44012</v>
      </c>
      <c r="H35" s="103" t="s">
        <v>60</v>
      </c>
      <c r="I35" s="103" t="s">
        <v>61</v>
      </c>
      <c r="J35" s="103" t="s">
        <v>23</v>
      </c>
      <c r="K35" s="115">
        <v>-3700000</v>
      </c>
      <c r="L35" s="103" t="s">
        <v>56</v>
      </c>
      <c r="M35" s="103" t="s">
        <v>61</v>
      </c>
      <c r="N35" s="103" t="s">
        <v>59</v>
      </c>
      <c r="O35" s="116">
        <v>98346000</v>
      </c>
      <c r="P35" s="103"/>
      <c r="Q35" s="103" t="s">
        <v>24</v>
      </c>
      <c r="R35" s="117">
        <v>26.58</v>
      </c>
      <c r="S35" s="103"/>
      <c r="T35" s="103"/>
      <c r="U35" s="103"/>
      <c r="V35" s="116"/>
      <c r="W35" s="116">
        <v>0</v>
      </c>
      <c r="X35" s="103"/>
      <c r="Y35" s="117">
        <v>25.724</v>
      </c>
      <c r="Z35" s="117">
        <v>26.399685219454497</v>
      </c>
      <c r="AA35" s="116">
        <v>25161.668435382104</v>
      </c>
      <c r="AB35" s="116">
        <v>25161.668435382104</v>
      </c>
      <c r="AC35" s="116">
        <v>25161.668435382104</v>
      </c>
      <c r="AD35" s="116">
        <v>0</v>
      </c>
      <c r="AE35" s="105">
        <f t="shared" si="0"/>
        <v>28</v>
      </c>
      <c r="AF35" s="103" t="s">
        <v>213</v>
      </c>
      <c r="AG35" s="78"/>
      <c r="AH35" s="79">
        <f t="shared" si="1"/>
        <v>-209.84831475108672</v>
      </c>
      <c r="AI35" s="79">
        <f t="shared" si="2"/>
        <v>0</v>
      </c>
      <c r="AJ35" s="80"/>
      <c r="AK35" s="90" t="s">
        <v>25</v>
      </c>
      <c r="AL35" s="181">
        <v>19.905000000000001</v>
      </c>
      <c r="AM35" s="182">
        <v>28.844999999999999</v>
      </c>
      <c r="AN35" s="183">
        <v>3.0000000000000001E-3</v>
      </c>
      <c r="AO35" s="184">
        <v>8.8000000000000005E-3</v>
      </c>
      <c r="AP35" s="185">
        <v>0.4</v>
      </c>
      <c r="AQ35" s="87"/>
      <c r="AR35" s="150"/>
      <c r="AS35" s="150"/>
    </row>
    <row r="36" spans="1:45" s="85" customFormat="1" ht="15.75" customHeight="1" x14ac:dyDescent="0.25">
      <c r="A36" s="103">
        <v>2020</v>
      </c>
      <c r="B36" s="103" t="s">
        <v>219</v>
      </c>
      <c r="C36" s="103">
        <v>1219</v>
      </c>
      <c r="D36" s="103" t="s">
        <v>22</v>
      </c>
      <c r="E36" s="114">
        <v>43392</v>
      </c>
      <c r="F36" s="114"/>
      <c r="G36" s="114">
        <v>44043</v>
      </c>
      <c r="H36" s="103" t="s">
        <v>60</v>
      </c>
      <c r="I36" s="103" t="s">
        <v>61</v>
      </c>
      <c r="J36" s="103" t="s">
        <v>23</v>
      </c>
      <c r="K36" s="115">
        <v>-3700000</v>
      </c>
      <c r="L36" s="103" t="s">
        <v>56</v>
      </c>
      <c r="M36" s="103" t="s">
        <v>61</v>
      </c>
      <c r="N36" s="103" t="s">
        <v>59</v>
      </c>
      <c r="O36" s="116">
        <v>98346000</v>
      </c>
      <c r="P36" s="103"/>
      <c r="Q36" s="103" t="s">
        <v>24</v>
      </c>
      <c r="R36" s="117">
        <v>26.58</v>
      </c>
      <c r="S36" s="103"/>
      <c r="T36" s="103"/>
      <c r="U36" s="103"/>
      <c r="V36" s="116"/>
      <c r="W36" s="116">
        <v>0</v>
      </c>
      <c r="X36" s="103"/>
      <c r="Y36" s="117">
        <v>25.724</v>
      </c>
      <c r="Z36" s="117">
        <v>26.427045379150258</v>
      </c>
      <c r="AA36" s="116">
        <v>21308.916173740363</v>
      </c>
      <c r="AB36" s="116">
        <v>21308.916173740363</v>
      </c>
      <c r="AC36" s="116">
        <v>21308.916173740363</v>
      </c>
      <c r="AD36" s="116">
        <v>0</v>
      </c>
      <c r="AE36" s="105">
        <f t="shared" si="0"/>
        <v>28</v>
      </c>
      <c r="AF36" s="103" t="s">
        <v>213</v>
      </c>
      <c r="AG36" s="78"/>
      <c r="AH36" s="79">
        <f t="shared" si="1"/>
        <v>-177.71636088899461</v>
      </c>
      <c r="AI36" s="79">
        <f t="shared" si="2"/>
        <v>0</v>
      </c>
      <c r="AJ36" s="80"/>
      <c r="AK36" s="90" t="s">
        <v>48</v>
      </c>
      <c r="AL36" s="181">
        <v>32.520000000000003</v>
      </c>
      <c r="AM36" s="182">
        <v>54.805</v>
      </c>
      <c r="AN36" s="183">
        <v>5.4999999999999997E-3</v>
      </c>
      <c r="AO36" s="184">
        <v>1.7999999999999999E-2</v>
      </c>
      <c r="AP36" s="185">
        <v>0.4</v>
      </c>
      <c r="AQ36" s="87"/>
      <c r="AR36" s="150"/>
      <c r="AS36" s="150"/>
    </row>
    <row r="37" spans="1:45" s="85" customFormat="1" ht="15.75" customHeight="1" x14ac:dyDescent="0.25">
      <c r="A37" s="103">
        <v>2020</v>
      </c>
      <c r="B37" s="103" t="s">
        <v>220</v>
      </c>
      <c r="C37" s="103">
        <v>1220</v>
      </c>
      <c r="D37" s="103" t="s">
        <v>22</v>
      </c>
      <c r="E37" s="114">
        <v>43392</v>
      </c>
      <c r="F37" s="114"/>
      <c r="G37" s="114">
        <v>44074</v>
      </c>
      <c r="H37" s="103" t="s">
        <v>60</v>
      </c>
      <c r="I37" s="103" t="s">
        <v>61</v>
      </c>
      <c r="J37" s="103" t="s">
        <v>23</v>
      </c>
      <c r="K37" s="115">
        <v>-3700000</v>
      </c>
      <c r="L37" s="103" t="s">
        <v>56</v>
      </c>
      <c r="M37" s="103" t="s">
        <v>61</v>
      </c>
      <c r="N37" s="103" t="s">
        <v>59</v>
      </c>
      <c r="O37" s="116">
        <v>98346000</v>
      </c>
      <c r="P37" s="103"/>
      <c r="Q37" s="103" t="s">
        <v>24</v>
      </c>
      <c r="R37" s="117">
        <v>26.58</v>
      </c>
      <c r="S37" s="103"/>
      <c r="T37" s="103"/>
      <c r="U37" s="103"/>
      <c r="V37" s="116"/>
      <c r="W37" s="116">
        <v>0</v>
      </c>
      <c r="X37" s="103"/>
      <c r="Y37" s="117">
        <v>25.724</v>
      </c>
      <c r="Z37" s="117">
        <v>26.454314361655346</v>
      </c>
      <c r="AA37" s="116">
        <v>17481.353939758377</v>
      </c>
      <c r="AB37" s="116">
        <v>17481.353939758377</v>
      </c>
      <c r="AC37" s="116">
        <v>17481.353939758377</v>
      </c>
      <c r="AD37" s="116">
        <v>0</v>
      </c>
      <c r="AE37" s="105">
        <f t="shared" si="0"/>
        <v>28</v>
      </c>
      <c r="AF37" s="103" t="s">
        <v>213</v>
      </c>
      <c r="AG37" s="78"/>
      <c r="AH37" s="79">
        <f t="shared" si="1"/>
        <v>-145.79449185758486</v>
      </c>
      <c r="AI37" s="79">
        <f t="shared" si="2"/>
        <v>0</v>
      </c>
      <c r="AJ37" s="80"/>
      <c r="AK37" s="90" t="s">
        <v>22</v>
      </c>
      <c r="AL37" s="181">
        <v>33.049999999999997</v>
      </c>
      <c r="AM37" s="182">
        <v>41.88</v>
      </c>
      <c r="AN37" s="183">
        <v>5.4000000000000003E-3</v>
      </c>
      <c r="AO37" s="184">
        <v>1.3899999999999999E-2</v>
      </c>
      <c r="AP37" s="185">
        <v>0.4</v>
      </c>
      <c r="AQ37" s="87"/>
      <c r="AR37" s="150"/>
      <c r="AS37" s="150"/>
    </row>
    <row r="38" spans="1:45" s="85" customFormat="1" ht="15.75" customHeight="1" x14ac:dyDescent="0.25">
      <c r="A38" s="103">
        <v>2020</v>
      </c>
      <c r="B38" s="103" t="s">
        <v>221</v>
      </c>
      <c r="C38" s="103">
        <v>1221</v>
      </c>
      <c r="D38" s="103" t="s">
        <v>22</v>
      </c>
      <c r="E38" s="114">
        <v>43392</v>
      </c>
      <c r="F38" s="114"/>
      <c r="G38" s="114">
        <v>44103</v>
      </c>
      <c r="H38" s="103" t="s">
        <v>60</v>
      </c>
      <c r="I38" s="103" t="s">
        <v>61</v>
      </c>
      <c r="J38" s="103" t="s">
        <v>23</v>
      </c>
      <c r="K38" s="115">
        <v>-3700000</v>
      </c>
      <c r="L38" s="103" t="s">
        <v>56</v>
      </c>
      <c r="M38" s="103" t="s">
        <v>61</v>
      </c>
      <c r="N38" s="103" t="s">
        <v>59</v>
      </c>
      <c r="O38" s="116">
        <v>98346000</v>
      </c>
      <c r="P38" s="103"/>
      <c r="Q38" s="103" t="s">
        <v>24</v>
      </c>
      <c r="R38" s="117">
        <v>26.58</v>
      </c>
      <c r="S38" s="103"/>
      <c r="T38" s="103"/>
      <c r="U38" s="103"/>
      <c r="V38" s="116"/>
      <c r="W38" s="116">
        <v>0</v>
      </c>
      <c r="X38" s="103"/>
      <c r="Y38" s="117">
        <v>25.724</v>
      </c>
      <c r="Z38" s="117">
        <v>26.479849527696217</v>
      </c>
      <c r="AA38" s="116">
        <v>13908.453037818368</v>
      </c>
      <c r="AB38" s="116">
        <v>13908.453037818368</v>
      </c>
      <c r="AC38" s="116">
        <v>13908.453037818368</v>
      </c>
      <c r="AD38" s="116">
        <v>0</v>
      </c>
      <c r="AE38" s="105">
        <f t="shared" si="0"/>
        <v>28</v>
      </c>
      <c r="AF38" s="103" t="s">
        <v>213</v>
      </c>
      <c r="AG38" s="78"/>
      <c r="AH38" s="79">
        <f t="shared" si="1"/>
        <v>-115.99649833540519</v>
      </c>
      <c r="AI38" s="79">
        <f t="shared" si="2"/>
        <v>0</v>
      </c>
      <c r="AJ38" s="80"/>
      <c r="AK38" s="90" t="s">
        <v>51</v>
      </c>
      <c r="AL38" s="181">
        <v>135.785</v>
      </c>
      <c r="AM38" s="182">
        <v>165.565</v>
      </c>
      <c r="AN38" s="183">
        <v>2.1999999999999999E-2</v>
      </c>
      <c r="AO38" s="184">
        <v>5.3699999999999998E-2</v>
      </c>
      <c r="AP38" s="185">
        <v>0.4</v>
      </c>
      <c r="AQ38" s="87"/>
      <c r="AR38" s="150"/>
      <c r="AS38" s="150"/>
    </row>
    <row r="39" spans="1:45" s="85" customFormat="1" ht="15.75" customHeight="1" x14ac:dyDescent="0.25">
      <c r="A39" s="103">
        <v>2020</v>
      </c>
      <c r="B39" s="103" t="s">
        <v>222</v>
      </c>
      <c r="C39" s="103">
        <v>1222</v>
      </c>
      <c r="D39" s="103" t="s">
        <v>22</v>
      </c>
      <c r="E39" s="114">
        <v>43392</v>
      </c>
      <c r="F39" s="114"/>
      <c r="G39" s="114">
        <v>44134</v>
      </c>
      <c r="H39" s="103" t="s">
        <v>60</v>
      </c>
      <c r="I39" s="103" t="s">
        <v>61</v>
      </c>
      <c r="J39" s="103" t="s">
        <v>23</v>
      </c>
      <c r="K39" s="115">
        <v>-3700000</v>
      </c>
      <c r="L39" s="103" t="s">
        <v>56</v>
      </c>
      <c r="M39" s="103" t="s">
        <v>61</v>
      </c>
      <c r="N39" s="103" t="s">
        <v>59</v>
      </c>
      <c r="O39" s="116">
        <v>98346000</v>
      </c>
      <c r="P39" s="103"/>
      <c r="Q39" s="103" t="s">
        <v>24</v>
      </c>
      <c r="R39" s="117">
        <v>26.58</v>
      </c>
      <c r="S39" s="103"/>
      <c r="T39" s="103"/>
      <c r="U39" s="103"/>
      <c r="V39" s="116"/>
      <c r="W39" s="116">
        <v>0</v>
      </c>
      <c r="X39" s="103"/>
      <c r="Y39" s="117">
        <v>25.724</v>
      </c>
      <c r="Z39" s="117">
        <v>26.507172996633006</v>
      </c>
      <c r="AA39" s="116">
        <v>10097.38506785245</v>
      </c>
      <c r="AB39" s="116">
        <v>10097.38506785245</v>
      </c>
      <c r="AC39" s="116">
        <v>10097.38506785245</v>
      </c>
      <c r="AD39" s="116">
        <v>0</v>
      </c>
      <c r="AE39" s="105">
        <f t="shared" si="0"/>
        <v>28</v>
      </c>
      <c r="AF39" s="103" t="s">
        <v>213</v>
      </c>
      <c r="AG39" s="78"/>
      <c r="AH39" s="79">
        <f t="shared" si="1"/>
        <v>-84.212191465889433</v>
      </c>
      <c r="AI39" s="79">
        <f t="shared" si="2"/>
        <v>0</v>
      </c>
      <c r="AJ39" s="80"/>
      <c r="AK39" s="90" t="s">
        <v>50</v>
      </c>
      <c r="AL39" s="181">
        <v>39.204999999999998</v>
      </c>
      <c r="AM39" s="182">
        <v>50.03</v>
      </c>
      <c r="AN39" s="183">
        <v>6.4000000000000003E-3</v>
      </c>
      <c r="AO39" s="184">
        <v>1.6500000000000001E-2</v>
      </c>
      <c r="AP39" s="185">
        <v>0.4</v>
      </c>
      <c r="AQ39" s="87"/>
      <c r="AR39" s="150"/>
      <c r="AS39" s="150"/>
    </row>
    <row r="40" spans="1:45" s="85" customFormat="1" ht="15.75" customHeight="1" x14ac:dyDescent="0.25">
      <c r="A40" s="103">
        <v>2020</v>
      </c>
      <c r="B40" s="103" t="s">
        <v>223</v>
      </c>
      <c r="C40" s="103">
        <v>1223</v>
      </c>
      <c r="D40" s="103" t="s">
        <v>22</v>
      </c>
      <c r="E40" s="114">
        <v>43392</v>
      </c>
      <c r="F40" s="114"/>
      <c r="G40" s="114">
        <v>44165</v>
      </c>
      <c r="H40" s="103" t="s">
        <v>60</v>
      </c>
      <c r="I40" s="103" t="s">
        <v>61</v>
      </c>
      <c r="J40" s="103" t="s">
        <v>23</v>
      </c>
      <c r="K40" s="115">
        <v>-3700000</v>
      </c>
      <c r="L40" s="103" t="s">
        <v>56</v>
      </c>
      <c r="M40" s="103" t="s">
        <v>61</v>
      </c>
      <c r="N40" s="103" t="s">
        <v>59</v>
      </c>
      <c r="O40" s="116">
        <v>98346000</v>
      </c>
      <c r="P40" s="103"/>
      <c r="Q40" s="103" t="s">
        <v>24</v>
      </c>
      <c r="R40" s="117">
        <v>26.58</v>
      </c>
      <c r="S40" s="103"/>
      <c r="T40" s="103"/>
      <c r="U40" s="103"/>
      <c r="V40" s="116"/>
      <c r="W40" s="116">
        <v>0</v>
      </c>
      <c r="X40" s="103"/>
      <c r="Y40" s="117">
        <v>25.724</v>
      </c>
      <c r="Z40" s="117">
        <v>26.534524659534942</v>
      </c>
      <c r="AA40" s="116">
        <v>6294.8167111560679</v>
      </c>
      <c r="AB40" s="116">
        <v>6294.8167111560679</v>
      </c>
      <c r="AC40" s="116">
        <v>6294.8167111560679</v>
      </c>
      <c r="AD40" s="116">
        <v>0</v>
      </c>
      <c r="AE40" s="105">
        <f t="shared" si="0"/>
        <v>28</v>
      </c>
      <c r="AF40" s="103" t="s">
        <v>213</v>
      </c>
      <c r="AG40" s="78"/>
      <c r="AH40" s="79">
        <f t="shared" si="1"/>
        <v>-52.498771371041606</v>
      </c>
      <c r="AI40" s="79">
        <f t="shared" si="2"/>
        <v>0</v>
      </c>
      <c r="AJ40" s="80"/>
      <c r="AK40" s="90" t="s">
        <v>82</v>
      </c>
      <c r="AL40" s="186">
        <v>50.92</v>
      </c>
      <c r="AM40" s="187">
        <v>60.26</v>
      </c>
      <c r="AN40" s="188">
        <v>8.3000000000000001E-3</v>
      </c>
      <c r="AO40" s="189">
        <v>1.9900000000000001E-2</v>
      </c>
      <c r="AP40" s="190">
        <v>0.4</v>
      </c>
      <c r="AQ40" s="87"/>
      <c r="AR40" s="150"/>
      <c r="AS40" s="150"/>
    </row>
    <row r="41" spans="1:45" s="86" customFormat="1" ht="15.75" customHeight="1" x14ac:dyDescent="0.25">
      <c r="A41" s="104">
        <v>2020</v>
      </c>
      <c r="B41" s="104" t="s">
        <v>224</v>
      </c>
      <c r="C41" s="104">
        <v>1224</v>
      </c>
      <c r="D41" s="104" t="s">
        <v>22</v>
      </c>
      <c r="E41" s="118">
        <v>43392</v>
      </c>
      <c r="F41" s="118"/>
      <c r="G41" s="118">
        <v>44196</v>
      </c>
      <c r="H41" s="104" t="s">
        <v>60</v>
      </c>
      <c r="I41" s="104" t="s">
        <v>61</v>
      </c>
      <c r="J41" s="104" t="s">
        <v>23</v>
      </c>
      <c r="K41" s="119">
        <v>-3700000</v>
      </c>
      <c r="L41" s="104" t="s">
        <v>56</v>
      </c>
      <c r="M41" s="104" t="s">
        <v>61</v>
      </c>
      <c r="N41" s="104" t="s">
        <v>59</v>
      </c>
      <c r="O41" s="120">
        <v>98346000</v>
      </c>
      <c r="P41" s="104"/>
      <c r="Q41" s="104" t="s">
        <v>24</v>
      </c>
      <c r="R41" s="121">
        <v>26.58</v>
      </c>
      <c r="S41" s="104"/>
      <c r="T41" s="104"/>
      <c r="U41" s="104"/>
      <c r="V41" s="120"/>
      <c r="W41" s="120">
        <v>0</v>
      </c>
      <c r="X41" s="104"/>
      <c r="Y41" s="121">
        <v>25.724</v>
      </c>
      <c r="Z41" s="121">
        <v>26.561904545494215</v>
      </c>
      <c r="AA41" s="120">
        <v>2500.7327242143706</v>
      </c>
      <c r="AB41" s="120">
        <v>2500.7327242143706</v>
      </c>
      <c r="AC41" s="120">
        <v>2500.7327242143706</v>
      </c>
      <c r="AD41" s="120">
        <v>0</v>
      </c>
      <c r="AE41" s="105">
        <f t="shared" si="0"/>
        <v>29</v>
      </c>
      <c r="AF41" s="104" t="s">
        <v>213</v>
      </c>
      <c r="AG41" s="78"/>
      <c r="AH41" s="79">
        <f t="shared" si="1"/>
        <v>-20.856110919947849</v>
      </c>
      <c r="AI41" s="79">
        <f t="shared" si="2"/>
        <v>0</v>
      </c>
      <c r="AJ41" s="80"/>
      <c r="AK41" s="87"/>
      <c r="AL41" s="87"/>
      <c r="AM41" s="87"/>
      <c r="AN41" s="87"/>
      <c r="AO41" s="87"/>
      <c r="AP41" s="87"/>
      <c r="AQ41" s="87"/>
      <c r="AR41" s="84"/>
      <c r="AS41" s="84"/>
    </row>
    <row r="42" spans="1:45" s="86" customFormat="1" ht="15.75" customHeight="1" x14ac:dyDescent="0.25">
      <c r="A42" s="122"/>
      <c r="B42" s="122"/>
      <c r="C42" s="122"/>
      <c r="D42" s="122"/>
      <c r="E42" s="123"/>
      <c r="F42" s="123"/>
      <c r="G42" s="123"/>
      <c r="H42" s="122"/>
      <c r="I42" s="122"/>
      <c r="J42" s="122"/>
      <c r="K42" s="124">
        <v>-44400000</v>
      </c>
      <c r="L42" s="122"/>
      <c r="M42" s="122"/>
      <c r="N42" s="122"/>
      <c r="O42" s="125">
        <v>1180152000</v>
      </c>
      <c r="P42" s="122"/>
      <c r="Q42" s="122"/>
      <c r="R42" s="126">
        <v>26.58</v>
      </c>
      <c r="S42" s="122"/>
      <c r="T42" s="122"/>
      <c r="U42" s="122"/>
      <c r="V42" s="125"/>
      <c r="W42" s="125"/>
      <c r="X42" s="122"/>
      <c r="Y42" s="126"/>
      <c r="Z42" s="126"/>
      <c r="AA42" s="125">
        <v>288009.76807374903</v>
      </c>
      <c r="AB42" s="125">
        <v>288009.76807374903</v>
      </c>
      <c r="AC42" s="125">
        <v>288009.76807374903</v>
      </c>
      <c r="AD42" s="125">
        <v>0</v>
      </c>
      <c r="AE42" s="105"/>
      <c r="AF42" s="122"/>
      <c r="AG42" s="78"/>
      <c r="AH42" s="79"/>
      <c r="AI42" s="79"/>
      <c r="AJ42" s="80"/>
      <c r="AK42" s="87"/>
      <c r="AL42" s="87"/>
      <c r="AM42" s="87"/>
      <c r="AN42" s="87"/>
      <c r="AO42" s="87"/>
      <c r="AP42" s="87"/>
      <c r="AQ42" s="87"/>
      <c r="AR42" s="84"/>
      <c r="AS42" s="84"/>
    </row>
    <row r="43" spans="1:45" s="85" customFormat="1" ht="15.75" customHeight="1" x14ac:dyDescent="0.25">
      <c r="A43" s="122"/>
      <c r="B43" s="122"/>
      <c r="C43" s="122"/>
      <c r="D43" s="122"/>
      <c r="E43" s="123"/>
      <c r="F43" s="123"/>
      <c r="G43" s="123"/>
      <c r="H43" s="122"/>
      <c r="I43" s="122"/>
      <c r="J43" s="122"/>
      <c r="K43" s="125"/>
      <c r="L43" s="122"/>
      <c r="M43" s="122"/>
      <c r="N43" s="122"/>
      <c r="O43" s="125"/>
      <c r="P43" s="122"/>
      <c r="Q43" s="122"/>
      <c r="R43" s="126"/>
      <c r="S43" s="122"/>
      <c r="T43" s="122"/>
      <c r="U43" s="122"/>
      <c r="V43" s="125"/>
      <c r="W43" s="125"/>
      <c r="X43" s="122"/>
      <c r="Y43" s="126"/>
      <c r="Z43" s="126"/>
      <c r="AA43" s="125"/>
      <c r="AB43" s="125"/>
      <c r="AC43" s="125"/>
      <c r="AD43" s="125"/>
      <c r="AE43" s="105"/>
      <c r="AF43" s="122"/>
      <c r="AG43" s="78"/>
      <c r="AH43" s="79"/>
      <c r="AI43" s="79"/>
      <c r="AJ43" s="80"/>
      <c r="AK43" s="91"/>
      <c r="AL43" s="87"/>
      <c r="AM43" s="87"/>
      <c r="AN43" s="87"/>
      <c r="AO43" s="87"/>
      <c r="AP43" s="87"/>
      <c r="AQ43" s="87"/>
      <c r="AR43" s="84"/>
      <c r="AS43" s="84"/>
    </row>
    <row r="44" spans="1:45" s="85" customFormat="1" ht="15.75" customHeight="1" x14ac:dyDescent="0.25">
      <c r="A44" s="122"/>
      <c r="B44" s="122"/>
      <c r="C44" s="122"/>
      <c r="D44" s="122"/>
      <c r="E44" s="123"/>
      <c r="F44" s="123"/>
      <c r="G44" s="123"/>
      <c r="H44" s="122"/>
      <c r="I44" s="122" t="s">
        <v>148</v>
      </c>
      <c r="J44" s="122"/>
      <c r="K44" s="127">
        <v>-92400000</v>
      </c>
      <c r="L44" s="128"/>
      <c r="M44" s="128"/>
      <c r="N44" s="128"/>
      <c r="O44" s="129">
        <v>2418131000</v>
      </c>
      <c r="P44" s="128"/>
      <c r="Q44" s="128"/>
      <c r="R44" s="130">
        <v>26.170248917748918</v>
      </c>
      <c r="S44" s="128"/>
      <c r="T44" s="128"/>
      <c r="U44" s="128"/>
      <c r="V44" s="129"/>
      <c r="W44" s="129"/>
      <c r="X44" s="128"/>
      <c r="Y44" s="130"/>
      <c r="Z44" s="130"/>
      <c r="AA44" s="127">
        <v>-80128.312222836248</v>
      </c>
      <c r="AB44" s="127">
        <v>-80128.312222836248</v>
      </c>
      <c r="AC44" s="127">
        <v>-80128.312222836248</v>
      </c>
      <c r="AD44" s="129">
        <v>0</v>
      </c>
      <c r="AE44" s="105"/>
      <c r="AF44" s="122"/>
      <c r="AG44" s="78"/>
      <c r="AH44" s="79"/>
      <c r="AI44" s="79"/>
      <c r="AJ44" s="80"/>
      <c r="AK44" s="87"/>
      <c r="AL44" s="87"/>
      <c r="AM44" s="87"/>
      <c r="AN44" s="87"/>
      <c r="AO44" s="87"/>
      <c r="AP44" s="87"/>
      <c r="AQ44" s="87"/>
      <c r="AR44" s="84"/>
      <c r="AS44" s="84"/>
    </row>
    <row r="45" spans="1:45" s="85" customFormat="1" ht="15.75" customHeight="1" x14ac:dyDescent="0.25">
      <c r="A45" s="122"/>
      <c r="B45" s="122"/>
      <c r="C45" s="122"/>
      <c r="D45" s="122"/>
      <c r="E45" s="123"/>
      <c r="F45" s="123"/>
      <c r="G45" s="123"/>
      <c r="H45" s="122"/>
      <c r="I45" s="122"/>
      <c r="J45" s="122"/>
      <c r="K45" s="125"/>
      <c r="L45" s="122"/>
      <c r="M45" s="122"/>
      <c r="N45" s="122"/>
      <c r="O45" s="125"/>
      <c r="P45" s="122"/>
      <c r="Q45" s="122"/>
      <c r="R45" s="126"/>
      <c r="S45" s="122"/>
      <c r="T45" s="122"/>
      <c r="U45" s="122"/>
      <c r="V45" s="125"/>
      <c r="W45" s="125"/>
      <c r="X45" s="122"/>
      <c r="Y45" s="126"/>
      <c r="Z45" s="126"/>
      <c r="AA45" s="125"/>
      <c r="AB45" s="125"/>
      <c r="AC45" s="125"/>
      <c r="AD45" s="125"/>
      <c r="AE45" s="105"/>
      <c r="AF45" s="122"/>
      <c r="AG45" s="78"/>
      <c r="AH45" s="79"/>
      <c r="AI45" s="79"/>
      <c r="AJ45" s="80"/>
      <c r="AK45" s="87"/>
      <c r="AL45" s="87"/>
      <c r="AM45" s="87"/>
      <c r="AN45" s="87"/>
      <c r="AO45" s="87"/>
      <c r="AP45" s="87"/>
      <c r="AQ45" s="87"/>
      <c r="AR45" s="84"/>
      <c r="AS45" s="84"/>
    </row>
    <row r="46" spans="1:45" s="85" customFormat="1" ht="15.75" customHeight="1" x14ac:dyDescent="0.25">
      <c r="A46" s="103">
        <v>2019</v>
      </c>
      <c r="B46" s="103" t="s">
        <v>67</v>
      </c>
      <c r="C46" s="103">
        <v>855</v>
      </c>
      <c r="D46" s="103" t="s">
        <v>51</v>
      </c>
      <c r="E46" s="114">
        <v>42688</v>
      </c>
      <c r="F46" s="114">
        <v>43494</v>
      </c>
      <c r="G46" s="114">
        <v>43496</v>
      </c>
      <c r="H46" s="103" t="s">
        <v>56</v>
      </c>
      <c r="I46" s="103" t="s">
        <v>58</v>
      </c>
      <c r="J46" s="103" t="s">
        <v>23</v>
      </c>
      <c r="K46" s="116">
        <v>26315789.473684199</v>
      </c>
      <c r="L46" s="103" t="s">
        <v>56</v>
      </c>
      <c r="M46" s="103" t="s">
        <v>57</v>
      </c>
      <c r="N46" s="103" t="s">
        <v>62</v>
      </c>
      <c r="O46" s="115">
        <v>-30000000</v>
      </c>
      <c r="P46" s="103">
        <v>1.0737000000000001</v>
      </c>
      <c r="Q46" s="103" t="s">
        <v>26</v>
      </c>
      <c r="R46" s="117">
        <v>1.1399999999999999</v>
      </c>
      <c r="S46" s="103"/>
      <c r="T46" s="103"/>
      <c r="U46" s="103"/>
      <c r="V46" s="116"/>
      <c r="W46" s="116">
        <v>0</v>
      </c>
      <c r="X46" s="103"/>
      <c r="Y46" s="117">
        <v>1.145</v>
      </c>
      <c r="Z46" s="117">
        <v>1.1476341646775774</v>
      </c>
      <c r="AA46" s="116">
        <v>310710.3355919359</v>
      </c>
      <c r="AB46" s="192">
        <v>310696.49246480479</v>
      </c>
      <c r="AC46" s="116">
        <v>175054.97539715469</v>
      </c>
      <c r="AD46" s="116">
        <v>135655.36019478121</v>
      </c>
      <c r="AE46" s="105">
        <f t="shared" si="0"/>
        <v>25</v>
      </c>
      <c r="AF46" s="103" t="s">
        <v>225</v>
      </c>
      <c r="AG46" s="78"/>
      <c r="AH46" s="79">
        <f t="shared" si="1"/>
        <v>-4101.3764298135529</v>
      </c>
      <c r="AI46" s="79">
        <f t="shared" si="2"/>
        <v>0</v>
      </c>
      <c r="AJ46" s="80"/>
      <c r="AK46" s="87"/>
      <c r="AL46" s="87"/>
      <c r="AM46" s="87"/>
      <c r="AN46" s="87"/>
      <c r="AO46" s="87"/>
      <c r="AP46" s="87"/>
      <c r="AQ46" s="87"/>
      <c r="AR46" s="84"/>
      <c r="AS46" s="84"/>
    </row>
    <row r="47" spans="1:45" s="85" customFormat="1" ht="15.75" customHeight="1" x14ac:dyDescent="0.25">
      <c r="A47" s="103">
        <v>2019</v>
      </c>
      <c r="B47" s="103" t="s">
        <v>67</v>
      </c>
      <c r="C47" s="103">
        <v>857</v>
      </c>
      <c r="D47" s="103" t="s">
        <v>51</v>
      </c>
      <c r="E47" s="114">
        <v>42688</v>
      </c>
      <c r="F47" s="114">
        <v>43494</v>
      </c>
      <c r="G47" s="114">
        <v>43496</v>
      </c>
      <c r="H47" s="103" t="s">
        <v>60</v>
      </c>
      <c r="I47" s="103" t="s">
        <v>57</v>
      </c>
      <c r="J47" s="103" t="s">
        <v>23</v>
      </c>
      <c r="K47" s="116">
        <v>26315789.473684199</v>
      </c>
      <c r="L47" s="103" t="s">
        <v>60</v>
      </c>
      <c r="M47" s="103" t="s">
        <v>58</v>
      </c>
      <c r="N47" s="103" t="s">
        <v>62</v>
      </c>
      <c r="O47" s="115">
        <v>-30000000</v>
      </c>
      <c r="P47" s="103">
        <v>1.0737000000000001</v>
      </c>
      <c r="Q47" s="103" t="s">
        <v>26</v>
      </c>
      <c r="R47" s="117">
        <v>1.1399999999999999</v>
      </c>
      <c r="S47" s="103">
        <v>1.0415000000000001</v>
      </c>
      <c r="T47" s="103" t="s">
        <v>151</v>
      </c>
      <c r="U47" s="103" t="s">
        <v>150</v>
      </c>
      <c r="V47" s="116"/>
      <c r="W47" s="116">
        <v>0</v>
      </c>
      <c r="X47" s="103"/>
      <c r="Y47" s="117">
        <v>1.145</v>
      </c>
      <c r="Z47" s="117">
        <v>1.1476341646775774</v>
      </c>
      <c r="AA47" s="115">
        <v>-13.843127131096809</v>
      </c>
      <c r="AB47" s="192"/>
      <c r="AC47" s="116"/>
      <c r="AD47" s="115">
        <v>-13.843127131096809</v>
      </c>
      <c r="AE47" s="105">
        <f t="shared" si="0"/>
        <v>25</v>
      </c>
      <c r="AF47" s="103" t="s">
        <v>226</v>
      </c>
      <c r="AG47" s="78"/>
      <c r="AH47" s="79">
        <f t="shared" si="1"/>
        <v>0</v>
      </c>
      <c r="AI47" s="79">
        <f t="shared" si="2"/>
        <v>0.17359281422395395</v>
      </c>
      <c r="AJ47" s="80"/>
      <c r="AK47" s="87"/>
      <c r="AL47" s="87"/>
      <c r="AM47" s="87"/>
      <c r="AN47" s="87"/>
      <c r="AO47" s="87"/>
      <c r="AP47" s="87"/>
      <c r="AQ47" s="87"/>
      <c r="AR47" s="84"/>
      <c r="AS47" s="84"/>
    </row>
    <row r="48" spans="1:45" s="85" customFormat="1" ht="15.75" customHeight="1" x14ac:dyDescent="0.25">
      <c r="A48" s="103">
        <v>2019</v>
      </c>
      <c r="B48" s="103" t="s">
        <v>68</v>
      </c>
      <c r="C48" s="103">
        <v>864</v>
      </c>
      <c r="D48" s="103" t="s">
        <v>51</v>
      </c>
      <c r="E48" s="114">
        <v>42690</v>
      </c>
      <c r="F48" s="114">
        <v>43494</v>
      </c>
      <c r="G48" s="114">
        <v>43496</v>
      </c>
      <c r="H48" s="103" t="s">
        <v>56</v>
      </c>
      <c r="I48" s="103" t="s">
        <v>58</v>
      </c>
      <c r="J48" s="103" t="s">
        <v>23</v>
      </c>
      <c r="K48" s="116">
        <v>22026431.7180617</v>
      </c>
      <c r="L48" s="103" t="s">
        <v>56</v>
      </c>
      <c r="M48" s="103" t="s">
        <v>57</v>
      </c>
      <c r="N48" s="103" t="s">
        <v>62</v>
      </c>
      <c r="O48" s="115">
        <v>-25000000</v>
      </c>
      <c r="P48" s="103">
        <v>1.0690999999999999</v>
      </c>
      <c r="Q48" s="103" t="s">
        <v>26</v>
      </c>
      <c r="R48" s="117">
        <v>1.135</v>
      </c>
      <c r="S48" s="103"/>
      <c r="T48" s="103"/>
      <c r="U48" s="103"/>
      <c r="V48" s="116"/>
      <c r="W48" s="116">
        <v>0</v>
      </c>
      <c r="X48" s="103"/>
      <c r="Y48" s="117">
        <v>1.145</v>
      </c>
      <c r="Z48" s="117">
        <v>1.1476341646775774</v>
      </c>
      <c r="AA48" s="116">
        <v>324950.631533754</v>
      </c>
      <c r="AB48" s="192">
        <v>324942.3789561211</v>
      </c>
      <c r="AC48" s="116">
        <v>242486.30282245949</v>
      </c>
      <c r="AD48" s="116">
        <v>82464.328711294511</v>
      </c>
      <c r="AE48" s="105">
        <f t="shared" si="0"/>
        <v>25</v>
      </c>
      <c r="AF48" s="103" t="s">
        <v>225</v>
      </c>
      <c r="AG48" s="78"/>
      <c r="AH48" s="79">
        <f t="shared" si="1"/>
        <v>-4289.3483362455527</v>
      </c>
      <c r="AI48" s="79">
        <f t="shared" si="2"/>
        <v>0</v>
      </c>
      <c r="AJ48" s="80"/>
      <c r="AK48" s="87"/>
      <c r="AL48" s="87"/>
      <c r="AM48" s="87"/>
      <c r="AN48" s="87"/>
      <c r="AO48" s="87"/>
      <c r="AP48" s="87"/>
      <c r="AQ48" s="87"/>
      <c r="AR48" s="84"/>
      <c r="AS48" s="84"/>
    </row>
    <row r="49" spans="1:45" s="85" customFormat="1" ht="15.75" customHeight="1" x14ac:dyDescent="0.25">
      <c r="A49" s="103">
        <v>2019</v>
      </c>
      <c r="B49" s="103" t="s">
        <v>68</v>
      </c>
      <c r="C49" s="103">
        <v>866</v>
      </c>
      <c r="D49" s="103" t="s">
        <v>51</v>
      </c>
      <c r="E49" s="114">
        <v>42690</v>
      </c>
      <c r="F49" s="114">
        <v>43494</v>
      </c>
      <c r="G49" s="114">
        <v>43496</v>
      </c>
      <c r="H49" s="103" t="s">
        <v>60</v>
      </c>
      <c r="I49" s="103" t="s">
        <v>57</v>
      </c>
      <c r="J49" s="103" t="s">
        <v>23</v>
      </c>
      <c r="K49" s="116">
        <v>22026431.7180617</v>
      </c>
      <c r="L49" s="103" t="s">
        <v>60</v>
      </c>
      <c r="M49" s="103" t="s">
        <v>58</v>
      </c>
      <c r="N49" s="103" t="s">
        <v>62</v>
      </c>
      <c r="O49" s="115">
        <v>-25000000</v>
      </c>
      <c r="P49" s="103">
        <v>1.0690999999999999</v>
      </c>
      <c r="Q49" s="103" t="s">
        <v>26</v>
      </c>
      <c r="R49" s="117">
        <v>1.135</v>
      </c>
      <c r="S49" s="103">
        <v>1.04</v>
      </c>
      <c r="T49" s="103" t="s">
        <v>151</v>
      </c>
      <c r="U49" s="103" t="s">
        <v>150</v>
      </c>
      <c r="V49" s="116"/>
      <c r="W49" s="116">
        <v>0</v>
      </c>
      <c r="X49" s="103"/>
      <c r="Y49" s="117">
        <v>1.145</v>
      </c>
      <c r="Z49" s="117">
        <v>1.1476341646775774</v>
      </c>
      <c r="AA49" s="115">
        <v>-8.2525776328918194</v>
      </c>
      <c r="AB49" s="192"/>
      <c r="AC49" s="116"/>
      <c r="AD49" s="115">
        <v>-8.2525776328918194</v>
      </c>
      <c r="AE49" s="105">
        <f t="shared" si="0"/>
        <v>25</v>
      </c>
      <c r="AF49" s="103" t="s">
        <v>226</v>
      </c>
      <c r="AG49" s="78"/>
      <c r="AH49" s="79">
        <f t="shared" si="1"/>
        <v>0</v>
      </c>
      <c r="AI49" s="79">
        <f t="shared" si="2"/>
        <v>0.10348732351646341</v>
      </c>
      <c r="AJ49" s="80"/>
      <c r="AK49" s="87"/>
      <c r="AL49" s="87"/>
      <c r="AM49" s="87"/>
      <c r="AN49" s="87"/>
      <c r="AO49" s="87"/>
      <c r="AP49" s="87"/>
      <c r="AQ49" s="87"/>
      <c r="AR49" s="84"/>
      <c r="AS49" s="84"/>
    </row>
    <row r="50" spans="1:45" s="85" customFormat="1" ht="15.75" customHeight="1" x14ac:dyDescent="0.25">
      <c r="A50" s="103">
        <v>2019</v>
      </c>
      <c r="B50" s="103" t="s">
        <v>66</v>
      </c>
      <c r="C50" s="103">
        <v>1411</v>
      </c>
      <c r="D50" s="103" t="s">
        <v>22</v>
      </c>
      <c r="E50" s="114">
        <v>43446</v>
      </c>
      <c r="F50" s="114">
        <v>43494</v>
      </c>
      <c r="G50" s="114">
        <v>43496</v>
      </c>
      <c r="H50" s="103" t="s">
        <v>56</v>
      </c>
      <c r="I50" s="103" t="s">
        <v>58</v>
      </c>
      <c r="J50" s="103" t="s">
        <v>23</v>
      </c>
      <c r="K50" s="116">
        <v>4403346.5433729598</v>
      </c>
      <c r="L50" s="103" t="s">
        <v>56</v>
      </c>
      <c r="M50" s="103" t="s">
        <v>57</v>
      </c>
      <c r="N50" s="103" t="s">
        <v>62</v>
      </c>
      <c r="O50" s="115">
        <v>-5000000</v>
      </c>
      <c r="P50" s="103"/>
      <c r="Q50" s="103" t="s">
        <v>26</v>
      </c>
      <c r="R50" s="117">
        <v>1.1355</v>
      </c>
      <c r="S50" s="103"/>
      <c r="T50" s="103"/>
      <c r="U50" s="103"/>
      <c r="V50" s="116"/>
      <c r="W50" s="116">
        <v>0</v>
      </c>
      <c r="X50" s="103"/>
      <c r="Y50" s="117">
        <v>1.145</v>
      </c>
      <c r="Z50" s="117">
        <v>1.1476341646775774</v>
      </c>
      <c r="AA50" s="116">
        <v>63597.282746179917</v>
      </c>
      <c r="AB50" s="192">
        <v>46552.278874240656</v>
      </c>
      <c r="AC50" s="116">
        <v>46557.460325120017</v>
      </c>
      <c r="AD50" s="116">
        <v>17039.8224210599</v>
      </c>
      <c r="AE50" s="105">
        <f t="shared" si="0"/>
        <v>25</v>
      </c>
      <c r="AF50" s="103" t="s">
        <v>227</v>
      </c>
      <c r="AG50" s="78"/>
      <c r="AH50" s="79">
        <f t="shared" si="1"/>
        <v>-206.05519609762294</v>
      </c>
      <c r="AI50" s="79">
        <f t="shared" si="2"/>
        <v>0</v>
      </c>
      <c r="AJ50" s="80"/>
      <c r="AK50" s="87"/>
      <c r="AL50" s="87"/>
      <c r="AM50" s="87"/>
      <c r="AN50" s="87"/>
      <c r="AO50" s="87"/>
      <c r="AP50" s="87"/>
      <c r="AQ50" s="87"/>
      <c r="AR50" s="84"/>
      <c r="AS50" s="84"/>
    </row>
    <row r="51" spans="1:45" s="85" customFormat="1" ht="15.75" customHeight="1" x14ac:dyDescent="0.25">
      <c r="A51" s="103">
        <v>2019</v>
      </c>
      <c r="B51" s="103" t="s">
        <v>66</v>
      </c>
      <c r="C51" s="103">
        <v>1412</v>
      </c>
      <c r="D51" s="103" t="s">
        <v>22</v>
      </c>
      <c r="E51" s="114">
        <v>43446</v>
      </c>
      <c r="F51" s="114">
        <v>43494</v>
      </c>
      <c r="G51" s="114">
        <v>43496</v>
      </c>
      <c r="H51" s="103" t="s">
        <v>60</v>
      </c>
      <c r="I51" s="103" t="s">
        <v>57</v>
      </c>
      <c r="J51" s="103" t="s">
        <v>23</v>
      </c>
      <c r="K51" s="116">
        <v>4403346.5433729598</v>
      </c>
      <c r="L51" s="103" t="s">
        <v>60</v>
      </c>
      <c r="M51" s="103" t="s">
        <v>58</v>
      </c>
      <c r="N51" s="103" t="s">
        <v>62</v>
      </c>
      <c r="O51" s="115">
        <v>-5000000</v>
      </c>
      <c r="P51" s="103"/>
      <c r="Q51" s="103" t="s">
        <v>26</v>
      </c>
      <c r="R51" s="117">
        <v>1.1355</v>
      </c>
      <c r="S51" s="103"/>
      <c r="T51" s="103"/>
      <c r="U51" s="103"/>
      <c r="V51" s="116"/>
      <c r="W51" s="116">
        <v>0</v>
      </c>
      <c r="X51" s="103"/>
      <c r="Y51" s="117">
        <v>1.145</v>
      </c>
      <c r="Z51" s="117">
        <v>1.1476341646775774</v>
      </c>
      <c r="AA51" s="115">
        <v>-17045.003871939265</v>
      </c>
      <c r="AB51" s="192"/>
      <c r="AC51" s="116">
        <v>0</v>
      </c>
      <c r="AD51" s="115">
        <v>-17045.003871939265</v>
      </c>
      <c r="AE51" s="105">
        <f t="shared" si="0"/>
        <v>25</v>
      </c>
      <c r="AF51" s="103" t="s">
        <v>227</v>
      </c>
      <c r="AG51" s="78"/>
      <c r="AH51" s="79">
        <f t="shared" si="1"/>
        <v>0</v>
      </c>
      <c r="AI51" s="79">
        <f t="shared" si="2"/>
        <v>213.74434855411837</v>
      </c>
      <c r="AJ51" s="80"/>
      <c r="AK51" s="87"/>
      <c r="AL51" s="87"/>
      <c r="AM51" s="87"/>
      <c r="AN51" s="87"/>
      <c r="AO51" s="87"/>
      <c r="AP51" s="87"/>
      <c r="AQ51" s="87"/>
      <c r="AR51" s="84"/>
      <c r="AS51" s="84"/>
    </row>
    <row r="52" spans="1:45" s="85" customFormat="1" ht="15.75" customHeight="1" x14ac:dyDescent="0.25">
      <c r="A52" s="103">
        <v>2019</v>
      </c>
      <c r="B52" s="103" t="s">
        <v>69</v>
      </c>
      <c r="C52" s="103">
        <v>876</v>
      </c>
      <c r="D52" s="103" t="s">
        <v>51</v>
      </c>
      <c r="E52" s="114">
        <v>42692</v>
      </c>
      <c r="F52" s="114">
        <v>43494</v>
      </c>
      <c r="G52" s="114">
        <v>43496</v>
      </c>
      <c r="H52" s="103" t="s">
        <v>56</v>
      </c>
      <c r="I52" s="103" t="s">
        <v>58</v>
      </c>
      <c r="J52" s="103" t="s">
        <v>23</v>
      </c>
      <c r="K52" s="116">
        <v>22222222.222222202</v>
      </c>
      <c r="L52" s="103" t="s">
        <v>56</v>
      </c>
      <c r="M52" s="103" t="s">
        <v>57</v>
      </c>
      <c r="N52" s="103" t="s">
        <v>62</v>
      </c>
      <c r="O52" s="115">
        <v>-25000000</v>
      </c>
      <c r="P52" s="103">
        <v>1.0588</v>
      </c>
      <c r="Q52" s="103" t="s">
        <v>26</v>
      </c>
      <c r="R52" s="117">
        <v>1.125</v>
      </c>
      <c r="S52" s="103"/>
      <c r="T52" s="103"/>
      <c r="U52" s="103"/>
      <c r="V52" s="116"/>
      <c r="W52" s="116">
        <v>0</v>
      </c>
      <c r="X52" s="103"/>
      <c r="Y52" s="117">
        <v>1.145</v>
      </c>
      <c r="Z52" s="117">
        <v>1.1476341646775774</v>
      </c>
      <c r="AA52" s="116">
        <v>479082.46122911986</v>
      </c>
      <c r="AB52" s="192">
        <v>479074.97537345783</v>
      </c>
      <c r="AC52" s="116">
        <v>438276.80698300898</v>
      </c>
      <c r="AD52" s="116">
        <v>40805.654246110877</v>
      </c>
      <c r="AE52" s="105">
        <f t="shared" si="0"/>
        <v>25</v>
      </c>
      <c r="AF52" s="103" t="s">
        <v>225</v>
      </c>
      <c r="AG52" s="78"/>
      <c r="AH52" s="79">
        <f t="shared" si="1"/>
        <v>-6323.888488224381</v>
      </c>
      <c r="AI52" s="79">
        <f t="shared" si="2"/>
        <v>0</v>
      </c>
      <c r="AJ52" s="80"/>
      <c r="AK52" s="87"/>
      <c r="AL52" s="87"/>
      <c r="AM52" s="87"/>
      <c r="AN52" s="87"/>
      <c r="AO52" s="87"/>
      <c r="AP52" s="87"/>
      <c r="AQ52" s="87"/>
      <c r="AR52" s="84"/>
      <c r="AS52" s="84"/>
    </row>
    <row r="53" spans="1:45" s="85" customFormat="1" ht="15.75" customHeight="1" x14ac:dyDescent="0.25">
      <c r="A53" s="103">
        <v>2019</v>
      </c>
      <c r="B53" s="103" t="s">
        <v>69</v>
      </c>
      <c r="C53" s="103">
        <v>878</v>
      </c>
      <c r="D53" s="103" t="s">
        <v>51</v>
      </c>
      <c r="E53" s="114">
        <v>42692</v>
      </c>
      <c r="F53" s="114">
        <v>43494</v>
      </c>
      <c r="G53" s="114">
        <v>43496</v>
      </c>
      <c r="H53" s="103" t="s">
        <v>60</v>
      </c>
      <c r="I53" s="103" t="s">
        <v>57</v>
      </c>
      <c r="J53" s="103" t="s">
        <v>23</v>
      </c>
      <c r="K53" s="116">
        <v>22222222.222222202</v>
      </c>
      <c r="L53" s="103" t="s">
        <v>60</v>
      </c>
      <c r="M53" s="103" t="s">
        <v>58</v>
      </c>
      <c r="N53" s="103" t="s">
        <v>62</v>
      </c>
      <c r="O53" s="115">
        <v>-25000000</v>
      </c>
      <c r="P53" s="103">
        <v>1.0588</v>
      </c>
      <c r="Q53" s="103" t="s">
        <v>26</v>
      </c>
      <c r="R53" s="117">
        <v>1.125</v>
      </c>
      <c r="S53" s="103">
        <v>1.04</v>
      </c>
      <c r="T53" s="103" t="s">
        <v>151</v>
      </c>
      <c r="U53" s="103" t="s">
        <v>150</v>
      </c>
      <c r="V53" s="116"/>
      <c r="W53" s="116">
        <v>0</v>
      </c>
      <c r="X53" s="103"/>
      <c r="Y53" s="117">
        <v>1.145</v>
      </c>
      <c r="Z53" s="117">
        <v>1.1476341646775774</v>
      </c>
      <c r="AA53" s="115">
        <v>-7.4858556620338135</v>
      </c>
      <c r="AB53" s="192"/>
      <c r="AC53" s="116"/>
      <c r="AD53" s="115">
        <v>-7.4858556620338135</v>
      </c>
      <c r="AE53" s="105">
        <f t="shared" si="0"/>
        <v>25</v>
      </c>
      <c r="AF53" s="103" t="s">
        <v>226</v>
      </c>
      <c r="AG53" s="78"/>
      <c r="AH53" s="79">
        <f t="shared" si="1"/>
        <v>0</v>
      </c>
      <c r="AI53" s="79">
        <f t="shared" si="2"/>
        <v>9.3872630001904017E-2</v>
      </c>
      <c r="AJ53" s="80"/>
      <c r="AK53" s="87"/>
      <c r="AL53" s="87"/>
      <c r="AM53" s="87"/>
      <c r="AN53" s="87"/>
      <c r="AO53" s="87"/>
      <c r="AP53" s="87"/>
      <c r="AQ53" s="87"/>
      <c r="AR53" s="84"/>
      <c r="AS53" s="84"/>
    </row>
    <row r="54" spans="1:45" s="85" customFormat="1" ht="15.75" customHeight="1" x14ac:dyDescent="0.25">
      <c r="A54" s="103">
        <v>2019</v>
      </c>
      <c r="B54" s="103" t="s">
        <v>70</v>
      </c>
      <c r="C54" s="103">
        <v>858</v>
      </c>
      <c r="D54" s="103" t="s">
        <v>27</v>
      </c>
      <c r="E54" s="114">
        <v>42688</v>
      </c>
      <c r="F54" s="114">
        <v>43511</v>
      </c>
      <c r="G54" s="114">
        <v>43515</v>
      </c>
      <c r="H54" s="103" t="s">
        <v>56</v>
      </c>
      <c r="I54" s="103" t="s">
        <v>58</v>
      </c>
      <c r="J54" s="103" t="s">
        <v>23</v>
      </c>
      <c r="K54" s="116">
        <v>26258205.689277899</v>
      </c>
      <c r="L54" s="103" t="s">
        <v>56</v>
      </c>
      <c r="M54" s="103" t="s">
        <v>57</v>
      </c>
      <c r="N54" s="103" t="s">
        <v>62</v>
      </c>
      <c r="O54" s="115">
        <v>-30000000</v>
      </c>
      <c r="P54" s="103">
        <v>1.0737000000000001</v>
      </c>
      <c r="Q54" s="103" t="s">
        <v>26</v>
      </c>
      <c r="R54" s="117">
        <v>1.1425000000000001</v>
      </c>
      <c r="S54" s="103"/>
      <c r="T54" s="103"/>
      <c r="U54" s="103"/>
      <c r="V54" s="116"/>
      <c r="W54" s="116">
        <v>0</v>
      </c>
      <c r="X54" s="103"/>
      <c r="Y54" s="117">
        <v>1.145</v>
      </c>
      <c r="Z54" s="117">
        <v>1.1494397746854303</v>
      </c>
      <c r="AA54" s="116">
        <v>355181.53462198575</v>
      </c>
      <c r="AB54" s="192">
        <v>354551.8900525893</v>
      </c>
      <c r="AC54" s="116">
        <v>158534.64891376719</v>
      </c>
      <c r="AD54" s="116">
        <v>196646.88570821856</v>
      </c>
      <c r="AE54" s="105">
        <f t="shared" si="0"/>
        <v>25</v>
      </c>
      <c r="AF54" s="103" t="s">
        <v>225</v>
      </c>
      <c r="AG54" s="78"/>
      <c r="AH54" s="79">
        <f t="shared" si="1"/>
        <v>-958.99014347936134</v>
      </c>
      <c r="AI54" s="79">
        <f t="shared" si="2"/>
        <v>0</v>
      </c>
      <c r="AJ54" s="80"/>
      <c r="AK54" s="87"/>
      <c r="AL54" s="87"/>
      <c r="AM54" s="87"/>
      <c r="AN54" s="87"/>
      <c r="AO54" s="87"/>
      <c r="AP54" s="87"/>
      <c r="AQ54" s="87"/>
      <c r="AR54" s="84"/>
      <c r="AS54" s="84"/>
    </row>
    <row r="55" spans="1:45" s="85" customFormat="1" ht="15.75" customHeight="1" x14ac:dyDescent="0.25">
      <c r="A55" s="103">
        <v>2019</v>
      </c>
      <c r="B55" s="103" t="s">
        <v>70</v>
      </c>
      <c r="C55" s="103">
        <v>860</v>
      </c>
      <c r="D55" s="103" t="s">
        <v>27</v>
      </c>
      <c r="E55" s="114">
        <v>42688</v>
      </c>
      <c r="F55" s="114">
        <v>43511</v>
      </c>
      <c r="G55" s="114">
        <v>43515</v>
      </c>
      <c r="H55" s="103" t="s">
        <v>60</v>
      </c>
      <c r="I55" s="103" t="s">
        <v>57</v>
      </c>
      <c r="J55" s="103" t="s">
        <v>23</v>
      </c>
      <c r="K55" s="116">
        <v>26258205.689277899</v>
      </c>
      <c r="L55" s="103" t="s">
        <v>60</v>
      </c>
      <c r="M55" s="103" t="s">
        <v>58</v>
      </c>
      <c r="N55" s="103" t="s">
        <v>62</v>
      </c>
      <c r="O55" s="115">
        <v>-30000000</v>
      </c>
      <c r="P55" s="103">
        <v>1.0737000000000001</v>
      </c>
      <c r="Q55" s="103" t="s">
        <v>26</v>
      </c>
      <c r="R55" s="117">
        <v>1.1425000000000001</v>
      </c>
      <c r="S55" s="103">
        <v>1.04</v>
      </c>
      <c r="T55" s="103" t="s">
        <v>151</v>
      </c>
      <c r="U55" s="103" t="s">
        <v>150</v>
      </c>
      <c r="V55" s="116"/>
      <c r="W55" s="116">
        <v>0</v>
      </c>
      <c r="X55" s="103"/>
      <c r="Y55" s="117">
        <v>1.145</v>
      </c>
      <c r="Z55" s="117">
        <v>1.1494397746854303</v>
      </c>
      <c r="AA55" s="115">
        <v>-629.6445693964456</v>
      </c>
      <c r="AB55" s="192"/>
      <c r="AC55" s="116"/>
      <c r="AD55" s="115">
        <v>-629.6445693964456</v>
      </c>
      <c r="AE55" s="105">
        <f t="shared" si="0"/>
        <v>25</v>
      </c>
      <c r="AF55" s="103" t="s">
        <v>226</v>
      </c>
      <c r="AG55" s="78"/>
      <c r="AH55" s="79">
        <f t="shared" si="1"/>
        <v>0</v>
      </c>
      <c r="AI55" s="79">
        <f t="shared" si="2"/>
        <v>7.8957429002314274</v>
      </c>
      <c r="AJ55" s="80"/>
      <c r="AK55" s="87"/>
      <c r="AL55" s="87"/>
      <c r="AM55" s="87"/>
      <c r="AN55" s="87"/>
      <c r="AO55" s="87"/>
      <c r="AP55" s="87"/>
      <c r="AQ55" s="87"/>
      <c r="AR55" s="84"/>
      <c r="AS55" s="84"/>
    </row>
    <row r="56" spans="1:45" s="85" customFormat="1" ht="15.75" customHeight="1" x14ac:dyDescent="0.25">
      <c r="A56" s="103">
        <v>2019</v>
      </c>
      <c r="B56" s="103" t="s">
        <v>71</v>
      </c>
      <c r="C56" s="103">
        <v>867</v>
      </c>
      <c r="D56" s="103" t="s">
        <v>27</v>
      </c>
      <c r="E56" s="114">
        <v>42690</v>
      </c>
      <c r="F56" s="114">
        <v>43511</v>
      </c>
      <c r="G56" s="114">
        <v>43515</v>
      </c>
      <c r="H56" s="103" t="s">
        <v>56</v>
      </c>
      <c r="I56" s="103" t="s">
        <v>58</v>
      </c>
      <c r="J56" s="103" t="s">
        <v>23</v>
      </c>
      <c r="K56" s="116">
        <v>22123893.805309702</v>
      </c>
      <c r="L56" s="103" t="s">
        <v>56</v>
      </c>
      <c r="M56" s="103" t="s">
        <v>57</v>
      </c>
      <c r="N56" s="103" t="s">
        <v>62</v>
      </c>
      <c r="O56" s="115">
        <v>-25000000</v>
      </c>
      <c r="P56" s="103">
        <v>1.0690999999999999</v>
      </c>
      <c r="Q56" s="103" t="s">
        <v>26</v>
      </c>
      <c r="R56" s="117">
        <v>1.1299999999999999</v>
      </c>
      <c r="S56" s="103"/>
      <c r="T56" s="103"/>
      <c r="U56" s="103"/>
      <c r="V56" s="116"/>
      <c r="W56" s="116">
        <v>0</v>
      </c>
      <c r="X56" s="103"/>
      <c r="Y56" s="117">
        <v>1.145</v>
      </c>
      <c r="Z56" s="117">
        <v>1.1494397746854303</v>
      </c>
      <c r="AA56" s="116">
        <v>462788.02154750534</v>
      </c>
      <c r="AB56" s="192">
        <v>462318.05856753828</v>
      </c>
      <c r="AC56" s="116">
        <v>374167.93833962455</v>
      </c>
      <c r="AD56" s="116">
        <v>88620.083207880787</v>
      </c>
      <c r="AE56" s="105">
        <f t="shared" si="0"/>
        <v>25</v>
      </c>
      <c r="AF56" s="103" t="s">
        <v>225</v>
      </c>
      <c r="AG56" s="78"/>
      <c r="AH56" s="79">
        <f t="shared" si="1"/>
        <v>-1249.5276581782643</v>
      </c>
      <c r="AI56" s="79">
        <f t="shared" si="2"/>
        <v>0</v>
      </c>
      <c r="AJ56" s="80"/>
      <c r="AK56" s="87"/>
      <c r="AL56" s="87"/>
      <c r="AM56" s="87"/>
      <c r="AN56" s="87"/>
      <c r="AO56" s="87"/>
      <c r="AP56" s="87"/>
      <c r="AQ56" s="87"/>
      <c r="AR56" s="84"/>
      <c r="AS56" s="84"/>
    </row>
    <row r="57" spans="1:45" s="85" customFormat="1" ht="15.75" customHeight="1" x14ac:dyDescent="0.25">
      <c r="A57" s="103">
        <v>2019</v>
      </c>
      <c r="B57" s="103" t="s">
        <v>71</v>
      </c>
      <c r="C57" s="103">
        <v>869</v>
      </c>
      <c r="D57" s="103" t="s">
        <v>27</v>
      </c>
      <c r="E57" s="114">
        <v>42690</v>
      </c>
      <c r="F57" s="114">
        <v>43511</v>
      </c>
      <c r="G57" s="114">
        <v>43515</v>
      </c>
      <c r="H57" s="103" t="s">
        <v>60</v>
      </c>
      <c r="I57" s="103" t="s">
        <v>57</v>
      </c>
      <c r="J57" s="103" t="s">
        <v>23</v>
      </c>
      <c r="K57" s="116">
        <v>22123893.805309702</v>
      </c>
      <c r="L57" s="103" t="s">
        <v>60</v>
      </c>
      <c r="M57" s="103" t="s">
        <v>58</v>
      </c>
      <c r="N57" s="103" t="s">
        <v>62</v>
      </c>
      <c r="O57" s="115">
        <v>-25000000</v>
      </c>
      <c r="P57" s="103">
        <v>1.0690999999999999</v>
      </c>
      <c r="Q57" s="103" t="s">
        <v>26</v>
      </c>
      <c r="R57" s="117">
        <v>1.1299999999999999</v>
      </c>
      <c r="S57" s="103">
        <v>1.04</v>
      </c>
      <c r="T57" s="103" t="s">
        <v>151</v>
      </c>
      <c r="U57" s="103" t="s">
        <v>150</v>
      </c>
      <c r="V57" s="116"/>
      <c r="W57" s="116">
        <v>0</v>
      </c>
      <c r="X57" s="103"/>
      <c r="Y57" s="117">
        <v>1.145</v>
      </c>
      <c r="Z57" s="117">
        <v>1.1494397746854303</v>
      </c>
      <c r="AA57" s="115">
        <v>-469.96297996706937</v>
      </c>
      <c r="AB57" s="192"/>
      <c r="AC57" s="116"/>
      <c r="AD57" s="115">
        <v>-469.96297996706937</v>
      </c>
      <c r="AE57" s="105">
        <f t="shared" si="0"/>
        <v>25</v>
      </c>
      <c r="AF57" s="103" t="s">
        <v>226</v>
      </c>
      <c r="AG57" s="78"/>
      <c r="AH57" s="79">
        <f t="shared" si="1"/>
        <v>0</v>
      </c>
      <c r="AI57" s="79">
        <f t="shared" si="2"/>
        <v>5.8933357687870487</v>
      </c>
      <c r="AJ57" s="80"/>
      <c r="AK57" s="87"/>
      <c r="AL57" s="87"/>
      <c r="AM57" s="87"/>
      <c r="AN57" s="87"/>
      <c r="AO57" s="87"/>
      <c r="AP57" s="87"/>
      <c r="AQ57" s="87"/>
      <c r="AR57" s="84"/>
      <c r="AS57" s="84"/>
    </row>
    <row r="58" spans="1:45" s="85" customFormat="1" ht="15.75" customHeight="1" x14ac:dyDescent="0.25">
      <c r="A58" s="103">
        <v>2019</v>
      </c>
      <c r="B58" s="103" t="s">
        <v>73</v>
      </c>
      <c r="C58" s="103">
        <v>901</v>
      </c>
      <c r="D58" s="103" t="s">
        <v>22</v>
      </c>
      <c r="E58" s="114">
        <v>42789</v>
      </c>
      <c r="F58" s="114">
        <v>43517</v>
      </c>
      <c r="G58" s="114">
        <v>43521</v>
      </c>
      <c r="H58" s="103" t="s">
        <v>56</v>
      </c>
      <c r="I58" s="103" t="s">
        <v>58</v>
      </c>
      <c r="J58" s="103" t="s">
        <v>23</v>
      </c>
      <c r="K58" s="116">
        <v>26560424.966799501</v>
      </c>
      <c r="L58" s="103" t="s">
        <v>56</v>
      </c>
      <c r="M58" s="103" t="s">
        <v>57</v>
      </c>
      <c r="N58" s="103" t="s">
        <v>62</v>
      </c>
      <c r="O58" s="115">
        <v>-30000000</v>
      </c>
      <c r="P58" s="103">
        <v>1.05</v>
      </c>
      <c r="Q58" s="103" t="s">
        <v>26</v>
      </c>
      <c r="R58" s="117">
        <v>1.1294999999999999</v>
      </c>
      <c r="S58" s="103"/>
      <c r="T58" s="103"/>
      <c r="U58" s="103"/>
      <c r="V58" s="116"/>
      <c r="W58" s="116">
        <v>0</v>
      </c>
      <c r="X58" s="103"/>
      <c r="Y58" s="117">
        <v>1.145</v>
      </c>
      <c r="Z58" s="117">
        <v>1.1500224393900502</v>
      </c>
      <c r="AA58" s="116">
        <v>588232.69740000181</v>
      </c>
      <c r="AB58" s="192">
        <v>588144.57492555876</v>
      </c>
      <c r="AC58" s="116">
        <v>473977.45720876753</v>
      </c>
      <c r="AD58" s="116">
        <v>114255.24019123428</v>
      </c>
      <c r="AE58" s="105">
        <f t="shared" si="0"/>
        <v>25</v>
      </c>
      <c r="AF58" s="103" t="s">
        <v>225</v>
      </c>
      <c r="AG58" s="78"/>
      <c r="AH58" s="79">
        <f t="shared" si="1"/>
        <v>-1905.873939576006</v>
      </c>
      <c r="AI58" s="79">
        <f t="shared" si="2"/>
        <v>0</v>
      </c>
      <c r="AJ58" s="80"/>
      <c r="AK58" s="87"/>
      <c r="AL58" s="87"/>
      <c r="AM58" s="87"/>
      <c r="AN58" s="87"/>
      <c r="AO58" s="87"/>
      <c r="AP58" s="87"/>
      <c r="AQ58" s="87"/>
      <c r="AR58" s="84"/>
      <c r="AS58" s="84"/>
    </row>
    <row r="59" spans="1:45" s="85" customFormat="1" ht="15.75" customHeight="1" x14ac:dyDescent="0.25">
      <c r="A59" s="103">
        <v>2019</v>
      </c>
      <c r="B59" s="103" t="s">
        <v>73</v>
      </c>
      <c r="C59" s="103">
        <v>903</v>
      </c>
      <c r="D59" s="103" t="s">
        <v>22</v>
      </c>
      <c r="E59" s="114">
        <v>42789</v>
      </c>
      <c r="F59" s="114">
        <v>43517</v>
      </c>
      <c r="G59" s="114">
        <v>43521</v>
      </c>
      <c r="H59" s="103" t="s">
        <v>60</v>
      </c>
      <c r="I59" s="103" t="s">
        <v>57</v>
      </c>
      <c r="J59" s="103" t="s">
        <v>23</v>
      </c>
      <c r="K59" s="116">
        <v>27522935.779816501</v>
      </c>
      <c r="L59" s="103" t="s">
        <v>60</v>
      </c>
      <c r="M59" s="103" t="s">
        <v>58</v>
      </c>
      <c r="N59" s="103" t="s">
        <v>62</v>
      </c>
      <c r="O59" s="115">
        <v>-30000000</v>
      </c>
      <c r="P59" s="103">
        <v>1.05</v>
      </c>
      <c r="Q59" s="103" t="s">
        <v>26</v>
      </c>
      <c r="R59" s="117">
        <v>1.0900000000000001</v>
      </c>
      <c r="S59" s="103">
        <v>1.02</v>
      </c>
      <c r="T59" s="103" t="s">
        <v>151</v>
      </c>
      <c r="U59" s="103" t="s">
        <v>150</v>
      </c>
      <c r="V59" s="116"/>
      <c r="W59" s="116">
        <v>0</v>
      </c>
      <c r="X59" s="103"/>
      <c r="Y59" s="117">
        <v>1.145</v>
      </c>
      <c r="Z59" s="117">
        <v>1.1500224393900502</v>
      </c>
      <c r="AA59" s="115">
        <v>-88.122474443107293</v>
      </c>
      <c r="AB59" s="192"/>
      <c r="AC59" s="116"/>
      <c r="AD59" s="115">
        <v>-88.122474443107293</v>
      </c>
      <c r="AE59" s="105">
        <f t="shared" si="0"/>
        <v>25</v>
      </c>
      <c r="AF59" s="103" t="s">
        <v>226</v>
      </c>
      <c r="AG59" s="78"/>
      <c r="AH59" s="79">
        <f t="shared" si="1"/>
        <v>0</v>
      </c>
      <c r="AI59" s="79">
        <f t="shared" si="2"/>
        <v>1.1050558295165653</v>
      </c>
      <c r="AJ59" s="80"/>
      <c r="AK59" s="87"/>
      <c r="AL59" s="87"/>
      <c r="AM59" s="87"/>
      <c r="AN59" s="87"/>
      <c r="AO59" s="87"/>
      <c r="AP59" s="87"/>
      <c r="AQ59" s="87"/>
      <c r="AR59" s="84"/>
      <c r="AS59" s="84"/>
    </row>
    <row r="60" spans="1:45" s="85" customFormat="1" ht="15.75" customHeight="1" x14ac:dyDescent="0.25">
      <c r="A60" s="103">
        <v>2019</v>
      </c>
      <c r="B60" s="103" t="s">
        <v>66</v>
      </c>
      <c r="C60" s="103">
        <v>1413</v>
      </c>
      <c r="D60" s="103" t="s">
        <v>22</v>
      </c>
      <c r="E60" s="114">
        <v>43446</v>
      </c>
      <c r="F60" s="114">
        <v>43522</v>
      </c>
      <c r="G60" s="114">
        <v>43524</v>
      </c>
      <c r="H60" s="103" t="s">
        <v>56</v>
      </c>
      <c r="I60" s="103" t="s">
        <v>58</v>
      </c>
      <c r="J60" s="103" t="s">
        <v>23</v>
      </c>
      <c r="K60" s="116">
        <v>4397537.3790677199</v>
      </c>
      <c r="L60" s="103" t="s">
        <v>56</v>
      </c>
      <c r="M60" s="103" t="s">
        <v>57</v>
      </c>
      <c r="N60" s="103" t="s">
        <v>62</v>
      </c>
      <c r="O60" s="115">
        <v>-5000000</v>
      </c>
      <c r="P60" s="103"/>
      <c r="Q60" s="103" t="s">
        <v>26</v>
      </c>
      <c r="R60" s="117">
        <v>1.137</v>
      </c>
      <c r="S60" s="103"/>
      <c r="T60" s="103"/>
      <c r="U60" s="103"/>
      <c r="V60" s="116"/>
      <c r="W60" s="116">
        <v>0</v>
      </c>
      <c r="X60" s="103"/>
      <c r="Y60" s="117">
        <v>1.145</v>
      </c>
      <c r="Z60" s="117">
        <v>1.150316080853184</v>
      </c>
      <c r="AA60" s="116">
        <v>79728.766584629848</v>
      </c>
      <c r="AB60" s="192">
        <v>186110.79924502317</v>
      </c>
      <c r="AC60" s="116">
        <v>50905.976426176727</v>
      </c>
      <c r="AD60" s="116">
        <v>28822.790158453121</v>
      </c>
      <c r="AE60" s="105">
        <f t="shared" si="0"/>
        <v>25</v>
      </c>
      <c r="AF60" s="103" t="s">
        <v>227</v>
      </c>
      <c r="AG60" s="78"/>
      <c r="AH60" s="79">
        <f t="shared" si="1"/>
        <v>-258.32120373420071</v>
      </c>
      <c r="AI60" s="79">
        <f t="shared" si="2"/>
        <v>0</v>
      </c>
      <c r="AJ60" s="80"/>
      <c r="AK60" s="87"/>
      <c r="AL60" s="87"/>
      <c r="AM60" s="87"/>
      <c r="AN60" s="87"/>
      <c r="AO60" s="87"/>
      <c r="AP60" s="87"/>
      <c r="AQ60" s="87"/>
      <c r="AR60" s="84"/>
      <c r="AS60" s="84"/>
    </row>
    <row r="61" spans="1:45" s="85" customFormat="1" ht="15.75" customHeight="1" x14ac:dyDescent="0.25">
      <c r="A61" s="103">
        <v>2019</v>
      </c>
      <c r="B61" s="103" t="s">
        <v>66</v>
      </c>
      <c r="C61" s="103">
        <v>1414</v>
      </c>
      <c r="D61" s="103" t="s">
        <v>22</v>
      </c>
      <c r="E61" s="114">
        <v>43446</v>
      </c>
      <c r="F61" s="114">
        <v>43522</v>
      </c>
      <c r="G61" s="114">
        <v>43524</v>
      </c>
      <c r="H61" s="103" t="s">
        <v>60</v>
      </c>
      <c r="I61" s="103" t="s">
        <v>57</v>
      </c>
      <c r="J61" s="103" t="s">
        <v>23</v>
      </c>
      <c r="K61" s="116">
        <v>4397537.3790677199</v>
      </c>
      <c r="L61" s="103" t="s">
        <v>60</v>
      </c>
      <c r="M61" s="103" t="s">
        <v>58</v>
      </c>
      <c r="N61" s="103" t="s">
        <v>62</v>
      </c>
      <c r="O61" s="115">
        <v>-5000000</v>
      </c>
      <c r="P61" s="103"/>
      <c r="Q61" s="103" t="s">
        <v>26</v>
      </c>
      <c r="R61" s="117">
        <v>1.137</v>
      </c>
      <c r="S61" s="103"/>
      <c r="T61" s="103"/>
      <c r="U61" s="103"/>
      <c r="V61" s="116"/>
      <c r="W61" s="116">
        <v>0</v>
      </c>
      <c r="X61" s="103"/>
      <c r="Y61" s="117">
        <v>1.145</v>
      </c>
      <c r="Z61" s="117">
        <v>1.150316080853184</v>
      </c>
      <c r="AA61" s="115">
        <v>-28820.407677481926</v>
      </c>
      <c r="AB61" s="192"/>
      <c r="AC61" s="116">
        <v>0</v>
      </c>
      <c r="AD61" s="115">
        <v>-28820.407677481926</v>
      </c>
      <c r="AE61" s="105">
        <f t="shared" si="0"/>
        <v>25</v>
      </c>
      <c r="AF61" s="103" t="s">
        <v>227</v>
      </c>
      <c r="AG61" s="78"/>
      <c r="AH61" s="79">
        <f t="shared" si="1"/>
        <v>0</v>
      </c>
      <c r="AI61" s="79">
        <f t="shared" si="2"/>
        <v>361.40791227562335</v>
      </c>
      <c r="AJ61" s="80"/>
      <c r="AK61" s="87"/>
      <c r="AL61" s="87"/>
      <c r="AM61" s="87"/>
      <c r="AN61" s="87"/>
      <c r="AO61" s="87"/>
      <c r="AP61" s="87"/>
      <c r="AQ61" s="87"/>
      <c r="AR61" s="84"/>
      <c r="AS61" s="84"/>
    </row>
    <row r="62" spans="1:45" s="85" customFormat="1" ht="15.75" customHeight="1" x14ac:dyDescent="0.25">
      <c r="A62" s="103">
        <v>2019</v>
      </c>
      <c r="B62" s="103" t="s">
        <v>66</v>
      </c>
      <c r="C62" s="103">
        <v>1415</v>
      </c>
      <c r="D62" s="103" t="s">
        <v>22</v>
      </c>
      <c r="E62" s="114">
        <v>43446</v>
      </c>
      <c r="F62" s="114">
        <v>43551</v>
      </c>
      <c r="G62" s="114">
        <v>43553</v>
      </c>
      <c r="H62" s="103" t="s">
        <v>56</v>
      </c>
      <c r="I62" s="103" t="s">
        <v>58</v>
      </c>
      <c r="J62" s="103" t="s">
        <v>23</v>
      </c>
      <c r="K62" s="116">
        <v>13140604.467805499</v>
      </c>
      <c r="L62" s="103" t="s">
        <v>56</v>
      </c>
      <c r="M62" s="103" t="s">
        <v>57</v>
      </c>
      <c r="N62" s="103" t="s">
        <v>62</v>
      </c>
      <c r="O62" s="115">
        <v>-15000000</v>
      </c>
      <c r="P62" s="103"/>
      <c r="Q62" s="103" t="s">
        <v>26</v>
      </c>
      <c r="R62" s="117">
        <v>1.1415</v>
      </c>
      <c r="S62" s="103"/>
      <c r="T62" s="103"/>
      <c r="U62" s="103"/>
      <c r="V62" s="116"/>
      <c r="W62" s="116">
        <v>0</v>
      </c>
      <c r="X62" s="103"/>
      <c r="Y62" s="117">
        <v>1.145</v>
      </c>
      <c r="Z62" s="117">
        <v>1.1533616434827538</v>
      </c>
      <c r="AA62" s="116">
        <v>262519.1877469836</v>
      </c>
      <c r="AB62" s="192"/>
      <c r="AC62" s="116">
        <v>135143.35787543654</v>
      </c>
      <c r="AD62" s="116">
        <v>127375.82987154706</v>
      </c>
      <c r="AE62" s="105">
        <f t="shared" si="0"/>
        <v>25</v>
      </c>
      <c r="AF62" s="103" t="s">
        <v>227</v>
      </c>
      <c r="AG62" s="78"/>
      <c r="AH62" s="79">
        <f t="shared" si="1"/>
        <v>-850.56216830022697</v>
      </c>
      <c r="AI62" s="79">
        <f t="shared" si="2"/>
        <v>0</v>
      </c>
      <c r="AJ62" s="80"/>
      <c r="AK62" s="87"/>
      <c r="AL62" s="87"/>
      <c r="AM62" s="87"/>
      <c r="AN62" s="87"/>
      <c r="AO62" s="87"/>
      <c r="AP62" s="87"/>
      <c r="AQ62" s="87"/>
      <c r="AR62" s="84"/>
      <c r="AS62" s="84"/>
    </row>
    <row r="63" spans="1:45" s="85" customFormat="1" ht="15.75" customHeight="1" x14ac:dyDescent="0.25">
      <c r="A63" s="103">
        <v>2019</v>
      </c>
      <c r="B63" s="103" t="s">
        <v>66</v>
      </c>
      <c r="C63" s="103">
        <v>1416</v>
      </c>
      <c r="D63" s="103" t="s">
        <v>22</v>
      </c>
      <c r="E63" s="114">
        <v>43446</v>
      </c>
      <c r="F63" s="114">
        <v>43551</v>
      </c>
      <c r="G63" s="114">
        <v>43553</v>
      </c>
      <c r="H63" s="103" t="s">
        <v>60</v>
      </c>
      <c r="I63" s="103" t="s">
        <v>57</v>
      </c>
      <c r="J63" s="103" t="s">
        <v>23</v>
      </c>
      <c r="K63" s="116">
        <v>13140604.467805499</v>
      </c>
      <c r="L63" s="103" t="s">
        <v>60</v>
      </c>
      <c r="M63" s="103" t="s">
        <v>58</v>
      </c>
      <c r="N63" s="103" t="s">
        <v>62</v>
      </c>
      <c r="O63" s="115">
        <v>-15000000</v>
      </c>
      <c r="P63" s="103"/>
      <c r="Q63" s="103" t="s">
        <v>26</v>
      </c>
      <c r="R63" s="117">
        <v>1.1415</v>
      </c>
      <c r="S63" s="103"/>
      <c r="T63" s="103"/>
      <c r="U63" s="103"/>
      <c r="V63" s="116"/>
      <c r="W63" s="116">
        <v>0</v>
      </c>
      <c r="X63" s="103"/>
      <c r="Y63" s="117">
        <v>1.145</v>
      </c>
      <c r="Z63" s="117">
        <v>1.1533616434827538</v>
      </c>
      <c r="AA63" s="115">
        <v>-127316.74740910836</v>
      </c>
      <c r="AB63" s="192"/>
      <c r="AC63" s="116">
        <v>0</v>
      </c>
      <c r="AD63" s="115">
        <v>-127316.74740910836</v>
      </c>
      <c r="AE63" s="105">
        <f t="shared" si="0"/>
        <v>25</v>
      </c>
      <c r="AF63" s="103" t="s">
        <v>227</v>
      </c>
      <c r="AG63" s="78"/>
      <c r="AH63" s="79">
        <f t="shared" si="1"/>
        <v>0</v>
      </c>
      <c r="AI63" s="79">
        <f t="shared" si="2"/>
        <v>1596.5520125102187</v>
      </c>
      <c r="AJ63" s="80"/>
      <c r="AK63" s="87"/>
      <c r="AL63" s="87"/>
      <c r="AM63" s="87"/>
      <c r="AN63" s="87"/>
      <c r="AO63" s="87"/>
      <c r="AP63" s="87"/>
      <c r="AQ63" s="87"/>
      <c r="AR63" s="84"/>
      <c r="AS63" s="84"/>
    </row>
    <row r="64" spans="1:45" s="85" customFormat="1" ht="15.75" customHeight="1" x14ac:dyDescent="0.25">
      <c r="A64" s="103">
        <v>2019</v>
      </c>
      <c r="B64" s="103" t="s">
        <v>72</v>
      </c>
      <c r="C64" s="103">
        <v>890</v>
      </c>
      <c r="D64" s="103" t="s">
        <v>51</v>
      </c>
      <c r="E64" s="114">
        <v>42719</v>
      </c>
      <c r="F64" s="114">
        <v>43551</v>
      </c>
      <c r="G64" s="114">
        <v>43553</v>
      </c>
      <c r="H64" s="103" t="s">
        <v>56</v>
      </c>
      <c r="I64" s="103" t="s">
        <v>58</v>
      </c>
      <c r="J64" s="103" t="s">
        <v>23</v>
      </c>
      <c r="K64" s="116">
        <v>17897091.722595099</v>
      </c>
      <c r="L64" s="103" t="s">
        <v>56</v>
      </c>
      <c r="M64" s="103" t="s">
        <v>57</v>
      </c>
      <c r="N64" s="103" t="s">
        <v>62</v>
      </c>
      <c r="O64" s="115">
        <v>-20000000</v>
      </c>
      <c r="P64" s="103">
        <v>1.0449999999999999</v>
      </c>
      <c r="Q64" s="103" t="s">
        <v>26</v>
      </c>
      <c r="R64" s="117">
        <v>1.1174999999999999</v>
      </c>
      <c r="S64" s="103"/>
      <c r="T64" s="103"/>
      <c r="U64" s="103"/>
      <c r="V64" s="116"/>
      <c r="W64" s="116">
        <v>0</v>
      </c>
      <c r="X64" s="103"/>
      <c r="Y64" s="117">
        <v>1.145</v>
      </c>
      <c r="Z64" s="117">
        <v>1.1533616434827538</v>
      </c>
      <c r="AA64" s="116">
        <v>629801.90134374797</v>
      </c>
      <c r="AB64" s="192">
        <v>627438.7255196824</v>
      </c>
      <c r="AC64" s="116">
        <v>556476.90935496986</v>
      </c>
      <c r="AD64" s="116">
        <v>73324.991988778114</v>
      </c>
      <c r="AE64" s="105">
        <f t="shared" si="0"/>
        <v>25</v>
      </c>
      <c r="AF64" s="103" t="s">
        <v>225</v>
      </c>
      <c r="AG64" s="78"/>
      <c r="AH64" s="79">
        <f t="shared" si="1"/>
        <v>-8313.3850977374714</v>
      </c>
      <c r="AI64" s="79">
        <f t="shared" si="2"/>
        <v>0</v>
      </c>
      <c r="AJ64" s="80"/>
      <c r="AK64" s="87"/>
      <c r="AL64" s="87"/>
      <c r="AM64" s="87"/>
      <c r="AN64" s="87"/>
      <c r="AO64" s="87"/>
      <c r="AP64" s="87"/>
      <c r="AQ64" s="87"/>
      <c r="AR64" s="84"/>
      <c r="AS64" s="84"/>
    </row>
    <row r="65" spans="1:45" s="85" customFormat="1" ht="15.75" customHeight="1" x14ac:dyDescent="0.25">
      <c r="A65" s="103">
        <v>2019</v>
      </c>
      <c r="B65" s="103" t="s">
        <v>72</v>
      </c>
      <c r="C65" s="103">
        <v>892</v>
      </c>
      <c r="D65" s="103" t="s">
        <v>51</v>
      </c>
      <c r="E65" s="114">
        <v>42719</v>
      </c>
      <c r="F65" s="114">
        <v>43551</v>
      </c>
      <c r="G65" s="114">
        <v>43553</v>
      </c>
      <c r="H65" s="103" t="s">
        <v>60</v>
      </c>
      <c r="I65" s="103" t="s">
        <v>57</v>
      </c>
      <c r="J65" s="103" t="s">
        <v>23</v>
      </c>
      <c r="K65" s="116">
        <v>17897091.722595099</v>
      </c>
      <c r="L65" s="103" t="s">
        <v>60</v>
      </c>
      <c r="M65" s="103" t="s">
        <v>58</v>
      </c>
      <c r="N65" s="103" t="s">
        <v>62</v>
      </c>
      <c r="O65" s="115">
        <v>-20000000</v>
      </c>
      <c r="P65" s="103">
        <v>1.0449999999999999</v>
      </c>
      <c r="Q65" s="103" t="s">
        <v>26</v>
      </c>
      <c r="R65" s="117">
        <v>1.1174999999999999</v>
      </c>
      <c r="S65" s="103">
        <v>1.0175000000000001</v>
      </c>
      <c r="T65" s="103" t="s">
        <v>151</v>
      </c>
      <c r="U65" s="103" t="s">
        <v>150</v>
      </c>
      <c r="V65" s="116"/>
      <c r="W65" s="116">
        <v>0</v>
      </c>
      <c r="X65" s="103"/>
      <c r="Y65" s="117">
        <v>1.145</v>
      </c>
      <c r="Z65" s="117">
        <v>1.1533616434827538</v>
      </c>
      <c r="AA65" s="115">
        <v>-2363.1758240655249</v>
      </c>
      <c r="AB65" s="192"/>
      <c r="AC65" s="116"/>
      <c r="AD65" s="115">
        <v>-2363.1758240655249</v>
      </c>
      <c r="AE65" s="105">
        <f t="shared" si="0"/>
        <v>25</v>
      </c>
      <c r="AF65" s="103" t="s">
        <v>226</v>
      </c>
      <c r="AG65" s="78"/>
      <c r="AH65" s="79">
        <f t="shared" si="1"/>
        <v>0</v>
      </c>
      <c r="AI65" s="79">
        <f t="shared" si="2"/>
        <v>29.63422483378168</v>
      </c>
      <c r="AJ65" s="80"/>
      <c r="AK65" s="87"/>
      <c r="AL65" s="87"/>
      <c r="AM65" s="87"/>
      <c r="AN65" s="87"/>
      <c r="AO65" s="87"/>
      <c r="AP65" s="87"/>
      <c r="AQ65" s="87"/>
      <c r="AR65" s="84"/>
      <c r="AS65" s="84"/>
    </row>
    <row r="66" spans="1:45" s="85" customFormat="1" ht="15.75" customHeight="1" x14ac:dyDescent="0.25">
      <c r="A66" s="103">
        <v>2019</v>
      </c>
      <c r="B66" s="103" t="s">
        <v>66</v>
      </c>
      <c r="C66" s="103">
        <v>1417</v>
      </c>
      <c r="D66" s="103" t="s">
        <v>22</v>
      </c>
      <c r="E66" s="114">
        <v>43446</v>
      </c>
      <c r="F66" s="114">
        <v>43581</v>
      </c>
      <c r="G66" s="114">
        <v>43585</v>
      </c>
      <c r="H66" s="103" t="s">
        <v>56</v>
      </c>
      <c r="I66" s="103" t="s">
        <v>58</v>
      </c>
      <c r="J66" s="103" t="s">
        <v>23</v>
      </c>
      <c r="K66" s="116">
        <v>4368719.96505024</v>
      </c>
      <c r="L66" s="103" t="s">
        <v>56</v>
      </c>
      <c r="M66" s="103" t="s">
        <v>57</v>
      </c>
      <c r="N66" s="103" t="s">
        <v>62</v>
      </c>
      <c r="O66" s="115">
        <v>-5000000</v>
      </c>
      <c r="P66" s="103"/>
      <c r="Q66" s="103" t="s">
        <v>26</v>
      </c>
      <c r="R66" s="117">
        <v>1.1445000000000001</v>
      </c>
      <c r="S66" s="103"/>
      <c r="T66" s="103"/>
      <c r="U66" s="103"/>
      <c r="V66" s="116"/>
      <c r="W66" s="116">
        <v>0</v>
      </c>
      <c r="X66" s="103"/>
      <c r="Y66" s="117">
        <v>1.145</v>
      </c>
      <c r="Z66" s="117">
        <v>1.1565183172960625</v>
      </c>
      <c r="AA66" s="116">
        <v>98308.256453828624</v>
      </c>
      <c r="AB66" s="192">
        <v>45433.957417135491</v>
      </c>
      <c r="AC66" s="116">
        <v>45398.902838281356</v>
      </c>
      <c r="AD66" s="116">
        <v>52909.353615547268</v>
      </c>
      <c r="AE66" s="105">
        <f t="shared" si="0"/>
        <v>25</v>
      </c>
      <c r="AF66" s="103" t="s">
        <v>227</v>
      </c>
      <c r="AG66" s="78"/>
      <c r="AH66" s="79">
        <f t="shared" si="1"/>
        <v>-318.51875091040472</v>
      </c>
      <c r="AI66" s="79">
        <f t="shared" si="2"/>
        <v>0</v>
      </c>
      <c r="AJ66" s="80"/>
      <c r="AK66" s="87"/>
      <c r="AL66" s="87"/>
      <c r="AM66" s="87"/>
      <c r="AN66" s="87"/>
      <c r="AO66" s="87"/>
      <c r="AP66" s="87"/>
      <c r="AQ66" s="87"/>
      <c r="AR66" s="84"/>
      <c r="AS66" s="84"/>
    </row>
    <row r="67" spans="1:45" s="85" customFormat="1" ht="15.75" customHeight="1" x14ac:dyDescent="0.25">
      <c r="A67" s="103">
        <v>2019</v>
      </c>
      <c r="B67" s="103" t="s">
        <v>66</v>
      </c>
      <c r="C67" s="103">
        <v>1418</v>
      </c>
      <c r="D67" s="103" t="s">
        <v>22</v>
      </c>
      <c r="E67" s="114">
        <v>43446</v>
      </c>
      <c r="F67" s="114">
        <v>43581</v>
      </c>
      <c r="G67" s="114">
        <v>43585</v>
      </c>
      <c r="H67" s="103" t="s">
        <v>60</v>
      </c>
      <c r="I67" s="103" t="s">
        <v>57</v>
      </c>
      <c r="J67" s="103" t="s">
        <v>23</v>
      </c>
      <c r="K67" s="116">
        <v>4368719.96505024</v>
      </c>
      <c r="L67" s="103" t="s">
        <v>60</v>
      </c>
      <c r="M67" s="103" t="s">
        <v>58</v>
      </c>
      <c r="N67" s="103" t="s">
        <v>62</v>
      </c>
      <c r="O67" s="115">
        <v>-5000000</v>
      </c>
      <c r="P67" s="103"/>
      <c r="Q67" s="103" t="s">
        <v>26</v>
      </c>
      <c r="R67" s="117">
        <v>1.1445000000000001</v>
      </c>
      <c r="S67" s="103"/>
      <c r="T67" s="103"/>
      <c r="U67" s="103"/>
      <c r="V67" s="116"/>
      <c r="W67" s="116">
        <v>0</v>
      </c>
      <c r="X67" s="103"/>
      <c r="Y67" s="117">
        <v>1.145</v>
      </c>
      <c r="Z67" s="117">
        <v>1.1565183172960625</v>
      </c>
      <c r="AA67" s="115">
        <v>-52874.299036693134</v>
      </c>
      <c r="AB67" s="192"/>
      <c r="AC67" s="116">
        <v>0</v>
      </c>
      <c r="AD67" s="115">
        <v>-52874.299036693134</v>
      </c>
      <c r="AE67" s="105">
        <f t="shared" si="0"/>
        <v>25</v>
      </c>
      <c r="AF67" s="103" t="s">
        <v>227</v>
      </c>
      <c r="AG67" s="78"/>
      <c r="AH67" s="79">
        <f t="shared" si="1"/>
        <v>0</v>
      </c>
      <c r="AI67" s="79">
        <f t="shared" si="2"/>
        <v>663.04370992013185</v>
      </c>
      <c r="AJ67" s="80"/>
      <c r="AK67" s="87"/>
      <c r="AL67" s="87"/>
      <c r="AM67" s="87"/>
      <c r="AN67" s="87"/>
      <c r="AO67" s="87"/>
      <c r="AP67" s="87"/>
      <c r="AQ67" s="87"/>
      <c r="AR67" s="84"/>
      <c r="AS67" s="84"/>
    </row>
    <row r="68" spans="1:45" s="85" customFormat="1" ht="15.75" customHeight="1" x14ac:dyDescent="0.25">
      <c r="A68" s="103">
        <v>2019</v>
      </c>
      <c r="B68" s="103" t="s">
        <v>119</v>
      </c>
      <c r="C68" s="103">
        <v>1016</v>
      </c>
      <c r="D68" s="103" t="s">
        <v>96</v>
      </c>
      <c r="E68" s="114">
        <v>43222</v>
      </c>
      <c r="F68" s="114"/>
      <c r="G68" s="114">
        <v>43585</v>
      </c>
      <c r="H68" s="103" t="s">
        <v>56</v>
      </c>
      <c r="I68" s="103" t="s">
        <v>61</v>
      </c>
      <c r="J68" s="103" t="s">
        <v>23</v>
      </c>
      <c r="K68" s="116">
        <v>13585638.039786501</v>
      </c>
      <c r="L68" s="103" t="s">
        <v>60</v>
      </c>
      <c r="M68" s="103" t="s">
        <v>61</v>
      </c>
      <c r="N68" s="103" t="s">
        <v>62</v>
      </c>
      <c r="O68" s="115">
        <v>-16800000</v>
      </c>
      <c r="P68" s="103"/>
      <c r="Q68" s="103" t="s">
        <v>26</v>
      </c>
      <c r="R68" s="117">
        <v>1.2365999999999999</v>
      </c>
      <c r="S68" s="103"/>
      <c r="T68" s="103"/>
      <c r="U68" s="103"/>
      <c r="V68" s="116"/>
      <c r="W68" s="116">
        <v>0</v>
      </c>
      <c r="X68" s="103"/>
      <c r="Y68" s="117">
        <v>1.145</v>
      </c>
      <c r="Z68" s="117">
        <v>1.1565183172960625</v>
      </c>
      <c r="AA68" s="115">
        <v>-941447.10294462612</v>
      </c>
      <c r="AB68" s="115">
        <v>-941447.10294462612</v>
      </c>
      <c r="AC68" s="115">
        <v>-941447.10294462612</v>
      </c>
      <c r="AD68" s="116">
        <v>0</v>
      </c>
      <c r="AE68" s="105">
        <f t="shared" si="0"/>
        <v>25</v>
      </c>
      <c r="AF68" s="103" t="s">
        <v>228</v>
      </c>
      <c r="AG68" s="78"/>
      <c r="AH68" s="79">
        <f t="shared" si="1"/>
        <v>0</v>
      </c>
      <c r="AI68" s="79">
        <f t="shared" si="2"/>
        <v>11805.74667092561</v>
      </c>
      <c r="AJ68" s="80"/>
      <c r="AK68" s="87"/>
      <c r="AL68" s="87"/>
      <c r="AM68" s="87"/>
      <c r="AN68" s="87"/>
      <c r="AO68" s="87"/>
      <c r="AP68" s="87"/>
      <c r="AQ68" s="87"/>
      <c r="AR68" s="84"/>
      <c r="AS68" s="84"/>
    </row>
    <row r="69" spans="1:45" s="85" customFormat="1" ht="15.75" customHeight="1" x14ac:dyDescent="0.25">
      <c r="A69" s="103">
        <v>2019</v>
      </c>
      <c r="B69" s="103" t="s">
        <v>120</v>
      </c>
      <c r="C69" s="103">
        <v>1017</v>
      </c>
      <c r="D69" s="103" t="s">
        <v>96</v>
      </c>
      <c r="E69" s="114">
        <v>43222</v>
      </c>
      <c r="F69" s="114"/>
      <c r="G69" s="114">
        <v>43585</v>
      </c>
      <c r="H69" s="103" t="s">
        <v>56</v>
      </c>
      <c r="I69" s="103" t="s">
        <v>61</v>
      </c>
      <c r="J69" s="103" t="s">
        <v>23</v>
      </c>
      <c r="K69" s="116">
        <v>2587740.5790069499</v>
      </c>
      <c r="L69" s="103" t="s">
        <v>60</v>
      </c>
      <c r="M69" s="103" t="s">
        <v>61</v>
      </c>
      <c r="N69" s="103" t="s">
        <v>62</v>
      </c>
      <c r="O69" s="115">
        <v>-3200000</v>
      </c>
      <c r="P69" s="103"/>
      <c r="Q69" s="103" t="s">
        <v>26</v>
      </c>
      <c r="R69" s="117">
        <v>1.2365999999999999</v>
      </c>
      <c r="S69" s="103"/>
      <c r="T69" s="103"/>
      <c r="U69" s="103"/>
      <c r="V69" s="116"/>
      <c r="W69" s="116">
        <v>0</v>
      </c>
      <c r="X69" s="103"/>
      <c r="Y69" s="117">
        <v>1.145</v>
      </c>
      <c r="Z69" s="117">
        <v>1.1565183172960625</v>
      </c>
      <c r="AA69" s="115">
        <v>-179323.25770373794</v>
      </c>
      <c r="AB69" s="115">
        <v>-179323.25770373794</v>
      </c>
      <c r="AC69" s="115">
        <v>-179323.25770373794</v>
      </c>
      <c r="AD69" s="116">
        <v>0</v>
      </c>
      <c r="AE69" s="105">
        <f t="shared" si="0"/>
        <v>25</v>
      </c>
      <c r="AF69" s="103" t="s">
        <v>228</v>
      </c>
      <c r="AG69" s="78"/>
      <c r="AH69" s="79">
        <f t="shared" si="1"/>
        <v>0</v>
      </c>
      <c r="AI69" s="79">
        <f t="shared" si="2"/>
        <v>2248.7136516048736</v>
      </c>
      <c r="AJ69" s="80"/>
      <c r="AK69" s="87"/>
      <c r="AL69" s="87"/>
      <c r="AM69" s="87"/>
      <c r="AN69" s="87"/>
      <c r="AO69" s="87"/>
      <c r="AP69" s="87"/>
      <c r="AQ69" s="87"/>
      <c r="AR69" s="84"/>
      <c r="AS69" s="84"/>
    </row>
    <row r="70" spans="1:45" s="85" customFormat="1" ht="15.75" customHeight="1" x14ac:dyDescent="0.25">
      <c r="A70" s="103">
        <v>2019</v>
      </c>
      <c r="B70" s="103" t="s">
        <v>121</v>
      </c>
      <c r="C70" s="103">
        <v>1018</v>
      </c>
      <c r="D70" s="103" t="s">
        <v>96</v>
      </c>
      <c r="E70" s="114">
        <v>43223</v>
      </c>
      <c r="F70" s="114"/>
      <c r="G70" s="114">
        <v>43616</v>
      </c>
      <c r="H70" s="103" t="s">
        <v>56</v>
      </c>
      <c r="I70" s="103" t="s">
        <v>61</v>
      </c>
      <c r="J70" s="103" t="s">
        <v>23</v>
      </c>
      <c r="K70" s="116">
        <v>3225806.4516129</v>
      </c>
      <c r="L70" s="103" t="s">
        <v>60</v>
      </c>
      <c r="M70" s="103" t="s">
        <v>61</v>
      </c>
      <c r="N70" s="103" t="s">
        <v>62</v>
      </c>
      <c r="O70" s="115">
        <v>-4000000</v>
      </c>
      <c r="P70" s="103"/>
      <c r="Q70" s="103" t="s">
        <v>26</v>
      </c>
      <c r="R70" s="117">
        <v>1.24</v>
      </c>
      <c r="S70" s="103"/>
      <c r="T70" s="103"/>
      <c r="U70" s="103"/>
      <c r="V70" s="116"/>
      <c r="W70" s="116">
        <v>0</v>
      </c>
      <c r="X70" s="103"/>
      <c r="Y70" s="117">
        <v>1.145</v>
      </c>
      <c r="Z70" s="117">
        <v>1.1595185629673939</v>
      </c>
      <c r="AA70" s="115">
        <v>-224136.69628774887</v>
      </c>
      <c r="AB70" s="115">
        <v>-224136.69628774887</v>
      </c>
      <c r="AC70" s="115">
        <v>-224136.69628774884</v>
      </c>
      <c r="AD70" s="115">
        <v>-2.9103830456733704E-11</v>
      </c>
      <c r="AE70" s="105">
        <f t="shared" si="0"/>
        <v>25</v>
      </c>
      <c r="AF70" s="103" t="s">
        <v>228</v>
      </c>
      <c r="AG70" s="78"/>
      <c r="AH70" s="79">
        <f t="shared" si="1"/>
        <v>0</v>
      </c>
      <c r="AI70" s="79">
        <f t="shared" si="2"/>
        <v>2810.6741714483705</v>
      </c>
      <c r="AJ70" s="80"/>
      <c r="AK70" s="87"/>
      <c r="AL70" s="87"/>
      <c r="AM70" s="87"/>
      <c r="AN70" s="87"/>
      <c r="AO70" s="87"/>
      <c r="AP70" s="87"/>
      <c r="AQ70" s="87"/>
      <c r="AR70" s="84"/>
      <c r="AS70" s="84"/>
    </row>
    <row r="71" spans="1:45" s="85" customFormat="1" ht="15.75" customHeight="1" x14ac:dyDescent="0.25">
      <c r="A71" s="103">
        <v>2019</v>
      </c>
      <c r="B71" s="103" t="s">
        <v>122</v>
      </c>
      <c r="C71" s="103">
        <v>1019</v>
      </c>
      <c r="D71" s="103" t="s">
        <v>96</v>
      </c>
      <c r="E71" s="114">
        <v>43223</v>
      </c>
      <c r="F71" s="114"/>
      <c r="G71" s="114">
        <v>43616</v>
      </c>
      <c r="H71" s="103" t="s">
        <v>56</v>
      </c>
      <c r="I71" s="103" t="s">
        <v>61</v>
      </c>
      <c r="J71" s="103" t="s">
        <v>23</v>
      </c>
      <c r="K71" s="116">
        <v>16935483.870967701</v>
      </c>
      <c r="L71" s="103" t="s">
        <v>60</v>
      </c>
      <c r="M71" s="103" t="s">
        <v>61</v>
      </c>
      <c r="N71" s="103" t="s">
        <v>62</v>
      </c>
      <c r="O71" s="115">
        <v>-21000000</v>
      </c>
      <c r="P71" s="103"/>
      <c r="Q71" s="103" t="s">
        <v>26</v>
      </c>
      <c r="R71" s="117">
        <v>1.24</v>
      </c>
      <c r="S71" s="103"/>
      <c r="T71" s="103"/>
      <c r="U71" s="103"/>
      <c r="V71" s="116"/>
      <c r="W71" s="116">
        <v>0</v>
      </c>
      <c r="X71" s="103"/>
      <c r="Y71" s="117">
        <v>1.145</v>
      </c>
      <c r="Z71" s="117">
        <v>1.1595185629673939</v>
      </c>
      <c r="AA71" s="115">
        <v>-1176717.6555106798</v>
      </c>
      <c r="AB71" s="115">
        <v>-1176717.6555106798</v>
      </c>
      <c r="AC71" s="115">
        <v>-1176717.6555106798</v>
      </c>
      <c r="AD71" s="116">
        <v>0</v>
      </c>
      <c r="AE71" s="105">
        <f t="shared" si="0"/>
        <v>25</v>
      </c>
      <c r="AF71" s="103" t="s">
        <v>228</v>
      </c>
      <c r="AG71" s="78"/>
      <c r="AH71" s="79">
        <f t="shared" si="1"/>
        <v>0</v>
      </c>
      <c r="AI71" s="79">
        <f t="shared" si="2"/>
        <v>14756.039400103924</v>
      </c>
      <c r="AJ71" s="80"/>
      <c r="AK71" s="87"/>
      <c r="AL71" s="87"/>
      <c r="AM71" s="87"/>
      <c r="AN71" s="87"/>
      <c r="AO71" s="87"/>
      <c r="AP71" s="87"/>
      <c r="AQ71" s="87"/>
      <c r="AR71" s="84"/>
      <c r="AS71" s="84"/>
    </row>
    <row r="72" spans="1:45" s="85" customFormat="1" ht="15.75" customHeight="1" x14ac:dyDescent="0.25">
      <c r="A72" s="103">
        <v>2019</v>
      </c>
      <c r="B72" s="103" t="s">
        <v>64</v>
      </c>
      <c r="C72" s="103">
        <v>1419</v>
      </c>
      <c r="D72" s="103" t="s">
        <v>27</v>
      </c>
      <c r="E72" s="114">
        <v>43444</v>
      </c>
      <c r="F72" s="114">
        <v>43675</v>
      </c>
      <c r="G72" s="114">
        <v>43677</v>
      </c>
      <c r="H72" s="103" t="s">
        <v>56</v>
      </c>
      <c r="I72" s="103" t="s">
        <v>58</v>
      </c>
      <c r="J72" s="103" t="s">
        <v>23</v>
      </c>
      <c r="K72" s="116">
        <v>8724480.8933868408</v>
      </c>
      <c r="L72" s="103" t="s">
        <v>56</v>
      </c>
      <c r="M72" s="103" t="s">
        <v>57</v>
      </c>
      <c r="N72" s="103" t="s">
        <v>62</v>
      </c>
      <c r="O72" s="115">
        <v>-10000000</v>
      </c>
      <c r="P72" s="103"/>
      <c r="Q72" s="103" t="s">
        <v>26</v>
      </c>
      <c r="R72" s="117">
        <v>1.1462000000000001</v>
      </c>
      <c r="S72" s="103"/>
      <c r="T72" s="103"/>
      <c r="U72" s="103"/>
      <c r="V72" s="116"/>
      <c r="W72" s="116">
        <v>0</v>
      </c>
      <c r="X72" s="103"/>
      <c r="Y72" s="117">
        <v>1.145</v>
      </c>
      <c r="Z72" s="117">
        <v>1.1657558778384531</v>
      </c>
      <c r="AA72" s="116">
        <v>284711.90363595635</v>
      </c>
      <c r="AB72" s="192">
        <v>146630.91453277852</v>
      </c>
      <c r="AC72" s="116">
        <v>146355.58421660773</v>
      </c>
      <c r="AD72" s="116">
        <v>138356.31941934861</v>
      </c>
      <c r="AE72" s="105">
        <f t="shared" si="0"/>
        <v>26</v>
      </c>
      <c r="AF72" s="103" t="s">
        <v>229</v>
      </c>
      <c r="AG72" s="78"/>
      <c r="AH72" s="79">
        <f t="shared" si="1"/>
        <v>-768.72213981708205</v>
      </c>
      <c r="AI72" s="79">
        <f t="shared" si="2"/>
        <v>0</v>
      </c>
      <c r="AJ72" s="80"/>
      <c r="AK72" s="87"/>
      <c r="AL72" s="87"/>
      <c r="AM72" s="87"/>
      <c r="AN72" s="87"/>
      <c r="AO72" s="87"/>
      <c r="AP72" s="87"/>
      <c r="AQ72" s="87"/>
      <c r="AR72" s="84"/>
      <c r="AS72" s="84"/>
    </row>
    <row r="73" spans="1:45" s="85" customFormat="1" ht="15.75" customHeight="1" x14ac:dyDescent="0.25">
      <c r="A73" s="103">
        <v>2019</v>
      </c>
      <c r="B73" s="103" t="s">
        <v>64</v>
      </c>
      <c r="C73" s="103">
        <v>1420</v>
      </c>
      <c r="D73" s="103" t="s">
        <v>27</v>
      </c>
      <c r="E73" s="114">
        <v>43444</v>
      </c>
      <c r="F73" s="114">
        <v>43675</v>
      </c>
      <c r="G73" s="114">
        <v>43677</v>
      </c>
      <c r="H73" s="103" t="s">
        <v>60</v>
      </c>
      <c r="I73" s="103" t="s">
        <v>57</v>
      </c>
      <c r="J73" s="103" t="s">
        <v>23</v>
      </c>
      <c r="K73" s="116">
        <v>8724480.8933868408</v>
      </c>
      <c r="L73" s="103" t="s">
        <v>60</v>
      </c>
      <c r="M73" s="103" t="s">
        <v>58</v>
      </c>
      <c r="N73" s="103" t="s">
        <v>62</v>
      </c>
      <c r="O73" s="115">
        <v>-10000000</v>
      </c>
      <c r="P73" s="103"/>
      <c r="Q73" s="103" t="s">
        <v>26</v>
      </c>
      <c r="R73" s="117">
        <v>1.1462000000000001</v>
      </c>
      <c r="S73" s="103"/>
      <c r="T73" s="103"/>
      <c r="U73" s="103"/>
      <c r="V73" s="116"/>
      <c r="W73" s="116">
        <v>0</v>
      </c>
      <c r="X73" s="103"/>
      <c r="Y73" s="117">
        <v>1.145</v>
      </c>
      <c r="Z73" s="117">
        <v>1.1657558778384531</v>
      </c>
      <c r="AA73" s="115">
        <v>-138080.98910317782</v>
      </c>
      <c r="AB73" s="192"/>
      <c r="AC73" s="116">
        <v>0</v>
      </c>
      <c r="AD73" s="115">
        <v>-138080.98910317782</v>
      </c>
      <c r="AE73" s="105">
        <f t="shared" si="0"/>
        <v>26</v>
      </c>
      <c r="AF73" s="103" t="s">
        <v>229</v>
      </c>
      <c r="AG73" s="78"/>
      <c r="AH73" s="79">
        <f t="shared" si="1"/>
        <v>0</v>
      </c>
      <c r="AI73" s="79">
        <f t="shared" si="2"/>
        <v>3148.2465515524545</v>
      </c>
      <c r="AJ73" s="80"/>
      <c r="AK73" s="92"/>
      <c r="AL73" s="87"/>
      <c r="AM73" s="87"/>
      <c r="AN73" s="87"/>
      <c r="AO73" s="87"/>
      <c r="AP73" s="87"/>
      <c r="AQ73" s="87"/>
      <c r="AR73" s="84"/>
      <c r="AS73" s="84"/>
    </row>
    <row r="74" spans="1:45" s="85" customFormat="1" ht="15.75" customHeight="1" x14ac:dyDescent="0.25">
      <c r="A74" s="103">
        <v>2019</v>
      </c>
      <c r="B74" s="103" t="s">
        <v>65</v>
      </c>
      <c r="C74" s="103">
        <v>1409</v>
      </c>
      <c r="D74" s="103" t="s">
        <v>22</v>
      </c>
      <c r="E74" s="114">
        <v>43446</v>
      </c>
      <c r="F74" s="114">
        <v>43705</v>
      </c>
      <c r="G74" s="114">
        <v>43707</v>
      </c>
      <c r="H74" s="103" t="s">
        <v>56</v>
      </c>
      <c r="I74" s="103" t="s">
        <v>58</v>
      </c>
      <c r="J74" s="103" t="s">
        <v>23</v>
      </c>
      <c r="K74" s="116">
        <v>20842379.504993498</v>
      </c>
      <c r="L74" s="103" t="s">
        <v>56</v>
      </c>
      <c r="M74" s="103" t="s">
        <v>57</v>
      </c>
      <c r="N74" s="103" t="s">
        <v>62</v>
      </c>
      <c r="O74" s="115">
        <v>-24000000</v>
      </c>
      <c r="P74" s="103"/>
      <c r="Q74" s="103" t="s">
        <v>26</v>
      </c>
      <c r="R74" s="117">
        <v>1.1515</v>
      </c>
      <c r="S74" s="103"/>
      <c r="T74" s="103"/>
      <c r="U74" s="103"/>
      <c r="V74" s="116"/>
      <c r="W74" s="116">
        <v>0</v>
      </c>
      <c r="X74" s="103"/>
      <c r="Y74" s="117">
        <v>1.145</v>
      </c>
      <c r="Z74" s="117">
        <v>1.1687262701392525</v>
      </c>
      <c r="AA74" s="116">
        <v>688275.74494231108</v>
      </c>
      <c r="AB74" s="192">
        <v>307878.42446011736</v>
      </c>
      <c r="AC74" s="116">
        <v>307203.20820294321</v>
      </c>
      <c r="AD74" s="116">
        <v>381072.53673936788</v>
      </c>
      <c r="AE74" s="105">
        <f t="shared" si="0"/>
        <v>26</v>
      </c>
      <c r="AF74" s="103" t="s">
        <v>230</v>
      </c>
      <c r="AG74" s="78"/>
      <c r="AH74" s="79">
        <f t="shared" si="1"/>
        <v>-2230.0134136130878</v>
      </c>
      <c r="AI74" s="79">
        <f t="shared" si="2"/>
        <v>0</v>
      </c>
      <c r="AJ74" s="80"/>
      <c r="AK74" s="87"/>
      <c r="AL74" s="87"/>
      <c r="AM74" s="87"/>
      <c r="AN74" s="87"/>
      <c r="AO74" s="87"/>
      <c r="AP74" s="87"/>
      <c r="AQ74" s="87"/>
      <c r="AR74" s="84"/>
      <c r="AS74" s="84"/>
    </row>
    <row r="75" spans="1:45" s="85" customFormat="1" ht="15.75" customHeight="1" x14ac:dyDescent="0.25">
      <c r="A75" s="103">
        <v>2019</v>
      </c>
      <c r="B75" s="103" t="s">
        <v>65</v>
      </c>
      <c r="C75" s="103">
        <v>1410</v>
      </c>
      <c r="D75" s="103" t="s">
        <v>22</v>
      </c>
      <c r="E75" s="114">
        <v>43446</v>
      </c>
      <c r="F75" s="114">
        <v>43705</v>
      </c>
      <c r="G75" s="114">
        <v>43707</v>
      </c>
      <c r="H75" s="103" t="s">
        <v>60</v>
      </c>
      <c r="I75" s="103" t="s">
        <v>57</v>
      </c>
      <c r="J75" s="103" t="s">
        <v>23</v>
      </c>
      <c r="K75" s="116">
        <v>20842379.504993498</v>
      </c>
      <c r="L75" s="103" t="s">
        <v>60</v>
      </c>
      <c r="M75" s="103" t="s">
        <v>58</v>
      </c>
      <c r="N75" s="103" t="s">
        <v>62</v>
      </c>
      <c r="O75" s="115">
        <v>-24000000</v>
      </c>
      <c r="P75" s="103"/>
      <c r="Q75" s="103" t="s">
        <v>26</v>
      </c>
      <c r="R75" s="117">
        <v>1.1515</v>
      </c>
      <c r="S75" s="103"/>
      <c r="T75" s="103"/>
      <c r="U75" s="103"/>
      <c r="V75" s="116"/>
      <c r="W75" s="116">
        <v>0</v>
      </c>
      <c r="X75" s="103"/>
      <c r="Y75" s="117">
        <v>1.145</v>
      </c>
      <c r="Z75" s="117">
        <v>1.1687262701392525</v>
      </c>
      <c r="AA75" s="115">
        <v>-380397.32048219373</v>
      </c>
      <c r="AB75" s="192"/>
      <c r="AC75" s="116">
        <v>0</v>
      </c>
      <c r="AD75" s="115">
        <v>-380397.32048219373</v>
      </c>
      <c r="AE75" s="105">
        <f t="shared" si="0"/>
        <v>26</v>
      </c>
      <c r="AF75" s="103" t="s">
        <v>230</v>
      </c>
      <c r="AG75" s="78"/>
      <c r="AH75" s="79">
        <f t="shared" si="1"/>
        <v>0</v>
      </c>
      <c r="AI75" s="79">
        <f t="shared" si="2"/>
        <v>8673.0589069940161</v>
      </c>
      <c r="AJ75" s="80"/>
      <c r="AK75" s="87"/>
      <c r="AL75" s="87"/>
      <c r="AM75" s="87"/>
      <c r="AN75" s="87"/>
      <c r="AO75" s="87"/>
      <c r="AP75" s="87"/>
      <c r="AQ75" s="87"/>
      <c r="AR75" s="84"/>
      <c r="AS75" s="84"/>
    </row>
    <row r="76" spans="1:45" s="85" customFormat="1" ht="15.75" customHeight="1" x14ac:dyDescent="0.25">
      <c r="A76" s="103">
        <v>2019</v>
      </c>
      <c r="B76" s="103" t="s">
        <v>64</v>
      </c>
      <c r="C76" s="103">
        <v>1421</v>
      </c>
      <c r="D76" s="103" t="s">
        <v>27</v>
      </c>
      <c r="E76" s="114">
        <v>43444</v>
      </c>
      <c r="F76" s="114">
        <v>43705</v>
      </c>
      <c r="G76" s="114">
        <v>43707</v>
      </c>
      <c r="H76" s="103" t="s">
        <v>56</v>
      </c>
      <c r="I76" s="103" t="s">
        <v>58</v>
      </c>
      <c r="J76" s="103" t="s">
        <v>23</v>
      </c>
      <c r="K76" s="116">
        <v>4362240.4466934204</v>
      </c>
      <c r="L76" s="103" t="s">
        <v>56</v>
      </c>
      <c r="M76" s="103" t="s">
        <v>57</v>
      </c>
      <c r="N76" s="103" t="s">
        <v>62</v>
      </c>
      <c r="O76" s="115">
        <v>-5000000</v>
      </c>
      <c r="P76" s="103"/>
      <c r="Q76" s="103" t="s">
        <v>26</v>
      </c>
      <c r="R76" s="117">
        <v>1.1462000000000001</v>
      </c>
      <c r="S76" s="103"/>
      <c r="T76" s="103"/>
      <c r="U76" s="103"/>
      <c r="V76" s="116"/>
      <c r="W76" s="116">
        <v>0</v>
      </c>
      <c r="X76" s="103"/>
      <c r="Y76" s="117">
        <v>1.145</v>
      </c>
      <c r="Z76" s="117">
        <v>1.1687262701392525</v>
      </c>
      <c r="AA76" s="116">
        <v>156506.2093571038</v>
      </c>
      <c r="AB76" s="192">
        <v>275434.17624627735</v>
      </c>
      <c r="AC76" s="116">
        <v>84078.718195390888</v>
      </c>
      <c r="AD76" s="116">
        <v>72427.491161712911</v>
      </c>
      <c r="AE76" s="105">
        <f t="shared" si="0"/>
        <v>26</v>
      </c>
      <c r="AF76" s="103" t="s">
        <v>229</v>
      </c>
      <c r="AG76" s="78"/>
      <c r="AH76" s="79">
        <f t="shared" si="1"/>
        <v>-422.56676526418022</v>
      </c>
      <c r="AI76" s="79">
        <f t="shared" si="2"/>
        <v>0</v>
      </c>
      <c r="AJ76" s="80"/>
      <c r="AK76" s="87"/>
      <c r="AL76" s="87"/>
      <c r="AM76" s="87"/>
      <c r="AN76" s="87"/>
      <c r="AO76" s="87"/>
      <c r="AP76" s="87"/>
      <c r="AQ76" s="87"/>
      <c r="AR76" s="84"/>
      <c r="AS76" s="84"/>
    </row>
    <row r="77" spans="1:45" s="85" customFormat="1" ht="15.75" customHeight="1" x14ac:dyDescent="0.25">
      <c r="A77" s="103">
        <v>2019</v>
      </c>
      <c r="B77" s="103" t="s">
        <v>64</v>
      </c>
      <c r="C77" s="103">
        <v>1422</v>
      </c>
      <c r="D77" s="103" t="s">
        <v>27</v>
      </c>
      <c r="E77" s="114">
        <v>43444</v>
      </c>
      <c r="F77" s="114">
        <v>43705</v>
      </c>
      <c r="G77" s="114">
        <v>43707</v>
      </c>
      <c r="H77" s="103" t="s">
        <v>60</v>
      </c>
      <c r="I77" s="103" t="s">
        <v>57</v>
      </c>
      <c r="J77" s="103" t="s">
        <v>23</v>
      </c>
      <c r="K77" s="116">
        <v>4362240.4466934204</v>
      </c>
      <c r="L77" s="103" t="s">
        <v>60</v>
      </c>
      <c r="M77" s="103" t="s">
        <v>58</v>
      </c>
      <c r="N77" s="103" t="s">
        <v>62</v>
      </c>
      <c r="O77" s="115">
        <v>-5000000</v>
      </c>
      <c r="P77" s="103"/>
      <c r="Q77" s="103" t="s">
        <v>26</v>
      </c>
      <c r="R77" s="117">
        <v>1.1462000000000001</v>
      </c>
      <c r="S77" s="103"/>
      <c r="T77" s="103"/>
      <c r="U77" s="103"/>
      <c r="V77" s="116"/>
      <c r="W77" s="116">
        <v>0</v>
      </c>
      <c r="X77" s="103"/>
      <c r="Y77" s="117">
        <v>1.145</v>
      </c>
      <c r="Z77" s="117">
        <v>1.1687262701392525</v>
      </c>
      <c r="AA77" s="115">
        <v>-72242.690626131778</v>
      </c>
      <c r="AB77" s="192"/>
      <c r="AC77" s="116">
        <v>0</v>
      </c>
      <c r="AD77" s="115">
        <v>-72242.690626131778</v>
      </c>
      <c r="AE77" s="105">
        <f t="shared" si="0"/>
        <v>26</v>
      </c>
      <c r="AF77" s="103" t="s">
        <v>229</v>
      </c>
      <c r="AG77" s="78"/>
      <c r="AH77" s="79">
        <f t="shared" si="1"/>
        <v>0</v>
      </c>
      <c r="AI77" s="79">
        <f t="shared" si="2"/>
        <v>1647.1333462758043</v>
      </c>
      <c r="AJ77" s="80"/>
      <c r="AK77" s="87"/>
      <c r="AL77" s="87"/>
      <c r="AM77" s="87"/>
      <c r="AN77" s="87"/>
      <c r="AO77" s="87"/>
      <c r="AP77" s="87"/>
      <c r="AQ77" s="87"/>
      <c r="AR77" s="84"/>
      <c r="AS77" s="84"/>
    </row>
    <row r="78" spans="1:45" s="85" customFormat="1" ht="15.75" customHeight="1" x14ac:dyDescent="0.25">
      <c r="A78" s="103">
        <v>2019</v>
      </c>
      <c r="B78" s="103" t="s">
        <v>64</v>
      </c>
      <c r="C78" s="103">
        <v>1423</v>
      </c>
      <c r="D78" s="103" t="s">
        <v>27</v>
      </c>
      <c r="E78" s="114">
        <v>43444</v>
      </c>
      <c r="F78" s="114">
        <v>43734</v>
      </c>
      <c r="G78" s="114">
        <v>43738</v>
      </c>
      <c r="H78" s="103" t="s">
        <v>56</v>
      </c>
      <c r="I78" s="103" t="s">
        <v>58</v>
      </c>
      <c r="J78" s="103" t="s">
        <v>23</v>
      </c>
      <c r="K78" s="116">
        <v>8724480.8933868408</v>
      </c>
      <c r="L78" s="103" t="s">
        <v>56</v>
      </c>
      <c r="M78" s="103" t="s">
        <v>57</v>
      </c>
      <c r="N78" s="103" t="s">
        <v>62</v>
      </c>
      <c r="O78" s="115">
        <v>-10000000</v>
      </c>
      <c r="P78" s="103"/>
      <c r="Q78" s="103" t="s">
        <v>26</v>
      </c>
      <c r="R78" s="117">
        <v>1.1462000000000001</v>
      </c>
      <c r="S78" s="103"/>
      <c r="T78" s="103"/>
      <c r="U78" s="103"/>
      <c r="V78" s="116"/>
      <c r="W78" s="116">
        <v>0</v>
      </c>
      <c r="X78" s="103"/>
      <c r="Y78" s="117">
        <v>1.145</v>
      </c>
      <c r="Z78" s="117">
        <v>1.1718116370734608</v>
      </c>
      <c r="AA78" s="116">
        <v>340377.99273724906</v>
      </c>
      <c r="AB78" s="192"/>
      <c r="AC78" s="116">
        <v>190686.14035427757</v>
      </c>
      <c r="AD78" s="116">
        <v>149691.8523829715</v>
      </c>
      <c r="AE78" s="105">
        <f t="shared" si="0"/>
        <v>26</v>
      </c>
      <c r="AF78" s="103" t="s">
        <v>229</v>
      </c>
      <c r="AG78" s="78"/>
      <c r="AH78" s="79">
        <f t="shared" si="1"/>
        <v>-919.02058039057238</v>
      </c>
      <c r="AI78" s="79">
        <f t="shared" si="2"/>
        <v>0</v>
      </c>
      <c r="AJ78" s="80"/>
      <c r="AK78" s="87"/>
      <c r="AL78" s="87"/>
      <c r="AM78" s="87"/>
      <c r="AN78" s="87"/>
      <c r="AO78" s="87"/>
      <c r="AP78" s="87"/>
      <c r="AQ78" s="87"/>
      <c r="AR78" s="84"/>
      <c r="AS78" s="84"/>
    </row>
    <row r="79" spans="1:45" s="85" customFormat="1" ht="15.75" customHeight="1" x14ac:dyDescent="0.25">
      <c r="A79" s="103">
        <v>2019</v>
      </c>
      <c r="B79" s="103" t="s">
        <v>64</v>
      </c>
      <c r="C79" s="103">
        <v>1424</v>
      </c>
      <c r="D79" s="103" t="s">
        <v>27</v>
      </c>
      <c r="E79" s="114">
        <v>43444</v>
      </c>
      <c r="F79" s="114">
        <v>43734</v>
      </c>
      <c r="G79" s="114">
        <v>43738</v>
      </c>
      <c r="H79" s="103" t="s">
        <v>60</v>
      </c>
      <c r="I79" s="103" t="s">
        <v>57</v>
      </c>
      <c r="J79" s="103" t="s">
        <v>23</v>
      </c>
      <c r="K79" s="116">
        <v>8724480.8933868408</v>
      </c>
      <c r="L79" s="103" t="s">
        <v>60</v>
      </c>
      <c r="M79" s="103" t="s">
        <v>58</v>
      </c>
      <c r="N79" s="103" t="s">
        <v>62</v>
      </c>
      <c r="O79" s="115">
        <v>-10000000</v>
      </c>
      <c r="P79" s="103"/>
      <c r="Q79" s="103" t="s">
        <v>26</v>
      </c>
      <c r="R79" s="117">
        <v>1.1462000000000001</v>
      </c>
      <c r="S79" s="103"/>
      <c r="T79" s="103"/>
      <c r="U79" s="103"/>
      <c r="V79" s="116"/>
      <c r="W79" s="116">
        <v>0</v>
      </c>
      <c r="X79" s="103"/>
      <c r="Y79" s="117">
        <v>1.145</v>
      </c>
      <c r="Z79" s="117">
        <v>1.1718116370734608</v>
      </c>
      <c r="AA79" s="115">
        <v>-149207.33522194374</v>
      </c>
      <c r="AB79" s="192"/>
      <c r="AC79" s="116">
        <v>0</v>
      </c>
      <c r="AD79" s="115">
        <v>-149207.33522194374</v>
      </c>
      <c r="AE79" s="105">
        <f t="shared" si="0"/>
        <v>26</v>
      </c>
      <c r="AF79" s="103" t="s">
        <v>229</v>
      </c>
      <c r="AG79" s="78"/>
      <c r="AH79" s="79">
        <f t="shared" si="1"/>
        <v>0</v>
      </c>
      <c r="AI79" s="79">
        <f t="shared" si="2"/>
        <v>3401.9272430603169</v>
      </c>
      <c r="AJ79" s="80"/>
      <c r="AK79" s="87"/>
      <c r="AL79" s="87"/>
      <c r="AM79" s="87"/>
      <c r="AN79" s="87"/>
      <c r="AO79" s="87"/>
      <c r="AP79" s="87"/>
      <c r="AQ79" s="87"/>
      <c r="AR79" s="84"/>
      <c r="AS79" s="84"/>
    </row>
    <row r="80" spans="1:45" s="85" customFormat="1" ht="15.75" customHeight="1" x14ac:dyDescent="0.25">
      <c r="A80" s="103">
        <v>2019</v>
      </c>
      <c r="B80" s="103" t="s">
        <v>123</v>
      </c>
      <c r="C80" s="103">
        <v>1013</v>
      </c>
      <c r="D80" s="103" t="s">
        <v>51</v>
      </c>
      <c r="E80" s="114">
        <v>43222</v>
      </c>
      <c r="F80" s="114"/>
      <c r="G80" s="114">
        <v>43738</v>
      </c>
      <c r="H80" s="103" t="s">
        <v>56</v>
      </c>
      <c r="I80" s="103" t="s">
        <v>61</v>
      </c>
      <c r="J80" s="103" t="s">
        <v>23</v>
      </c>
      <c r="K80" s="116">
        <v>16313213.7030995</v>
      </c>
      <c r="L80" s="103" t="s">
        <v>60</v>
      </c>
      <c r="M80" s="103" t="s">
        <v>61</v>
      </c>
      <c r="N80" s="103" t="s">
        <v>62</v>
      </c>
      <c r="O80" s="115">
        <v>-20000000</v>
      </c>
      <c r="P80" s="103"/>
      <c r="Q80" s="103" t="s">
        <v>26</v>
      </c>
      <c r="R80" s="117">
        <v>1.226</v>
      </c>
      <c r="S80" s="103"/>
      <c r="T80" s="103"/>
      <c r="U80" s="103"/>
      <c r="V80" s="116"/>
      <c r="W80" s="116">
        <v>0</v>
      </c>
      <c r="X80" s="103"/>
      <c r="Y80" s="117">
        <v>1.145</v>
      </c>
      <c r="Z80" s="117">
        <v>1.1718116370734608</v>
      </c>
      <c r="AA80" s="115">
        <v>-756292.60731081781</v>
      </c>
      <c r="AB80" s="191">
        <v>-1667625.8913803974</v>
      </c>
      <c r="AC80" s="115">
        <v>-756292.60731081769</v>
      </c>
      <c r="AD80" s="115">
        <v>-1.1641532182693481E-10</v>
      </c>
      <c r="AE80" s="105">
        <f t="shared" si="0"/>
        <v>26</v>
      </c>
      <c r="AF80" s="103" t="s">
        <v>231</v>
      </c>
      <c r="AG80" s="78"/>
      <c r="AH80" s="79">
        <f t="shared" si="1"/>
        <v>0</v>
      </c>
      <c r="AI80" s="79">
        <f t="shared" si="2"/>
        <v>17243.471446686646</v>
      </c>
      <c r="AJ80" s="80"/>
      <c r="AK80" s="87"/>
      <c r="AL80" s="87"/>
      <c r="AM80" s="87"/>
      <c r="AN80" s="87"/>
      <c r="AO80" s="87"/>
      <c r="AP80" s="87"/>
      <c r="AQ80" s="87"/>
      <c r="AR80" s="84"/>
      <c r="AS80" s="84"/>
    </row>
    <row r="81" spans="1:45" s="85" customFormat="1" ht="15.75" customHeight="1" x14ac:dyDescent="0.25">
      <c r="A81" s="103">
        <v>2019</v>
      </c>
      <c r="B81" s="103" t="s">
        <v>123</v>
      </c>
      <c r="C81" s="103">
        <v>1014</v>
      </c>
      <c r="D81" s="103" t="s">
        <v>51</v>
      </c>
      <c r="E81" s="114">
        <v>43222</v>
      </c>
      <c r="F81" s="114">
        <v>43734</v>
      </c>
      <c r="G81" s="114">
        <v>43738</v>
      </c>
      <c r="H81" s="103" t="s">
        <v>60</v>
      </c>
      <c r="I81" s="103" t="s">
        <v>57</v>
      </c>
      <c r="J81" s="103" t="s">
        <v>23</v>
      </c>
      <c r="K81" s="116">
        <v>16313213.7030995</v>
      </c>
      <c r="L81" s="103" t="s">
        <v>60</v>
      </c>
      <c r="M81" s="103" t="s">
        <v>58</v>
      </c>
      <c r="N81" s="103" t="s">
        <v>62</v>
      </c>
      <c r="O81" s="115">
        <v>-20000000</v>
      </c>
      <c r="P81" s="103"/>
      <c r="Q81" s="103" t="s">
        <v>26</v>
      </c>
      <c r="R81" s="117">
        <v>1.226</v>
      </c>
      <c r="S81" s="103"/>
      <c r="T81" s="103"/>
      <c r="U81" s="103"/>
      <c r="V81" s="116"/>
      <c r="W81" s="116">
        <v>0</v>
      </c>
      <c r="X81" s="103"/>
      <c r="Y81" s="117">
        <v>1.145</v>
      </c>
      <c r="Z81" s="117">
        <v>1.1718116370734608</v>
      </c>
      <c r="AA81" s="115">
        <v>-911333.28406957956</v>
      </c>
      <c r="AB81" s="192"/>
      <c r="AC81" s="115">
        <v>-754375.80296561867</v>
      </c>
      <c r="AD81" s="115">
        <v>-156957.48110396089</v>
      </c>
      <c r="AE81" s="105">
        <f t="shared" ref="AE81:AE144" si="6">VLOOKUP(G81,$AM$17:$AR$23,6,TRUE)+1</f>
        <v>26</v>
      </c>
      <c r="AF81" s="103" t="s">
        <v>232</v>
      </c>
      <c r="AG81" s="78"/>
      <c r="AH81" s="79">
        <f t="shared" ref="AH81:AH144" si="7">-IF($AA81&gt;0,$AA81*(1-VLOOKUP($D81,$AK$27:$AP$40,6,FALSE))*VLOOKUP($D81,$AK$27:$AP$40,IF(($G81-$B$2)/365&lt;1,4,5),FALSE),0)</f>
        <v>0</v>
      </c>
      <c r="AI81" s="79">
        <f t="shared" ref="AI81:AI144" si="8">-IF($AA81&lt;0,$AA81*(1-VLOOKUP($AE81,$AK$18:$AP$24,6,FALSE))*VLOOKUP($AE81,$AK$18:$AP$24,5,FALSE),0)</f>
        <v>20778.39887678641</v>
      </c>
      <c r="AJ81" s="80"/>
      <c r="AK81" s="87"/>
      <c r="AL81" s="87"/>
      <c r="AM81" s="87"/>
      <c r="AN81" s="87"/>
      <c r="AO81" s="87"/>
      <c r="AP81" s="87"/>
      <c r="AQ81" s="87"/>
      <c r="AR81" s="84"/>
      <c r="AS81" s="84"/>
    </row>
    <row r="82" spans="1:45" s="85" customFormat="1" ht="15.75" customHeight="1" x14ac:dyDescent="0.25">
      <c r="A82" s="103">
        <v>2019</v>
      </c>
      <c r="B82" s="103" t="s">
        <v>74</v>
      </c>
      <c r="C82" s="103">
        <v>922</v>
      </c>
      <c r="D82" s="103" t="s">
        <v>25</v>
      </c>
      <c r="E82" s="114">
        <v>42943</v>
      </c>
      <c r="F82" s="114"/>
      <c r="G82" s="114">
        <v>43767</v>
      </c>
      <c r="H82" s="103" t="s">
        <v>56</v>
      </c>
      <c r="I82" s="103" t="s">
        <v>61</v>
      </c>
      <c r="J82" s="103" t="s">
        <v>23</v>
      </c>
      <c r="K82" s="116">
        <v>8099789.40547546</v>
      </c>
      <c r="L82" s="103" t="s">
        <v>60</v>
      </c>
      <c r="M82" s="103" t="s">
        <v>61</v>
      </c>
      <c r="N82" s="103" t="s">
        <v>62</v>
      </c>
      <c r="O82" s="115">
        <v>-10000000</v>
      </c>
      <c r="P82" s="103">
        <v>1.1677</v>
      </c>
      <c r="Q82" s="103" t="s">
        <v>26</v>
      </c>
      <c r="R82" s="117">
        <v>1.2345999999999999</v>
      </c>
      <c r="S82" s="103"/>
      <c r="T82" s="103"/>
      <c r="U82" s="103"/>
      <c r="V82" s="116"/>
      <c r="W82" s="116">
        <v>0</v>
      </c>
      <c r="X82" s="103"/>
      <c r="Y82" s="117">
        <v>1.145</v>
      </c>
      <c r="Z82" s="117">
        <v>1.1747460990029266</v>
      </c>
      <c r="AA82" s="115">
        <v>-413889.09235705488</v>
      </c>
      <c r="AB82" s="115">
        <v>-413889.09235705488</v>
      </c>
      <c r="AC82" s="115">
        <v>-413889.09235705488</v>
      </c>
      <c r="AD82" s="116">
        <v>0</v>
      </c>
      <c r="AE82" s="105">
        <f t="shared" si="6"/>
        <v>26</v>
      </c>
      <c r="AF82" s="103" t="s">
        <v>228</v>
      </c>
      <c r="AG82" s="78"/>
      <c r="AH82" s="79">
        <f t="shared" si="7"/>
        <v>0</v>
      </c>
      <c r="AI82" s="79">
        <f t="shared" si="8"/>
        <v>9436.6713057408506</v>
      </c>
      <c r="AJ82" s="80"/>
      <c r="AK82" s="87"/>
      <c r="AL82" s="87"/>
      <c r="AM82" s="87"/>
      <c r="AN82" s="87"/>
      <c r="AO82" s="87"/>
      <c r="AP82" s="87"/>
      <c r="AQ82" s="87"/>
      <c r="AR82" s="84"/>
      <c r="AS82" s="84"/>
    </row>
    <row r="83" spans="1:45" s="85" customFormat="1" ht="15.75" customHeight="1" x14ac:dyDescent="0.25">
      <c r="A83" s="103">
        <v>2019</v>
      </c>
      <c r="B83" s="103" t="s">
        <v>75</v>
      </c>
      <c r="C83" s="103">
        <v>919</v>
      </c>
      <c r="D83" s="103" t="s">
        <v>50</v>
      </c>
      <c r="E83" s="114">
        <v>42944</v>
      </c>
      <c r="F83" s="114">
        <v>43767</v>
      </c>
      <c r="G83" s="114">
        <v>43769</v>
      </c>
      <c r="H83" s="103" t="s">
        <v>56</v>
      </c>
      <c r="I83" s="103" t="s">
        <v>58</v>
      </c>
      <c r="J83" s="103" t="s">
        <v>23</v>
      </c>
      <c r="K83" s="116">
        <v>7881462.7994955899</v>
      </c>
      <c r="L83" s="103" t="s">
        <v>56</v>
      </c>
      <c r="M83" s="103" t="s">
        <v>57</v>
      </c>
      <c r="N83" s="103" t="s">
        <v>62</v>
      </c>
      <c r="O83" s="115">
        <v>-10000000</v>
      </c>
      <c r="P83" s="103">
        <v>1.1751</v>
      </c>
      <c r="Q83" s="103" t="s">
        <v>26</v>
      </c>
      <c r="R83" s="117">
        <v>1.2687999999999999</v>
      </c>
      <c r="S83" s="103"/>
      <c r="T83" s="103"/>
      <c r="U83" s="103"/>
      <c r="V83" s="116"/>
      <c r="W83" s="116">
        <v>0</v>
      </c>
      <c r="X83" s="103"/>
      <c r="Y83" s="117">
        <v>1.145</v>
      </c>
      <c r="Z83" s="117">
        <v>1.1749497655721124</v>
      </c>
      <c r="AA83" s="116">
        <v>40743.56630557467</v>
      </c>
      <c r="AB83" s="191">
        <v>-278316.13885009865</v>
      </c>
      <c r="AC83" s="116">
        <v>0</v>
      </c>
      <c r="AD83" s="116">
        <v>40743.56630557467</v>
      </c>
      <c r="AE83" s="105">
        <f t="shared" si="6"/>
        <v>26</v>
      </c>
      <c r="AF83" s="103" t="s">
        <v>225</v>
      </c>
      <c r="AG83" s="78"/>
      <c r="AH83" s="79">
        <f t="shared" si="7"/>
        <v>-156.45529461340675</v>
      </c>
      <c r="AI83" s="79">
        <f t="shared" si="8"/>
        <v>0</v>
      </c>
      <c r="AJ83" s="80"/>
      <c r="AK83" s="87"/>
      <c r="AL83" s="87"/>
      <c r="AM83" s="87"/>
      <c r="AN83" s="87"/>
      <c r="AO83" s="87"/>
      <c r="AP83" s="87"/>
      <c r="AQ83" s="87"/>
      <c r="AR83" s="84"/>
      <c r="AS83" s="84"/>
    </row>
    <row r="84" spans="1:45" s="85" customFormat="1" ht="15.75" customHeight="1" x14ac:dyDescent="0.25">
      <c r="A84" s="103">
        <v>2019</v>
      </c>
      <c r="B84" s="103" t="s">
        <v>75</v>
      </c>
      <c r="C84" s="103">
        <v>921</v>
      </c>
      <c r="D84" s="103" t="s">
        <v>50</v>
      </c>
      <c r="E84" s="114">
        <v>42944</v>
      </c>
      <c r="F84" s="114">
        <v>43767</v>
      </c>
      <c r="G84" s="114">
        <v>43769</v>
      </c>
      <c r="H84" s="103" t="s">
        <v>60</v>
      </c>
      <c r="I84" s="103" t="s">
        <v>57</v>
      </c>
      <c r="J84" s="103" t="s">
        <v>23</v>
      </c>
      <c r="K84" s="116">
        <v>7881462.7994955899</v>
      </c>
      <c r="L84" s="103" t="s">
        <v>60</v>
      </c>
      <c r="M84" s="103" t="s">
        <v>58</v>
      </c>
      <c r="N84" s="103" t="s">
        <v>62</v>
      </c>
      <c r="O84" s="115">
        <v>-10000000</v>
      </c>
      <c r="P84" s="103">
        <v>1.1751</v>
      </c>
      <c r="Q84" s="103" t="s">
        <v>26</v>
      </c>
      <c r="R84" s="117">
        <v>1.2687999999999999</v>
      </c>
      <c r="S84" s="103">
        <v>1.1200000000000001</v>
      </c>
      <c r="T84" s="103" t="s">
        <v>151</v>
      </c>
      <c r="U84" s="103" t="s">
        <v>150</v>
      </c>
      <c r="V84" s="116"/>
      <c r="W84" s="116">
        <v>0</v>
      </c>
      <c r="X84" s="103"/>
      <c r="Y84" s="117">
        <v>1.145</v>
      </c>
      <c r="Z84" s="117">
        <v>1.1749497655721124</v>
      </c>
      <c r="AA84" s="115">
        <v>-319059.70515567332</v>
      </c>
      <c r="AB84" s="192"/>
      <c r="AC84" s="116"/>
      <c r="AD84" s="115">
        <v>-319059.70515567332</v>
      </c>
      <c r="AE84" s="105">
        <f t="shared" si="6"/>
        <v>26</v>
      </c>
      <c r="AF84" s="103" t="s">
        <v>226</v>
      </c>
      <c r="AG84" s="78"/>
      <c r="AH84" s="79">
        <f t="shared" si="7"/>
        <v>0</v>
      </c>
      <c r="AI84" s="79">
        <f t="shared" si="8"/>
        <v>7274.561277549351</v>
      </c>
      <c r="AJ84" s="80"/>
      <c r="AK84" s="87"/>
      <c r="AL84" s="87"/>
      <c r="AM84" s="87"/>
      <c r="AN84" s="87"/>
      <c r="AO84" s="87"/>
      <c r="AP84" s="87"/>
      <c r="AQ84" s="87"/>
      <c r="AR84" s="84"/>
      <c r="AS84" s="84"/>
    </row>
    <row r="85" spans="1:45" s="85" customFormat="1" ht="15.75" customHeight="1" x14ac:dyDescent="0.25">
      <c r="A85" s="103">
        <v>2019</v>
      </c>
      <c r="B85" s="103" t="s">
        <v>124</v>
      </c>
      <c r="C85" s="103">
        <v>1020</v>
      </c>
      <c r="D85" s="103" t="s">
        <v>51</v>
      </c>
      <c r="E85" s="114">
        <v>43223</v>
      </c>
      <c r="F85" s="114"/>
      <c r="G85" s="114">
        <v>43769</v>
      </c>
      <c r="H85" s="103" t="s">
        <v>56</v>
      </c>
      <c r="I85" s="103" t="s">
        <v>61</v>
      </c>
      <c r="J85" s="103" t="s">
        <v>23</v>
      </c>
      <c r="K85" s="116">
        <v>8146639.5112016303</v>
      </c>
      <c r="L85" s="103" t="s">
        <v>60</v>
      </c>
      <c r="M85" s="103" t="s">
        <v>61</v>
      </c>
      <c r="N85" s="103" t="s">
        <v>62</v>
      </c>
      <c r="O85" s="115">
        <v>-10000000</v>
      </c>
      <c r="P85" s="103"/>
      <c r="Q85" s="103" t="s">
        <v>26</v>
      </c>
      <c r="R85" s="117">
        <v>1.2275</v>
      </c>
      <c r="S85" s="103"/>
      <c r="T85" s="103"/>
      <c r="U85" s="103"/>
      <c r="V85" s="116"/>
      <c r="W85" s="116">
        <v>0</v>
      </c>
      <c r="X85" s="103"/>
      <c r="Y85" s="117">
        <v>1.145</v>
      </c>
      <c r="Z85" s="117">
        <v>1.1749497655721124</v>
      </c>
      <c r="AA85" s="115">
        <v>-365432.40222991916</v>
      </c>
      <c r="AB85" s="191">
        <v>-822158.26212926162</v>
      </c>
      <c r="AC85" s="115">
        <v>-365432.4022299191</v>
      </c>
      <c r="AD85" s="115">
        <v>-5.8207660913467407E-11</v>
      </c>
      <c r="AE85" s="105">
        <f t="shared" si="6"/>
        <v>26</v>
      </c>
      <c r="AF85" s="103" t="s">
        <v>231</v>
      </c>
      <c r="AG85" s="78"/>
      <c r="AH85" s="79">
        <f t="shared" si="7"/>
        <v>0</v>
      </c>
      <c r="AI85" s="79">
        <f t="shared" si="8"/>
        <v>8331.8587708421564</v>
      </c>
      <c r="AJ85" s="80"/>
      <c r="AK85" s="87"/>
      <c r="AL85" s="87"/>
      <c r="AM85" s="87"/>
      <c r="AN85" s="87"/>
      <c r="AO85" s="87"/>
      <c r="AP85" s="87"/>
      <c r="AQ85" s="87"/>
      <c r="AR85" s="84"/>
      <c r="AS85" s="84"/>
    </row>
    <row r="86" spans="1:45" s="85" customFormat="1" ht="15.75" customHeight="1" x14ac:dyDescent="0.25">
      <c r="A86" s="103">
        <v>2019</v>
      </c>
      <c r="B86" s="103" t="s">
        <v>124</v>
      </c>
      <c r="C86" s="103">
        <v>1021</v>
      </c>
      <c r="D86" s="103" t="s">
        <v>51</v>
      </c>
      <c r="E86" s="114">
        <v>43223</v>
      </c>
      <c r="F86" s="114">
        <v>43767</v>
      </c>
      <c r="G86" s="114">
        <v>43769</v>
      </c>
      <c r="H86" s="103" t="s">
        <v>60</v>
      </c>
      <c r="I86" s="103" t="s">
        <v>57</v>
      </c>
      <c r="J86" s="103" t="s">
        <v>23</v>
      </c>
      <c r="K86" s="116">
        <v>8146639.5112016303</v>
      </c>
      <c r="L86" s="103" t="s">
        <v>60</v>
      </c>
      <c r="M86" s="103" t="s">
        <v>58</v>
      </c>
      <c r="N86" s="103" t="s">
        <v>62</v>
      </c>
      <c r="O86" s="115">
        <v>-10000000</v>
      </c>
      <c r="P86" s="103"/>
      <c r="Q86" s="103" t="s">
        <v>26</v>
      </c>
      <c r="R86" s="117">
        <v>1.2275</v>
      </c>
      <c r="S86" s="103"/>
      <c r="T86" s="103"/>
      <c r="U86" s="103"/>
      <c r="V86" s="116"/>
      <c r="W86" s="116">
        <v>0</v>
      </c>
      <c r="X86" s="103"/>
      <c r="Y86" s="117">
        <v>1.145</v>
      </c>
      <c r="Z86" s="117">
        <v>1.1749497655721124</v>
      </c>
      <c r="AA86" s="115">
        <v>-456725.85989934253</v>
      </c>
      <c r="AB86" s="192"/>
      <c r="AC86" s="115">
        <v>-364362.655032048</v>
      </c>
      <c r="AD86" s="115">
        <v>-92363.204867294524</v>
      </c>
      <c r="AE86" s="105">
        <f t="shared" si="6"/>
        <v>26</v>
      </c>
      <c r="AF86" s="103" t="s">
        <v>232</v>
      </c>
      <c r="AG86" s="78"/>
      <c r="AH86" s="79">
        <f t="shared" si="7"/>
        <v>0</v>
      </c>
      <c r="AI86" s="79">
        <f t="shared" si="8"/>
        <v>10413.349605705009</v>
      </c>
      <c r="AJ86" s="80"/>
      <c r="AK86" s="87"/>
      <c r="AL86" s="87"/>
      <c r="AM86" s="87"/>
      <c r="AN86" s="87"/>
      <c r="AO86" s="87"/>
      <c r="AP86" s="87"/>
      <c r="AQ86" s="87"/>
      <c r="AR86" s="84"/>
      <c r="AS86" s="84"/>
    </row>
    <row r="87" spans="1:45" s="85" customFormat="1" ht="15.75" customHeight="1" x14ac:dyDescent="0.25">
      <c r="A87" s="103">
        <v>2019</v>
      </c>
      <c r="B87" s="103" t="s">
        <v>76</v>
      </c>
      <c r="C87" s="103">
        <v>923</v>
      </c>
      <c r="D87" s="103" t="s">
        <v>25</v>
      </c>
      <c r="E87" s="114">
        <v>42943</v>
      </c>
      <c r="F87" s="114"/>
      <c r="G87" s="114">
        <v>43795</v>
      </c>
      <c r="H87" s="103" t="s">
        <v>56</v>
      </c>
      <c r="I87" s="103" t="s">
        <v>61</v>
      </c>
      <c r="J87" s="103" t="s">
        <v>23</v>
      </c>
      <c r="K87" s="116">
        <v>8099789.40547546</v>
      </c>
      <c r="L87" s="103" t="s">
        <v>60</v>
      </c>
      <c r="M87" s="103" t="s">
        <v>61</v>
      </c>
      <c r="N87" s="103" t="s">
        <v>62</v>
      </c>
      <c r="O87" s="115">
        <v>-10000000</v>
      </c>
      <c r="P87" s="103">
        <v>1.1677</v>
      </c>
      <c r="Q87" s="103" t="s">
        <v>26</v>
      </c>
      <c r="R87" s="117">
        <v>1.2345999999999999</v>
      </c>
      <c r="S87" s="103"/>
      <c r="T87" s="103"/>
      <c r="U87" s="103"/>
      <c r="V87" s="116"/>
      <c r="W87" s="116">
        <v>0</v>
      </c>
      <c r="X87" s="103"/>
      <c r="Y87" s="117">
        <v>1.145</v>
      </c>
      <c r="Z87" s="117">
        <v>1.1776101841940951</v>
      </c>
      <c r="AA87" s="115">
        <v>-393273.07678040233</v>
      </c>
      <c r="AB87" s="115">
        <v>-393273.07678040233</v>
      </c>
      <c r="AC87" s="115">
        <v>-393273.07678040228</v>
      </c>
      <c r="AD87" s="115">
        <v>-5.8207660913467407E-11</v>
      </c>
      <c r="AE87" s="105">
        <f t="shared" si="6"/>
        <v>26</v>
      </c>
      <c r="AF87" s="103" t="s">
        <v>228</v>
      </c>
      <c r="AG87" s="78"/>
      <c r="AH87" s="79">
        <f t="shared" si="7"/>
        <v>0</v>
      </c>
      <c r="AI87" s="79">
        <f t="shared" si="8"/>
        <v>8966.6261505931725</v>
      </c>
      <c r="AJ87" s="80"/>
      <c r="AK87" s="87"/>
      <c r="AL87" s="87"/>
      <c r="AM87" s="87"/>
      <c r="AN87" s="87"/>
      <c r="AO87" s="87"/>
      <c r="AP87" s="87"/>
      <c r="AQ87" s="87"/>
      <c r="AR87" s="84"/>
      <c r="AS87" s="84"/>
    </row>
    <row r="88" spans="1:45" s="85" customFormat="1" ht="15.75" customHeight="1" x14ac:dyDescent="0.25">
      <c r="A88" s="103">
        <v>2019</v>
      </c>
      <c r="B88" s="103" t="s">
        <v>77</v>
      </c>
      <c r="C88" s="103">
        <v>925</v>
      </c>
      <c r="D88" s="103" t="s">
        <v>50</v>
      </c>
      <c r="E88" s="114">
        <v>42944</v>
      </c>
      <c r="F88" s="114">
        <v>43795</v>
      </c>
      <c r="G88" s="114">
        <v>43798</v>
      </c>
      <c r="H88" s="103" t="s">
        <v>56</v>
      </c>
      <c r="I88" s="103" t="s">
        <v>58</v>
      </c>
      <c r="J88" s="103" t="s">
        <v>23</v>
      </c>
      <c r="K88" s="116">
        <v>7881462.7994955899</v>
      </c>
      <c r="L88" s="103" t="s">
        <v>56</v>
      </c>
      <c r="M88" s="103" t="s">
        <v>57</v>
      </c>
      <c r="N88" s="103" t="s">
        <v>62</v>
      </c>
      <c r="O88" s="115">
        <v>-10000000</v>
      </c>
      <c r="P88" s="103">
        <v>1.1751</v>
      </c>
      <c r="Q88" s="103" t="s">
        <v>26</v>
      </c>
      <c r="R88" s="117">
        <v>1.2687999999999999</v>
      </c>
      <c r="S88" s="103"/>
      <c r="T88" s="103"/>
      <c r="U88" s="103"/>
      <c r="V88" s="116"/>
      <c r="W88" s="116">
        <v>0</v>
      </c>
      <c r="X88" s="103"/>
      <c r="Y88" s="117">
        <v>1.145</v>
      </c>
      <c r="Z88" s="117">
        <v>1.177918570465438</v>
      </c>
      <c r="AA88" s="116">
        <v>49516.72644932603</v>
      </c>
      <c r="AB88" s="191">
        <v>-272661.71413249423</v>
      </c>
      <c r="AC88" s="116">
        <v>0</v>
      </c>
      <c r="AD88" s="116">
        <v>49516.72644932603</v>
      </c>
      <c r="AE88" s="105">
        <f t="shared" si="6"/>
        <v>26</v>
      </c>
      <c r="AF88" s="103" t="s">
        <v>225</v>
      </c>
      <c r="AG88" s="78"/>
      <c r="AH88" s="79">
        <f t="shared" si="7"/>
        <v>-190.14422956541196</v>
      </c>
      <c r="AI88" s="79">
        <f t="shared" si="8"/>
        <v>0</v>
      </c>
      <c r="AJ88" s="80"/>
      <c r="AK88" s="87"/>
      <c r="AL88" s="87"/>
      <c r="AM88" s="87"/>
      <c r="AN88" s="87"/>
      <c r="AO88" s="87"/>
      <c r="AP88" s="87"/>
      <c r="AQ88" s="87"/>
      <c r="AR88" s="84"/>
      <c r="AS88" s="84"/>
    </row>
    <row r="89" spans="1:45" s="85" customFormat="1" ht="15.75" customHeight="1" x14ac:dyDescent="0.25">
      <c r="A89" s="103">
        <v>2019</v>
      </c>
      <c r="B89" s="103" t="s">
        <v>77</v>
      </c>
      <c r="C89" s="103">
        <v>927</v>
      </c>
      <c r="D89" s="103" t="s">
        <v>50</v>
      </c>
      <c r="E89" s="114">
        <v>42944</v>
      </c>
      <c r="F89" s="114">
        <v>43795</v>
      </c>
      <c r="G89" s="114">
        <v>43798</v>
      </c>
      <c r="H89" s="103" t="s">
        <v>60</v>
      </c>
      <c r="I89" s="103" t="s">
        <v>57</v>
      </c>
      <c r="J89" s="103" t="s">
        <v>23</v>
      </c>
      <c r="K89" s="116">
        <v>7881462.7994955899</v>
      </c>
      <c r="L89" s="103" t="s">
        <v>60</v>
      </c>
      <c r="M89" s="103" t="s">
        <v>58</v>
      </c>
      <c r="N89" s="103" t="s">
        <v>62</v>
      </c>
      <c r="O89" s="115">
        <v>-10000000</v>
      </c>
      <c r="P89" s="103">
        <v>1.1751</v>
      </c>
      <c r="Q89" s="103" t="s">
        <v>26</v>
      </c>
      <c r="R89" s="117">
        <v>1.2687999999999999</v>
      </c>
      <c r="S89" s="103">
        <v>1.1200000000000001</v>
      </c>
      <c r="T89" s="103" t="s">
        <v>151</v>
      </c>
      <c r="U89" s="103" t="s">
        <v>150</v>
      </c>
      <c r="V89" s="116"/>
      <c r="W89" s="116">
        <v>0</v>
      </c>
      <c r="X89" s="103"/>
      <c r="Y89" s="117">
        <v>1.145</v>
      </c>
      <c r="Z89" s="117">
        <v>1.177918570465438</v>
      </c>
      <c r="AA89" s="115">
        <v>-322178.44058182026</v>
      </c>
      <c r="AB89" s="192"/>
      <c r="AC89" s="116"/>
      <c r="AD89" s="115">
        <v>-322178.44058182026</v>
      </c>
      <c r="AE89" s="105">
        <f t="shared" si="6"/>
        <v>26</v>
      </c>
      <c r="AF89" s="103" t="s">
        <v>226</v>
      </c>
      <c r="AG89" s="78"/>
      <c r="AH89" s="79">
        <f t="shared" si="7"/>
        <v>0</v>
      </c>
      <c r="AI89" s="79">
        <f t="shared" si="8"/>
        <v>7345.6684452655018</v>
      </c>
      <c r="AJ89" s="80"/>
      <c r="AK89" s="87"/>
      <c r="AL89" s="87"/>
      <c r="AM89" s="87"/>
      <c r="AN89" s="87"/>
      <c r="AO89" s="87"/>
      <c r="AP89" s="87"/>
      <c r="AQ89" s="87"/>
      <c r="AR89" s="84"/>
      <c r="AS89" s="84"/>
    </row>
    <row r="90" spans="1:45" s="85" customFormat="1" ht="15.75" customHeight="1" x14ac:dyDescent="0.25">
      <c r="A90" s="103">
        <v>2019</v>
      </c>
      <c r="B90" s="103" t="s">
        <v>125</v>
      </c>
      <c r="C90" s="103">
        <v>1023</v>
      </c>
      <c r="D90" s="103" t="s">
        <v>51</v>
      </c>
      <c r="E90" s="114">
        <v>43223</v>
      </c>
      <c r="F90" s="114"/>
      <c r="G90" s="114">
        <v>43798</v>
      </c>
      <c r="H90" s="103" t="s">
        <v>56</v>
      </c>
      <c r="I90" s="103" t="s">
        <v>61</v>
      </c>
      <c r="J90" s="103" t="s">
        <v>23</v>
      </c>
      <c r="K90" s="116">
        <v>12190166.5989435</v>
      </c>
      <c r="L90" s="103" t="s">
        <v>60</v>
      </c>
      <c r="M90" s="103" t="s">
        <v>61</v>
      </c>
      <c r="N90" s="103" t="s">
        <v>62</v>
      </c>
      <c r="O90" s="115">
        <v>-15000000</v>
      </c>
      <c r="P90" s="103"/>
      <c r="Q90" s="103" t="s">
        <v>26</v>
      </c>
      <c r="R90" s="117">
        <v>1.2304999999999999</v>
      </c>
      <c r="S90" s="103"/>
      <c r="T90" s="103"/>
      <c r="U90" s="103"/>
      <c r="V90" s="116"/>
      <c r="W90" s="116">
        <v>0</v>
      </c>
      <c r="X90" s="103"/>
      <c r="Y90" s="117">
        <v>1.145</v>
      </c>
      <c r="Z90" s="117">
        <v>1.177918570465438</v>
      </c>
      <c r="AA90" s="115">
        <v>-545970.80481414194</v>
      </c>
      <c r="AB90" s="191">
        <v>-1242971.9164834265</v>
      </c>
      <c r="AC90" s="115">
        <v>-545970.80481414194</v>
      </c>
      <c r="AD90" s="116">
        <v>0</v>
      </c>
      <c r="AE90" s="105">
        <f t="shared" si="6"/>
        <v>26</v>
      </c>
      <c r="AF90" s="103" t="s">
        <v>231</v>
      </c>
      <c r="AG90" s="78"/>
      <c r="AH90" s="79">
        <f t="shared" si="7"/>
        <v>0</v>
      </c>
      <c r="AI90" s="79">
        <f>-IF($AA90&lt;0,$AA90*(1-VLOOKUP($AE90,$AK$18:$AP$24,6,FALSE))*VLOOKUP($AE90,$AK$18:$AP$24,5,FALSE),0)</f>
        <v>12448.134349762435</v>
      </c>
      <c r="AJ90" s="80"/>
      <c r="AK90" s="87"/>
      <c r="AL90" s="87"/>
      <c r="AM90" s="87"/>
      <c r="AN90" s="87"/>
      <c r="AO90" s="87"/>
      <c r="AP90" s="87"/>
      <c r="AQ90" s="87"/>
      <c r="AR90" s="84"/>
      <c r="AS90" s="84"/>
    </row>
    <row r="91" spans="1:45" s="85" customFormat="1" ht="15.75" customHeight="1" x14ac:dyDescent="0.25">
      <c r="A91" s="103">
        <v>2019</v>
      </c>
      <c r="B91" s="103" t="s">
        <v>125</v>
      </c>
      <c r="C91" s="103">
        <v>1024</v>
      </c>
      <c r="D91" s="103" t="s">
        <v>51</v>
      </c>
      <c r="E91" s="114">
        <v>43223</v>
      </c>
      <c r="F91" s="114">
        <v>43796</v>
      </c>
      <c r="G91" s="114">
        <v>43798</v>
      </c>
      <c r="H91" s="103" t="s">
        <v>60</v>
      </c>
      <c r="I91" s="103" t="s">
        <v>57</v>
      </c>
      <c r="J91" s="103" t="s">
        <v>23</v>
      </c>
      <c r="K91" s="116">
        <v>12190166.5989435</v>
      </c>
      <c r="L91" s="103" t="s">
        <v>60</v>
      </c>
      <c r="M91" s="103" t="s">
        <v>58</v>
      </c>
      <c r="N91" s="103" t="s">
        <v>62</v>
      </c>
      <c r="O91" s="115">
        <v>-15000000</v>
      </c>
      <c r="P91" s="103"/>
      <c r="Q91" s="103" t="s">
        <v>26</v>
      </c>
      <c r="R91" s="117">
        <v>1.2304999999999999</v>
      </c>
      <c r="S91" s="103"/>
      <c r="T91" s="103"/>
      <c r="U91" s="103"/>
      <c r="V91" s="116"/>
      <c r="W91" s="116">
        <v>0</v>
      </c>
      <c r="X91" s="103"/>
      <c r="Y91" s="117">
        <v>1.145</v>
      </c>
      <c r="Z91" s="117">
        <v>1.177918570465438</v>
      </c>
      <c r="AA91" s="115">
        <v>-697001.11166928452</v>
      </c>
      <c r="AB91" s="192"/>
      <c r="AC91" s="115">
        <v>-544160.18399611861</v>
      </c>
      <c r="AD91" s="115">
        <v>-152840.92767316592</v>
      </c>
      <c r="AE91" s="105">
        <f t="shared" si="6"/>
        <v>26</v>
      </c>
      <c r="AF91" s="103" t="s">
        <v>232</v>
      </c>
      <c r="AG91" s="78"/>
      <c r="AH91" s="79">
        <f t="shared" si="7"/>
        <v>0</v>
      </c>
      <c r="AI91" s="79">
        <f t="shared" si="8"/>
        <v>15891.625346059685</v>
      </c>
      <c r="AJ91" s="80"/>
      <c r="AK91" s="87"/>
      <c r="AL91" s="87"/>
      <c r="AM91" s="87"/>
      <c r="AN91" s="87"/>
      <c r="AO91" s="87"/>
      <c r="AP91" s="87"/>
      <c r="AQ91" s="87"/>
      <c r="AR91" s="84"/>
      <c r="AS91" s="84"/>
    </row>
    <row r="92" spans="1:45" s="85" customFormat="1" ht="15.75" customHeight="1" x14ac:dyDescent="0.25">
      <c r="A92" s="103">
        <v>2019</v>
      </c>
      <c r="B92" s="103" t="s">
        <v>78</v>
      </c>
      <c r="C92" s="103">
        <v>924</v>
      </c>
      <c r="D92" s="103" t="s">
        <v>25</v>
      </c>
      <c r="E92" s="114">
        <v>42943</v>
      </c>
      <c r="F92" s="114"/>
      <c r="G92" s="114">
        <v>43826</v>
      </c>
      <c r="H92" s="103" t="s">
        <v>56</v>
      </c>
      <c r="I92" s="103" t="s">
        <v>61</v>
      </c>
      <c r="J92" s="103" t="s">
        <v>23</v>
      </c>
      <c r="K92" s="116">
        <v>8099789.40547546</v>
      </c>
      <c r="L92" s="103" t="s">
        <v>60</v>
      </c>
      <c r="M92" s="103" t="s">
        <v>61</v>
      </c>
      <c r="N92" s="103" t="s">
        <v>62</v>
      </c>
      <c r="O92" s="115">
        <v>-10000000</v>
      </c>
      <c r="P92" s="103">
        <v>1.1677</v>
      </c>
      <c r="Q92" s="103" t="s">
        <v>26</v>
      </c>
      <c r="R92" s="117">
        <v>1.2345999999999999</v>
      </c>
      <c r="S92" s="103"/>
      <c r="T92" s="103"/>
      <c r="U92" s="103"/>
      <c r="V92" s="116"/>
      <c r="W92" s="116">
        <v>0</v>
      </c>
      <c r="X92" s="103"/>
      <c r="Y92" s="117">
        <v>1.145</v>
      </c>
      <c r="Z92" s="117">
        <v>1.1807912754864691</v>
      </c>
      <c r="AA92" s="115">
        <v>-370476.37923979183</v>
      </c>
      <c r="AB92" s="115">
        <v>-370476.37923979183</v>
      </c>
      <c r="AC92" s="115">
        <v>-370476.37923979177</v>
      </c>
      <c r="AD92" s="115">
        <v>-5.8207660913467407E-11</v>
      </c>
      <c r="AE92" s="105">
        <f t="shared" si="6"/>
        <v>27</v>
      </c>
      <c r="AF92" s="103" t="s">
        <v>228</v>
      </c>
      <c r="AG92" s="78"/>
      <c r="AH92" s="79">
        <f t="shared" si="7"/>
        <v>0</v>
      </c>
      <c r="AI92" s="79">
        <f t="shared" si="8"/>
        <v>12181.263349404355</v>
      </c>
      <c r="AJ92" s="80"/>
      <c r="AK92" s="87"/>
      <c r="AL92" s="87"/>
      <c r="AM92" s="87"/>
      <c r="AN92" s="87"/>
      <c r="AO92" s="87"/>
      <c r="AP92" s="87"/>
      <c r="AQ92" s="87"/>
      <c r="AR92" s="84"/>
      <c r="AS92" s="84"/>
    </row>
    <row r="93" spans="1:45" s="85" customFormat="1" ht="15.75" customHeight="1" x14ac:dyDescent="0.25">
      <c r="A93" s="103">
        <v>2019</v>
      </c>
      <c r="B93" s="103" t="s">
        <v>79</v>
      </c>
      <c r="C93" s="103">
        <v>928</v>
      </c>
      <c r="D93" s="103" t="s">
        <v>50</v>
      </c>
      <c r="E93" s="114">
        <v>42944</v>
      </c>
      <c r="F93" s="114">
        <v>43826</v>
      </c>
      <c r="G93" s="114">
        <v>43830</v>
      </c>
      <c r="H93" s="103" t="s">
        <v>56</v>
      </c>
      <c r="I93" s="103" t="s">
        <v>58</v>
      </c>
      <c r="J93" s="103" t="s">
        <v>23</v>
      </c>
      <c r="K93" s="116">
        <v>7881462.7994955899</v>
      </c>
      <c r="L93" s="103" t="s">
        <v>56</v>
      </c>
      <c r="M93" s="103" t="s">
        <v>57</v>
      </c>
      <c r="N93" s="103" t="s">
        <v>62</v>
      </c>
      <c r="O93" s="115">
        <v>-10000000</v>
      </c>
      <c r="P93" s="103">
        <v>1.1751</v>
      </c>
      <c r="Q93" s="103" t="s">
        <v>26</v>
      </c>
      <c r="R93" s="117">
        <v>1.2687999999999999</v>
      </c>
      <c r="S93" s="103"/>
      <c r="T93" s="103"/>
      <c r="U93" s="103"/>
      <c r="V93" s="116"/>
      <c r="W93" s="116">
        <v>0</v>
      </c>
      <c r="X93" s="103"/>
      <c r="Y93" s="117">
        <v>1.145</v>
      </c>
      <c r="Z93" s="117">
        <v>1.1812023998837027</v>
      </c>
      <c r="AA93" s="116">
        <v>59871.699866917072</v>
      </c>
      <c r="AB93" s="191">
        <v>-264944.11218122253</v>
      </c>
      <c r="AC93" s="116">
        <v>0</v>
      </c>
      <c r="AD93" s="116">
        <v>59871.699866917072</v>
      </c>
      <c r="AE93" s="105">
        <f t="shared" si="6"/>
        <v>27</v>
      </c>
      <c r="AF93" s="103" t="s">
        <v>225</v>
      </c>
      <c r="AG93" s="78"/>
      <c r="AH93" s="79">
        <f t="shared" si="7"/>
        <v>-592.72982868247902</v>
      </c>
      <c r="AI93" s="79">
        <f t="shared" si="8"/>
        <v>0</v>
      </c>
      <c r="AJ93" s="80"/>
      <c r="AK93" s="87"/>
      <c r="AL93" s="87"/>
      <c r="AM93" s="87"/>
      <c r="AN93" s="87"/>
      <c r="AO93" s="87"/>
      <c r="AP93" s="87"/>
      <c r="AQ93" s="87"/>
      <c r="AR93" s="84"/>
      <c r="AS93" s="84"/>
    </row>
    <row r="94" spans="1:45" s="85" customFormat="1" ht="15.75" customHeight="1" x14ac:dyDescent="0.25">
      <c r="A94" s="103">
        <v>2019</v>
      </c>
      <c r="B94" s="103" t="s">
        <v>79</v>
      </c>
      <c r="C94" s="103">
        <v>930</v>
      </c>
      <c r="D94" s="103" t="s">
        <v>50</v>
      </c>
      <c r="E94" s="114">
        <v>42944</v>
      </c>
      <c r="F94" s="114">
        <v>43826</v>
      </c>
      <c r="G94" s="114">
        <v>43830</v>
      </c>
      <c r="H94" s="103" t="s">
        <v>60</v>
      </c>
      <c r="I94" s="103" t="s">
        <v>57</v>
      </c>
      <c r="J94" s="103" t="s">
        <v>23</v>
      </c>
      <c r="K94" s="116">
        <v>7881462.7994955899</v>
      </c>
      <c r="L94" s="103" t="s">
        <v>60</v>
      </c>
      <c r="M94" s="103" t="s">
        <v>58</v>
      </c>
      <c r="N94" s="103" t="s">
        <v>62</v>
      </c>
      <c r="O94" s="115">
        <v>-10000000</v>
      </c>
      <c r="P94" s="103">
        <v>1.1751</v>
      </c>
      <c r="Q94" s="103" t="s">
        <v>26</v>
      </c>
      <c r="R94" s="117">
        <v>1.2687999999999999</v>
      </c>
      <c r="S94" s="103">
        <v>1.1200000000000001</v>
      </c>
      <c r="T94" s="103" t="s">
        <v>151</v>
      </c>
      <c r="U94" s="103" t="s">
        <v>150</v>
      </c>
      <c r="V94" s="116"/>
      <c r="W94" s="116">
        <v>0</v>
      </c>
      <c r="X94" s="103"/>
      <c r="Y94" s="117">
        <v>1.145</v>
      </c>
      <c r="Z94" s="117">
        <v>1.1812023998837027</v>
      </c>
      <c r="AA94" s="115">
        <v>-324815.81204813957</v>
      </c>
      <c r="AB94" s="192"/>
      <c r="AC94" s="116"/>
      <c r="AD94" s="115">
        <v>-324815.81204813957</v>
      </c>
      <c r="AE94" s="105">
        <f t="shared" si="6"/>
        <v>27</v>
      </c>
      <c r="AF94" s="103" t="s">
        <v>226</v>
      </c>
      <c r="AG94" s="78"/>
      <c r="AH94" s="79">
        <f t="shared" si="7"/>
        <v>0</v>
      </c>
      <c r="AI94" s="79">
        <f t="shared" si="8"/>
        <v>10679.943900142829</v>
      </c>
      <c r="AJ94" s="80"/>
      <c r="AK94" s="87"/>
      <c r="AL94" s="87"/>
      <c r="AM94" s="87"/>
      <c r="AN94" s="87"/>
      <c r="AO94" s="87"/>
      <c r="AP94" s="87"/>
      <c r="AQ94" s="87"/>
      <c r="AR94" s="84"/>
      <c r="AS94" s="84"/>
    </row>
    <row r="95" spans="1:45" s="85" customFormat="1" ht="15.75" customHeight="1" x14ac:dyDescent="0.25">
      <c r="A95" s="104">
        <v>2019</v>
      </c>
      <c r="B95" s="104" t="s">
        <v>126</v>
      </c>
      <c r="C95" s="104">
        <v>1012</v>
      </c>
      <c r="D95" s="104" t="s">
        <v>22</v>
      </c>
      <c r="E95" s="118">
        <v>43222</v>
      </c>
      <c r="F95" s="118"/>
      <c r="G95" s="118">
        <v>43830</v>
      </c>
      <c r="H95" s="104" t="s">
        <v>56</v>
      </c>
      <c r="I95" s="104" t="s">
        <v>61</v>
      </c>
      <c r="J95" s="104" t="s">
        <v>23</v>
      </c>
      <c r="K95" s="120">
        <v>11881188.1188119</v>
      </c>
      <c r="L95" s="104" t="s">
        <v>60</v>
      </c>
      <c r="M95" s="104" t="s">
        <v>61</v>
      </c>
      <c r="N95" s="104" t="s">
        <v>62</v>
      </c>
      <c r="O95" s="119">
        <v>-15000000</v>
      </c>
      <c r="P95" s="104"/>
      <c r="Q95" s="104" t="s">
        <v>26</v>
      </c>
      <c r="R95" s="121">
        <v>1.2625</v>
      </c>
      <c r="S95" s="104"/>
      <c r="T95" s="104"/>
      <c r="U95" s="104"/>
      <c r="V95" s="120"/>
      <c r="W95" s="120">
        <v>0</v>
      </c>
      <c r="X95" s="104"/>
      <c r="Y95" s="121">
        <v>1.145</v>
      </c>
      <c r="Z95" s="121">
        <v>1.1812023998837027</v>
      </c>
      <c r="AA95" s="119">
        <v>-820813.45185125212</v>
      </c>
      <c r="AB95" s="119">
        <v>-820813.45185125212</v>
      </c>
      <c r="AC95" s="119">
        <v>-820813.451851252</v>
      </c>
      <c r="AD95" s="119">
        <v>-1.1641532182693481E-10</v>
      </c>
      <c r="AE95" s="105">
        <f t="shared" si="6"/>
        <v>27</v>
      </c>
      <c r="AF95" s="104" t="s">
        <v>228</v>
      </c>
      <c r="AG95" s="78"/>
      <c r="AH95" s="79">
        <f t="shared" si="7"/>
        <v>0</v>
      </c>
      <c r="AI95" s="79">
        <f t="shared" si="8"/>
        <v>26988.346296869167</v>
      </c>
      <c r="AJ95" s="80"/>
      <c r="AK95" s="87"/>
      <c r="AL95" s="87"/>
      <c r="AM95" s="87"/>
      <c r="AN95" s="87"/>
      <c r="AO95" s="87"/>
      <c r="AP95" s="87"/>
      <c r="AQ95" s="87"/>
      <c r="AR95" s="84"/>
      <c r="AS95" s="84"/>
    </row>
    <row r="96" spans="1:45" s="85" customFormat="1" ht="15.75" customHeight="1" x14ac:dyDescent="0.25">
      <c r="A96" s="122"/>
      <c r="B96" s="122"/>
      <c r="C96" s="122"/>
      <c r="D96" s="122"/>
      <c r="E96" s="123"/>
      <c r="F96" s="123"/>
      <c r="G96" s="123"/>
      <c r="H96" s="122"/>
      <c r="I96" s="122"/>
      <c r="J96" s="122"/>
      <c r="K96" s="125">
        <v>470791293.08705252</v>
      </c>
      <c r="L96" s="122"/>
      <c r="M96" s="122"/>
      <c r="N96" s="122"/>
      <c r="O96" s="124">
        <v>-553000000</v>
      </c>
      <c r="P96" s="122"/>
      <c r="Q96" s="122"/>
      <c r="R96" s="126">
        <v>1.1746181548386165</v>
      </c>
      <c r="S96" s="122"/>
      <c r="T96" s="122"/>
      <c r="U96" s="122"/>
      <c r="V96" s="125"/>
      <c r="W96" s="125"/>
      <c r="X96" s="122"/>
      <c r="Y96" s="126"/>
      <c r="Z96" s="126"/>
      <c r="AA96" s="124">
        <v>-4913547.1011968711</v>
      </c>
      <c r="AB96" s="124">
        <v>-4913547.1011968711</v>
      </c>
      <c r="AC96" s="124">
        <v>-4425366.7815699708</v>
      </c>
      <c r="AD96" s="124">
        <v>-488180.31962689839</v>
      </c>
      <c r="AE96" s="105"/>
      <c r="AF96" s="122"/>
      <c r="AG96" s="78"/>
      <c r="AH96" s="79"/>
      <c r="AI96" s="79"/>
      <c r="AJ96" s="80"/>
      <c r="AK96" s="87"/>
      <c r="AL96" s="87"/>
      <c r="AM96" s="87"/>
      <c r="AN96" s="87"/>
      <c r="AO96" s="87"/>
      <c r="AP96" s="87"/>
      <c r="AQ96" s="87"/>
      <c r="AR96" s="84"/>
      <c r="AS96" s="84"/>
    </row>
    <row r="97" spans="1:45" s="85" customFormat="1" ht="15.75" customHeight="1" x14ac:dyDescent="0.25">
      <c r="A97" s="122"/>
      <c r="B97" s="122"/>
      <c r="C97" s="122"/>
      <c r="D97" s="122"/>
      <c r="E97" s="123"/>
      <c r="F97" s="123"/>
      <c r="G97" s="123"/>
      <c r="H97" s="122"/>
      <c r="I97" s="122"/>
      <c r="J97" s="122"/>
      <c r="K97" s="125"/>
      <c r="L97" s="122"/>
      <c r="M97" s="122"/>
      <c r="N97" s="122"/>
      <c r="O97" s="125"/>
      <c r="P97" s="122"/>
      <c r="Q97" s="122"/>
      <c r="R97" s="126"/>
      <c r="S97" s="122"/>
      <c r="T97" s="122"/>
      <c r="U97" s="122"/>
      <c r="V97" s="125"/>
      <c r="W97" s="125"/>
      <c r="X97" s="122"/>
      <c r="Y97" s="126"/>
      <c r="Z97" s="126"/>
      <c r="AA97" s="125"/>
      <c r="AB97" s="125"/>
      <c r="AC97" s="125"/>
      <c r="AD97" s="125"/>
      <c r="AE97" s="105"/>
      <c r="AF97" s="122"/>
      <c r="AG97" s="78"/>
      <c r="AH97" s="79"/>
      <c r="AI97" s="79"/>
      <c r="AJ97" s="80"/>
      <c r="AK97" s="87"/>
      <c r="AL97" s="87"/>
      <c r="AM97" s="87"/>
      <c r="AN97" s="87"/>
      <c r="AO97" s="87"/>
      <c r="AP97" s="87"/>
      <c r="AQ97" s="87"/>
      <c r="AR97" s="84"/>
      <c r="AS97" s="84"/>
    </row>
    <row r="98" spans="1:45" s="85" customFormat="1" ht="15.75" customHeight="1" x14ac:dyDescent="0.25">
      <c r="A98" s="103">
        <v>2020</v>
      </c>
      <c r="B98" s="103" t="s">
        <v>127</v>
      </c>
      <c r="C98" s="103">
        <v>1044</v>
      </c>
      <c r="D98" s="103" t="s">
        <v>96</v>
      </c>
      <c r="E98" s="114">
        <v>43236</v>
      </c>
      <c r="F98" s="114"/>
      <c r="G98" s="114">
        <v>43839</v>
      </c>
      <c r="H98" s="103" t="s">
        <v>56</v>
      </c>
      <c r="I98" s="103" t="s">
        <v>61</v>
      </c>
      <c r="J98" s="103" t="s">
        <v>23</v>
      </c>
      <c r="K98" s="116">
        <v>3843074.4595676502</v>
      </c>
      <c r="L98" s="103" t="s">
        <v>60</v>
      </c>
      <c r="M98" s="103" t="s">
        <v>61</v>
      </c>
      <c r="N98" s="103" t="s">
        <v>62</v>
      </c>
      <c r="O98" s="115">
        <v>-4800000</v>
      </c>
      <c r="P98" s="103"/>
      <c r="Q98" s="103" t="s">
        <v>26</v>
      </c>
      <c r="R98" s="117">
        <v>1.2490000000000001</v>
      </c>
      <c r="S98" s="103"/>
      <c r="T98" s="103"/>
      <c r="U98" s="103"/>
      <c r="V98" s="116"/>
      <c r="W98" s="116">
        <v>0</v>
      </c>
      <c r="X98" s="103"/>
      <c r="Y98" s="117">
        <v>1.145</v>
      </c>
      <c r="Z98" s="117">
        <v>1.1821094179963823</v>
      </c>
      <c r="AA98" s="115">
        <v>-218305.3460158481</v>
      </c>
      <c r="AB98" s="115">
        <v>-218305.3460158481</v>
      </c>
      <c r="AC98" s="115">
        <v>-218305.34601584807</v>
      </c>
      <c r="AD98" s="115">
        <v>-2.9103830456733704E-11</v>
      </c>
      <c r="AE98" s="105">
        <f t="shared" si="6"/>
        <v>27</v>
      </c>
      <c r="AF98" s="103" t="s">
        <v>228</v>
      </c>
      <c r="AG98" s="78"/>
      <c r="AH98" s="79">
        <f t="shared" si="7"/>
        <v>0</v>
      </c>
      <c r="AI98" s="79">
        <f t="shared" si="8"/>
        <v>7177.8797770010851</v>
      </c>
      <c r="AJ98" s="80"/>
      <c r="AK98" s="87"/>
      <c r="AL98" s="87"/>
      <c r="AM98" s="87"/>
      <c r="AN98" s="87"/>
      <c r="AO98" s="87"/>
      <c r="AP98" s="87"/>
      <c r="AQ98" s="87"/>
      <c r="AR98" s="84"/>
      <c r="AS98" s="84"/>
    </row>
    <row r="99" spans="1:45" s="85" customFormat="1" ht="15.75" customHeight="1" x14ac:dyDescent="0.25">
      <c r="A99" s="103">
        <v>2020</v>
      </c>
      <c r="B99" s="103" t="s">
        <v>128</v>
      </c>
      <c r="C99" s="103">
        <v>1045</v>
      </c>
      <c r="D99" s="103" t="s">
        <v>96</v>
      </c>
      <c r="E99" s="114">
        <v>43236</v>
      </c>
      <c r="F99" s="114"/>
      <c r="G99" s="114">
        <v>43839</v>
      </c>
      <c r="H99" s="103" t="s">
        <v>56</v>
      </c>
      <c r="I99" s="103" t="s">
        <v>61</v>
      </c>
      <c r="J99" s="103" t="s">
        <v>23</v>
      </c>
      <c r="K99" s="116">
        <v>20176140.912730198</v>
      </c>
      <c r="L99" s="103" t="s">
        <v>60</v>
      </c>
      <c r="M99" s="103" t="s">
        <v>61</v>
      </c>
      <c r="N99" s="103" t="s">
        <v>62</v>
      </c>
      <c r="O99" s="115">
        <v>-25200000</v>
      </c>
      <c r="P99" s="103"/>
      <c r="Q99" s="103" t="s">
        <v>26</v>
      </c>
      <c r="R99" s="117">
        <v>1.2490000000000001</v>
      </c>
      <c r="S99" s="103"/>
      <c r="T99" s="103"/>
      <c r="U99" s="103"/>
      <c r="V99" s="116"/>
      <c r="W99" s="116">
        <v>0</v>
      </c>
      <c r="X99" s="103"/>
      <c r="Y99" s="117">
        <v>1.145</v>
      </c>
      <c r="Z99" s="117">
        <v>1.1821094179963823</v>
      </c>
      <c r="AA99" s="115">
        <v>-1146103.0665832055</v>
      </c>
      <c r="AB99" s="115">
        <v>-1146103.0665832055</v>
      </c>
      <c r="AC99" s="115">
        <v>-1146103.0665832055</v>
      </c>
      <c r="AD99" s="116">
        <v>0</v>
      </c>
      <c r="AE99" s="105">
        <f t="shared" si="6"/>
        <v>27</v>
      </c>
      <c r="AF99" s="103" t="s">
        <v>228</v>
      </c>
      <c r="AG99" s="78"/>
      <c r="AH99" s="79">
        <f t="shared" si="7"/>
        <v>0</v>
      </c>
      <c r="AI99" s="79">
        <f t="shared" si="8"/>
        <v>37683.868829255793</v>
      </c>
      <c r="AJ99" s="80"/>
      <c r="AK99" s="87"/>
      <c r="AL99" s="87"/>
      <c r="AM99" s="87"/>
      <c r="AN99" s="87"/>
      <c r="AO99" s="87"/>
      <c r="AP99" s="87"/>
      <c r="AQ99" s="87"/>
      <c r="AR99" s="84"/>
      <c r="AS99" s="84"/>
    </row>
    <row r="100" spans="1:45" s="85" customFormat="1" ht="15.75" customHeight="1" x14ac:dyDescent="0.25">
      <c r="A100" s="103">
        <v>2020</v>
      </c>
      <c r="B100" s="103" t="s">
        <v>94</v>
      </c>
      <c r="C100" s="103">
        <v>939</v>
      </c>
      <c r="D100" s="103" t="s">
        <v>51</v>
      </c>
      <c r="E100" s="114">
        <v>43014</v>
      </c>
      <c r="F100" s="114"/>
      <c r="G100" s="114">
        <v>43861</v>
      </c>
      <c r="H100" s="103" t="s">
        <v>56</v>
      </c>
      <c r="I100" s="103" t="s">
        <v>61</v>
      </c>
      <c r="J100" s="103" t="s">
        <v>23</v>
      </c>
      <c r="K100" s="116">
        <v>12401818.9334436</v>
      </c>
      <c r="L100" s="103" t="s">
        <v>60</v>
      </c>
      <c r="M100" s="103" t="s">
        <v>61</v>
      </c>
      <c r="N100" s="103" t="s">
        <v>62</v>
      </c>
      <c r="O100" s="115">
        <v>-15000000</v>
      </c>
      <c r="P100" s="103"/>
      <c r="Q100" s="103" t="s">
        <v>26</v>
      </c>
      <c r="R100" s="117">
        <v>1.2095</v>
      </c>
      <c r="S100" s="103"/>
      <c r="T100" s="103"/>
      <c r="U100" s="103"/>
      <c r="V100" s="116"/>
      <c r="W100" s="116">
        <v>0</v>
      </c>
      <c r="X100" s="103"/>
      <c r="Y100" s="117">
        <v>1.145</v>
      </c>
      <c r="Z100" s="117">
        <v>1.1843136413749606</v>
      </c>
      <c r="AA100" s="115">
        <v>-264832.6923324145</v>
      </c>
      <c r="AB100" s="191">
        <v>-811378.40255486639</v>
      </c>
      <c r="AC100" s="115">
        <v>-264832.6923324145</v>
      </c>
      <c r="AD100" s="116">
        <v>0</v>
      </c>
      <c r="AE100" s="105">
        <f t="shared" si="6"/>
        <v>27</v>
      </c>
      <c r="AF100" s="103" t="s">
        <v>231</v>
      </c>
      <c r="AG100" s="78"/>
      <c r="AH100" s="79">
        <f t="shared" si="7"/>
        <v>0</v>
      </c>
      <c r="AI100" s="79">
        <f t="shared" si="8"/>
        <v>8707.6989238897895</v>
      </c>
      <c r="AJ100" s="80"/>
      <c r="AK100" s="87"/>
      <c r="AL100" s="87"/>
      <c r="AM100" s="87"/>
      <c r="AN100" s="87"/>
      <c r="AO100" s="87"/>
      <c r="AP100" s="87"/>
      <c r="AQ100" s="87"/>
      <c r="AR100" s="84"/>
      <c r="AS100" s="84"/>
    </row>
    <row r="101" spans="1:45" s="85" customFormat="1" ht="15.75" customHeight="1" x14ac:dyDescent="0.25">
      <c r="A101" s="103">
        <v>2020</v>
      </c>
      <c r="B101" s="103" t="s">
        <v>94</v>
      </c>
      <c r="C101" s="103">
        <v>940</v>
      </c>
      <c r="D101" s="103" t="s">
        <v>51</v>
      </c>
      <c r="E101" s="114">
        <v>43014</v>
      </c>
      <c r="F101" s="114">
        <v>43859</v>
      </c>
      <c r="G101" s="114">
        <v>43861</v>
      </c>
      <c r="H101" s="103" t="s">
        <v>60</v>
      </c>
      <c r="I101" s="103" t="s">
        <v>57</v>
      </c>
      <c r="J101" s="103" t="s">
        <v>23</v>
      </c>
      <c r="K101" s="116">
        <v>12401818.9334436</v>
      </c>
      <c r="L101" s="103" t="s">
        <v>60</v>
      </c>
      <c r="M101" s="103" t="s">
        <v>58</v>
      </c>
      <c r="N101" s="103" t="s">
        <v>62</v>
      </c>
      <c r="O101" s="115">
        <v>-15000000</v>
      </c>
      <c r="P101" s="103"/>
      <c r="Q101" s="103" t="s">
        <v>26</v>
      </c>
      <c r="R101" s="117">
        <v>1.2095</v>
      </c>
      <c r="S101" s="103"/>
      <c r="T101" s="103"/>
      <c r="U101" s="103"/>
      <c r="V101" s="116"/>
      <c r="W101" s="116">
        <v>0</v>
      </c>
      <c r="X101" s="103"/>
      <c r="Y101" s="117">
        <v>1.145</v>
      </c>
      <c r="Z101" s="117">
        <v>1.1843136413749606</v>
      </c>
      <c r="AA101" s="115">
        <v>-546545.71022245195</v>
      </c>
      <c r="AB101" s="192"/>
      <c r="AC101" s="115">
        <v>-263744.8800284639</v>
      </c>
      <c r="AD101" s="115">
        <v>-282800.83019398805</v>
      </c>
      <c r="AE101" s="105">
        <f t="shared" si="6"/>
        <v>27</v>
      </c>
      <c r="AF101" s="103" t="s">
        <v>232</v>
      </c>
      <c r="AG101" s="78"/>
      <c r="AH101" s="79">
        <f t="shared" si="7"/>
        <v>0</v>
      </c>
      <c r="AI101" s="79">
        <f t="shared" si="8"/>
        <v>17970.422952114219</v>
      </c>
      <c r="AJ101" s="80"/>
      <c r="AK101" s="87"/>
      <c r="AL101" s="87"/>
      <c r="AM101" s="87"/>
      <c r="AN101" s="87"/>
      <c r="AO101" s="87"/>
      <c r="AP101" s="87"/>
      <c r="AQ101" s="87"/>
      <c r="AR101" s="84"/>
      <c r="AS101" s="84"/>
    </row>
    <row r="102" spans="1:45" s="85" customFormat="1" ht="15.75" customHeight="1" x14ac:dyDescent="0.25">
      <c r="A102" s="103">
        <v>2020</v>
      </c>
      <c r="B102" s="103" t="s">
        <v>95</v>
      </c>
      <c r="C102" s="103">
        <v>945</v>
      </c>
      <c r="D102" s="103" t="s">
        <v>96</v>
      </c>
      <c r="E102" s="114">
        <v>43025</v>
      </c>
      <c r="F102" s="114"/>
      <c r="G102" s="114">
        <v>43861</v>
      </c>
      <c r="H102" s="103" t="s">
        <v>56</v>
      </c>
      <c r="I102" s="103" t="s">
        <v>61</v>
      </c>
      <c r="J102" s="103" t="s">
        <v>23</v>
      </c>
      <c r="K102" s="116">
        <v>10034518.744480999</v>
      </c>
      <c r="L102" s="103" t="s">
        <v>60</v>
      </c>
      <c r="M102" s="103" t="s">
        <v>61</v>
      </c>
      <c r="N102" s="103" t="s">
        <v>62</v>
      </c>
      <c r="O102" s="115">
        <v>-12500000</v>
      </c>
      <c r="P102" s="103"/>
      <c r="Q102" s="103" t="s">
        <v>26</v>
      </c>
      <c r="R102" s="117">
        <v>1.2457</v>
      </c>
      <c r="S102" s="103"/>
      <c r="T102" s="103"/>
      <c r="U102" s="103"/>
      <c r="V102" s="116"/>
      <c r="W102" s="116">
        <v>0</v>
      </c>
      <c r="X102" s="103"/>
      <c r="Y102" s="117">
        <v>1.145</v>
      </c>
      <c r="Z102" s="117">
        <v>1.1843136413749606</v>
      </c>
      <c r="AA102" s="115">
        <v>-522262.98566370166</v>
      </c>
      <c r="AB102" s="115">
        <v>-522262.98566370166</v>
      </c>
      <c r="AC102" s="115">
        <v>-522262.98566370161</v>
      </c>
      <c r="AD102" s="115">
        <v>-5.8207660913467407E-11</v>
      </c>
      <c r="AE102" s="105">
        <f t="shared" si="6"/>
        <v>27</v>
      </c>
      <c r="AF102" s="103" t="s">
        <v>228</v>
      </c>
      <c r="AG102" s="78"/>
      <c r="AH102" s="79">
        <f t="shared" si="7"/>
        <v>0</v>
      </c>
      <c r="AI102" s="79">
        <f t="shared" si="8"/>
        <v>17172.006968622511</v>
      </c>
      <c r="AJ102" s="80"/>
      <c r="AK102" s="87"/>
      <c r="AL102" s="87"/>
      <c r="AM102" s="87"/>
      <c r="AN102" s="87"/>
      <c r="AO102" s="87"/>
      <c r="AP102" s="87"/>
      <c r="AQ102" s="87"/>
      <c r="AR102" s="84"/>
      <c r="AS102" s="84"/>
    </row>
    <row r="103" spans="1:45" s="85" customFormat="1" ht="15.75" customHeight="1" x14ac:dyDescent="0.25">
      <c r="A103" s="103">
        <v>2020</v>
      </c>
      <c r="B103" s="103" t="s">
        <v>97</v>
      </c>
      <c r="C103" s="103">
        <v>946</v>
      </c>
      <c r="D103" s="103" t="s">
        <v>96</v>
      </c>
      <c r="E103" s="114">
        <v>43025</v>
      </c>
      <c r="F103" s="114"/>
      <c r="G103" s="114">
        <v>43861</v>
      </c>
      <c r="H103" s="103" t="s">
        <v>56</v>
      </c>
      <c r="I103" s="103" t="s">
        <v>61</v>
      </c>
      <c r="J103" s="103" t="s">
        <v>23</v>
      </c>
      <c r="K103" s="116">
        <v>2006903.7488962</v>
      </c>
      <c r="L103" s="103" t="s">
        <v>60</v>
      </c>
      <c r="M103" s="103" t="s">
        <v>61</v>
      </c>
      <c r="N103" s="103" t="s">
        <v>62</v>
      </c>
      <c r="O103" s="115">
        <v>-2500000</v>
      </c>
      <c r="P103" s="103"/>
      <c r="Q103" s="103" t="s">
        <v>26</v>
      </c>
      <c r="R103" s="117">
        <v>1.2457</v>
      </c>
      <c r="S103" s="103"/>
      <c r="T103" s="103"/>
      <c r="U103" s="103"/>
      <c r="V103" s="116"/>
      <c r="W103" s="116">
        <v>0</v>
      </c>
      <c r="X103" s="103"/>
      <c r="Y103" s="117">
        <v>1.145</v>
      </c>
      <c r="Z103" s="117">
        <v>1.1843136413749606</v>
      </c>
      <c r="AA103" s="115">
        <v>-104452.59713274041</v>
      </c>
      <c r="AB103" s="115">
        <v>-104452.59713274041</v>
      </c>
      <c r="AC103" s="115">
        <v>-104452.5971327404</v>
      </c>
      <c r="AD103" s="115">
        <v>-1.4551915228366852E-11</v>
      </c>
      <c r="AE103" s="105">
        <f t="shared" si="6"/>
        <v>27</v>
      </c>
      <c r="AF103" s="103" t="s">
        <v>228</v>
      </c>
      <c r="AG103" s="78"/>
      <c r="AH103" s="79">
        <f t="shared" si="7"/>
        <v>0</v>
      </c>
      <c r="AI103" s="79">
        <f t="shared" si="8"/>
        <v>3434.4013937245049</v>
      </c>
      <c r="AJ103" s="80"/>
      <c r="AK103" s="87"/>
      <c r="AL103" s="87"/>
      <c r="AM103" s="87"/>
      <c r="AN103" s="87"/>
      <c r="AO103" s="87"/>
      <c r="AP103" s="87"/>
      <c r="AQ103" s="87"/>
      <c r="AR103" s="84"/>
      <c r="AS103" s="84"/>
    </row>
    <row r="104" spans="1:45" s="85" customFormat="1" ht="15.75" customHeight="1" x14ac:dyDescent="0.25">
      <c r="A104" s="103">
        <v>2020</v>
      </c>
      <c r="B104" s="103" t="s">
        <v>129</v>
      </c>
      <c r="C104" s="103">
        <v>1038</v>
      </c>
      <c r="D104" s="103" t="s">
        <v>51</v>
      </c>
      <c r="E104" s="114">
        <v>43227</v>
      </c>
      <c r="F104" s="114"/>
      <c r="G104" s="114">
        <v>43861</v>
      </c>
      <c r="H104" s="103" t="s">
        <v>56</v>
      </c>
      <c r="I104" s="103" t="s">
        <v>61</v>
      </c>
      <c r="J104" s="103" t="s">
        <v>23</v>
      </c>
      <c r="K104" s="116">
        <v>4058441.5584415598</v>
      </c>
      <c r="L104" s="103" t="s">
        <v>60</v>
      </c>
      <c r="M104" s="103" t="s">
        <v>61</v>
      </c>
      <c r="N104" s="103" t="s">
        <v>62</v>
      </c>
      <c r="O104" s="115">
        <v>-5000000</v>
      </c>
      <c r="P104" s="103"/>
      <c r="Q104" s="103" t="s">
        <v>26</v>
      </c>
      <c r="R104" s="117">
        <v>1.232</v>
      </c>
      <c r="S104" s="103"/>
      <c r="T104" s="103"/>
      <c r="U104" s="103"/>
      <c r="V104" s="116"/>
      <c r="W104" s="116">
        <v>0</v>
      </c>
      <c r="X104" s="103"/>
      <c r="Y104" s="117">
        <v>1.145</v>
      </c>
      <c r="Z104" s="117">
        <v>1.1843136413749606</v>
      </c>
      <c r="AA104" s="115">
        <v>-164087.04101766285</v>
      </c>
      <c r="AB104" s="191">
        <v>-393971.03834016412</v>
      </c>
      <c r="AC104" s="115">
        <v>-164087.04101766285</v>
      </c>
      <c r="AD104" s="116">
        <v>0</v>
      </c>
      <c r="AE104" s="105">
        <f t="shared" si="6"/>
        <v>27</v>
      </c>
      <c r="AF104" s="103" t="s">
        <v>231</v>
      </c>
      <c r="AG104" s="78"/>
      <c r="AH104" s="79">
        <f t="shared" si="7"/>
        <v>0</v>
      </c>
      <c r="AI104" s="79">
        <f t="shared" si="8"/>
        <v>5395.1819086607547</v>
      </c>
      <c r="AJ104" s="80"/>
      <c r="AK104" s="87"/>
      <c r="AL104" s="87"/>
      <c r="AM104" s="87"/>
      <c r="AN104" s="87"/>
      <c r="AO104" s="87"/>
      <c r="AP104" s="87"/>
      <c r="AQ104" s="87"/>
      <c r="AR104" s="84"/>
      <c r="AS104" s="84"/>
    </row>
    <row r="105" spans="1:45" s="85" customFormat="1" ht="15.75" customHeight="1" x14ac:dyDescent="0.25">
      <c r="A105" s="103">
        <v>2020</v>
      </c>
      <c r="B105" s="103" t="s">
        <v>129</v>
      </c>
      <c r="C105" s="103">
        <v>1039</v>
      </c>
      <c r="D105" s="103" t="s">
        <v>51</v>
      </c>
      <c r="E105" s="114">
        <v>43227</v>
      </c>
      <c r="F105" s="114">
        <v>43859</v>
      </c>
      <c r="G105" s="114">
        <v>43861</v>
      </c>
      <c r="H105" s="103" t="s">
        <v>60</v>
      </c>
      <c r="I105" s="103" t="s">
        <v>57</v>
      </c>
      <c r="J105" s="103" t="s">
        <v>23</v>
      </c>
      <c r="K105" s="116">
        <v>4058441.5584415598</v>
      </c>
      <c r="L105" s="103" t="s">
        <v>60</v>
      </c>
      <c r="M105" s="103" t="s">
        <v>58</v>
      </c>
      <c r="N105" s="103" t="s">
        <v>62</v>
      </c>
      <c r="O105" s="115">
        <v>-5000000</v>
      </c>
      <c r="P105" s="103"/>
      <c r="Q105" s="103" t="s">
        <v>26</v>
      </c>
      <c r="R105" s="117">
        <v>1.232</v>
      </c>
      <c r="S105" s="103"/>
      <c r="T105" s="103"/>
      <c r="U105" s="103"/>
      <c r="V105" s="116"/>
      <c r="W105" s="116">
        <v>0</v>
      </c>
      <c r="X105" s="103"/>
      <c r="Y105" s="117">
        <v>1.145</v>
      </c>
      <c r="Z105" s="117">
        <v>1.1843136413749606</v>
      </c>
      <c r="AA105" s="115">
        <v>-229883.99732250129</v>
      </c>
      <c r="AB105" s="192"/>
      <c r="AC105" s="115">
        <v>-163413.04604912037</v>
      </c>
      <c r="AD105" s="115">
        <v>-66470.951273380924</v>
      </c>
      <c r="AE105" s="105">
        <f t="shared" si="6"/>
        <v>27</v>
      </c>
      <c r="AF105" s="103" t="s">
        <v>232</v>
      </c>
      <c r="AG105" s="78"/>
      <c r="AH105" s="79">
        <f t="shared" si="7"/>
        <v>0</v>
      </c>
      <c r="AI105" s="79">
        <f t="shared" si="8"/>
        <v>7558.5858319638428</v>
      </c>
      <c r="AJ105" s="80"/>
      <c r="AK105" s="87"/>
      <c r="AL105" s="87"/>
      <c r="AM105" s="87"/>
      <c r="AN105" s="87"/>
      <c r="AO105" s="87"/>
      <c r="AP105" s="87"/>
      <c r="AQ105" s="87"/>
      <c r="AR105" s="84"/>
      <c r="AS105" s="84"/>
    </row>
    <row r="106" spans="1:45" s="85" customFormat="1" ht="15.75" customHeight="1" x14ac:dyDescent="0.25">
      <c r="A106" s="103">
        <v>2020</v>
      </c>
      <c r="B106" s="103" t="s">
        <v>98</v>
      </c>
      <c r="C106" s="103">
        <v>941</v>
      </c>
      <c r="D106" s="103" t="s">
        <v>51</v>
      </c>
      <c r="E106" s="114">
        <v>43014</v>
      </c>
      <c r="F106" s="114"/>
      <c r="G106" s="114">
        <v>43889</v>
      </c>
      <c r="H106" s="103" t="s">
        <v>56</v>
      </c>
      <c r="I106" s="103" t="s">
        <v>61</v>
      </c>
      <c r="J106" s="103" t="s">
        <v>23</v>
      </c>
      <c r="K106" s="116">
        <v>12401818.9334436</v>
      </c>
      <c r="L106" s="103" t="s">
        <v>60</v>
      </c>
      <c r="M106" s="103" t="s">
        <v>61</v>
      </c>
      <c r="N106" s="103" t="s">
        <v>62</v>
      </c>
      <c r="O106" s="115">
        <v>-15000000</v>
      </c>
      <c r="P106" s="103"/>
      <c r="Q106" s="103" t="s">
        <v>26</v>
      </c>
      <c r="R106" s="117">
        <v>1.2095</v>
      </c>
      <c r="S106" s="103"/>
      <c r="T106" s="103"/>
      <c r="U106" s="103"/>
      <c r="V106" s="116"/>
      <c r="W106" s="116">
        <v>0</v>
      </c>
      <c r="X106" s="103"/>
      <c r="Y106" s="117">
        <v>1.145</v>
      </c>
      <c r="Z106" s="117">
        <v>1.1871179157766709</v>
      </c>
      <c r="AA106" s="115">
        <v>-234863.82018847304</v>
      </c>
      <c r="AB106" s="191">
        <v>-779980.57905414794</v>
      </c>
      <c r="AC106" s="115">
        <v>-234863.82018847301</v>
      </c>
      <c r="AD106" s="115">
        <v>-2.9103830456733704E-11</v>
      </c>
      <c r="AE106" s="105">
        <f t="shared" si="6"/>
        <v>27</v>
      </c>
      <c r="AF106" s="103" t="s">
        <v>231</v>
      </c>
      <c r="AG106" s="78"/>
      <c r="AH106" s="79">
        <f t="shared" si="7"/>
        <v>0</v>
      </c>
      <c r="AI106" s="79">
        <f t="shared" si="8"/>
        <v>7722.3224077969935</v>
      </c>
      <c r="AJ106" s="80"/>
      <c r="AK106" s="87"/>
      <c r="AL106" s="87"/>
      <c r="AM106" s="87"/>
      <c r="AN106" s="87"/>
      <c r="AO106" s="87"/>
      <c r="AP106" s="87"/>
      <c r="AQ106" s="87"/>
      <c r="AR106" s="84"/>
      <c r="AS106" s="84"/>
    </row>
    <row r="107" spans="1:45" s="85" customFormat="1" ht="15.75" customHeight="1" x14ac:dyDescent="0.25">
      <c r="A107" s="103">
        <v>2020</v>
      </c>
      <c r="B107" s="103" t="s">
        <v>98</v>
      </c>
      <c r="C107" s="103">
        <v>942</v>
      </c>
      <c r="D107" s="103" t="s">
        <v>51</v>
      </c>
      <c r="E107" s="114">
        <v>43014</v>
      </c>
      <c r="F107" s="114">
        <v>43887</v>
      </c>
      <c r="G107" s="114">
        <v>43889</v>
      </c>
      <c r="H107" s="103" t="s">
        <v>60</v>
      </c>
      <c r="I107" s="103" t="s">
        <v>57</v>
      </c>
      <c r="J107" s="103" t="s">
        <v>23</v>
      </c>
      <c r="K107" s="116">
        <v>12401818.9334436</v>
      </c>
      <c r="L107" s="103" t="s">
        <v>60</v>
      </c>
      <c r="M107" s="103" t="s">
        <v>58</v>
      </c>
      <c r="N107" s="103" t="s">
        <v>62</v>
      </c>
      <c r="O107" s="115">
        <v>-15000000</v>
      </c>
      <c r="P107" s="103"/>
      <c r="Q107" s="103" t="s">
        <v>26</v>
      </c>
      <c r="R107" s="117">
        <v>1.2095</v>
      </c>
      <c r="S107" s="103"/>
      <c r="T107" s="103"/>
      <c r="U107" s="103"/>
      <c r="V107" s="116"/>
      <c r="W107" s="116">
        <v>0</v>
      </c>
      <c r="X107" s="103"/>
      <c r="Y107" s="117">
        <v>1.145</v>
      </c>
      <c r="Z107" s="117">
        <v>1.1871179157766709</v>
      </c>
      <c r="AA107" s="115">
        <v>-545116.75886567496</v>
      </c>
      <c r="AB107" s="192"/>
      <c r="AC107" s="115">
        <v>-233825.59744219296</v>
      </c>
      <c r="AD107" s="115">
        <v>-311291.161423482</v>
      </c>
      <c r="AE107" s="105">
        <f t="shared" si="6"/>
        <v>27</v>
      </c>
      <c r="AF107" s="103" t="s">
        <v>232</v>
      </c>
      <c r="AG107" s="78"/>
      <c r="AH107" s="79">
        <f t="shared" si="7"/>
        <v>0</v>
      </c>
      <c r="AI107" s="79">
        <f t="shared" si="8"/>
        <v>17923.439031503392</v>
      </c>
      <c r="AJ107" s="80"/>
      <c r="AK107" s="87"/>
      <c r="AL107" s="87"/>
      <c r="AM107" s="87"/>
      <c r="AN107" s="87"/>
      <c r="AO107" s="87"/>
      <c r="AP107" s="87"/>
      <c r="AQ107" s="87"/>
      <c r="AR107" s="84"/>
      <c r="AS107" s="84"/>
    </row>
    <row r="108" spans="1:45" s="85" customFormat="1" ht="15.75" customHeight="1" x14ac:dyDescent="0.25">
      <c r="A108" s="103">
        <v>2020</v>
      </c>
      <c r="B108" s="103" t="s">
        <v>99</v>
      </c>
      <c r="C108" s="103">
        <v>947</v>
      </c>
      <c r="D108" s="103" t="s">
        <v>96</v>
      </c>
      <c r="E108" s="114">
        <v>43025</v>
      </c>
      <c r="F108" s="114"/>
      <c r="G108" s="114">
        <v>43889</v>
      </c>
      <c r="H108" s="103" t="s">
        <v>56</v>
      </c>
      <c r="I108" s="103" t="s">
        <v>61</v>
      </c>
      <c r="J108" s="103" t="s">
        <v>23</v>
      </c>
      <c r="K108" s="116">
        <v>6728612.6241589198</v>
      </c>
      <c r="L108" s="103" t="s">
        <v>60</v>
      </c>
      <c r="M108" s="103" t="s">
        <v>61</v>
      </c>
      <c r="N108" s="103" t="s">
        <v>62</v>
      </c>
      <c r="O108" s="115">
        <v>-8400000</v>
      </c>
      <c r="P108" s="103"/>
      <c r="Q108" s="103" t="s">
        <v>26</v>
      </c>
      <c r="R108" s="117">
        <v>1.2484</v>
      </c>
      <c r="S108" s="103"/>
      <c r="T108" s="103"/>
      <c r="U108" s="103"/>
      <c r="V108" s="116"/>
      <c r="W108" s="116">
        <v>0</v>
      </c>
      <c r="X108" s="103"/>
      <c r="Y108" s="117">
        <v>1.145</v>
      </c>
      <c r="Z108" s="117">
        <v>1.1871179157766709</v>
      </c>
      <c r="AA108" s="115">
        <v>-348890.59475009132</v>
      </c>
      <c r="AB108" s="115">
        <v>-348890.59475009132</v>
      </c>
      <c r="AC108" s="115">
        <v>-348890.59475009132</v>
      </c>
      <c r="AD108" s="116">
        <v>0</v>
      </c>
      <c r="AE108" s="105">
        <f t="shared" si="6"/>
        <v>27</v>
      </c>
      <c r="AF108" s="103" t="s">
        <v>228</v>
      </c>
      <c r="AG108" s="78"/>
      <c r="AH108" s="79">
        <f t="shared" si="7"/>
        <v>0</v>
      </c>
      <c r="AI108" s="79">
        <f t="shared" si="8"/>
        <v>11471.522755383003</v>
      </c>
      <c r="AJ108" s="80"/>
      <c r="AK108" s="87"/>
      <c r="AL108" s="87"/>
      <c r="AM108" s="87"/>
      <c r="AN108" s="87"/>
      <c r="AO108" s="87"/>
      <c r="AP108" s="87"/>
      <c r="AQ108" s="87"/>
      <c r="AR108" s="84"/>
      <c r="AS108" s="84"/>
    </row>
    <row r="109" spans="1:45" s="85" customFormat="1" ht="15.75" customHeight="1" x14ac:dyDescent="0.25">
      <c r="A109" s="103">
        <v>2020</v>
      </c>
      <c r="B109" s="103" t="s">
        <v>100</v>
      </c>
      <c r="C109" s="103">
        <v>948</v>
      </c>
      <c r="D109" s="103" t="s">
        <v>96</v>
      </c>
      <c r="E109" s="114">
        <v>43025</v>
      </c>
      <c r="F109" s="114"/>
      <c r="G109" s="114">
        <v>43889</v>
      </c>
      <c r="H109" s="103" t="s">
        <v>56</v>
      </c>
      <c r="I109" s="103" t="s">
        <v>61</v>
      </c>
      <c r="J109" s="103" t="s">
        <v>23</v>
      </c>
      <c r="K109" s="116">
        <v>1281640.4998397999</v>
      </c>
      <c r="L109" s="103" t="s">
        <v>60</v>
      </c>
      <c r="M109" s="103" t="s">
        <v>61</v>
      </c>
      <c r="N109" s="103" t="s">
        <v>62</v>
      </c>
      <c r="O109" s="115">
        <v>-1600000</v>
      </c>
      <c r="P109" s="103"/>
      <c r="Q109" s="103" t="s">
        <v>26</v>
      </c>
      <c r="R109" s="117">
        <v>1.2484</v>
      </c>
      <c r="S109" s="103"/>
      <c r="T109" s="103"/>
      <c r="U109" s="103"/>
      <c r="V109" s="116"/>
      <c r="W109" s="116">
        <v>0</v>
      </c>
      <c r="X109" s="103"/>
      <c r="Y109" s="117">
        <v>1.145</v>
      </c>
      <c r="Z109" s="117">
        <v>1.1871179157766709</v>
      </c>
      <c r="AA109" s="115">
        <v>-66455.351380970314</v>
      </c>
      <c r="AB109" s="115">
        <v>-66455.351380970314</v>
      </c>
      <c r="AC109" s="115">
        <v>-66455.3513809703</v>
      </c>
      <c r="AD109" s="115">
        <v>-1.4551915228366852E-11</v>
      </c>
      <c r="AE109" s="105">
        <f t="shared" si="6"/>
        <v>27</v>
      </c>
      <c r="AF109" s="103" t="s">
        <v>228</v>
      </c>
      <c r="AG109" s="78"/>
      <c r="AH109" s="79">
        <f t="shared" si="7"/>
        <v>0</v>
      </c>
      <c r="AI109" s="79">
        <f t="shared" si="8"/>
        <v>2185.0519534063042</v>
      </c>
      <c r="AJ109" s="80"/>
      <c r="AK109" s="87"/>
      <c r="AL109" s="87"/>
      <c r="AM109" s="87"/>
      <c r="AN109" s="87"/>
      <c r="AO109" s="87"/>
      <c r="AP109" s="87"/>
      <c r="AQ109" s="87"/>
      <c r="AR109" s="84"/>
      <c r="AS109" s="84"/>
    </row>
    <row r="110" spans="1:45" s="85" customFormat="1" ht="15.75" customHeight="1" x14ac:dyDescent="0.25">
      <c r="A110" s="103">
        <v>2020</v>
      </c>
      <c r="B110" s="103" t="s">
        <v>101</v>
      </c>
      <c r="C110" s="103">
        <v>949</v>
      </c>
      <c r="D110" s="103" t="s">
        <v>22</v>
      </c>
      <c r="E110" s="114">
        <v>43025</v>
      </c>
      <c r="F110" s="114"/>
      <c r="G110" s="114">
        <v>43889</v>
      </c>
      <c r="H110" s="103" t="s">
        <v>56</v>
      </c>
      <c r="I110" s="103" t="s">
        <v>61</v>
      </c>
      <c r="J110" s="103" t="s">
        <v>23</v>
      </c>
      <c r="K110" s="116">
        <v>4142502.0712510399</v>
      </c>
      <c r="L110" s="103" t="s">
        <v>60</v>
      </c>
      <c r="M110" s="103" t="s">
        <v>61</v>
      </c>
      <c r="N110" s="103" t="s">
        <v>62</v>
      </c>
      <c r="O110" s="115">
        <v>-5000000</v>
      </c>
      <c r="P110" s="103"/>
      <c r="Q110" s="103" t="s">
        <v>26</v>
      </c>
      <c r="R110" s="117">
        <v>1.2070000000000001</v>
      </c>
      <c r="S110" s="103"/>
      <c r="T110" s="103"/>
      <c r="U110" s="103"/>
      <c r="V110" s="116"/>
      <c r="W110" s="116">
        <v>0</v>
      </c>
      <c r="X110" s="103"/>
      <c r="Y110" s="117">
        <v>1.145</v>
      </c>
      <c r="Z110" s="117">
        <v>1.1871179157766709</v>
      </c>
      <c r="AA110" s="115">
        <v>-69687.494759795183</v>
      </c>
      <c r="AB110" s="191">
        <v>-246633.35474799841</v>
      </c>
      <c r="AC110" s="115">
        <v>-69687.494759795183</v>
      </c>
      <c r="AD110" s="116">
        <v>0</v>
      </c>
      <c r="AE110" s="105">
        <f t="shared" si="6"/>
        <v>27</v>
      </c>
      <c r="AF110" s="103" t="s">
        <v>231</v>
      </c>
      <c r="AG110" s="78"/>
      <c r="AH110" s="79">
        <f t="shared" si="7"/>
        <v>0</v>
      </c>
      <c r="AI110" s="79">
        <f t="shared" si="8"/>
        <v>2291.3248277020657</v>
      </c>
      <c r="AJ110" s="80"/>
      <c r="AK110" s="87"/>
      <c r="AL110" s="87"/>
      <c r="AM110" s="87"/>
      <c r="AN110" s="87"/>
      <c r="AO110" s="87"/>
      <c r="AP110" s="87"/>
      <c r="AQ110" s="87"/>
      <c r="AR110" s="84"/>
      <c r="AS110" s="84"/>
    </row>
    <row r="111" spans="1:45" s="85" customFormat="1" ht="15.75" customHeight="1" x14ac:dyDescent="0.25">
      <c r="A111" s="103">
        <v>2020</v>
      </c>
      <c r="B111" s="103" t="s">
        <v>101</v>
      </c>
      <c r="C111" s="103">
        <v>950</v>
      </c>
      <c r="D111" s="103" t="s">
        <v>22</v>
      </c>
      <c r="E111" s="114">
        <v>43025</v>
      </c>
      <c r="F111" s="114">
        <v>43887</v>
      </c>
      <c r="G111" s="114">
        <v>43889</v>
      </c>
      <c r="H111" s="103" t="s">
        <v>60</v>
      </c>
      <c r="I111" s="103" t="s">
        <v>57</v>
      </c>
      <c r="J111" s="103" t="s">
        <v>23</v>
      </c>
      <c r="K111" s="116">
        <v>4142502.0712510399</v>
      </c>
      <c r="L111" s="103" t="s">
        <v>60</v>
      </c>
      <c r="M111" s="103" t="s">
        <v>58</v>
      </c>
      <c r="N111" s="103" t="s">
        <v>62</v>
      </c>
      <c r="O111" s="115">
        <v>-5000000</v>
      </c>
      <c r="P111" s="103"/>
      <c r="Q111" s="103" t="s">
        <v>26</v>
      </c>
      <c r="R111" s="117">
        <v>1.2070000000000001</v>
      </c>
      <c r="S111" s="103"/>
      <c r="T111" s="103"/>
      <c r="U111" s="103"/>
      <c r="V111" s="116"/>
      <c r="W111" s="116">
        <v>0</v>
      </c>
      <c r="X111" s="103"/>
      <c r="Y111" s="117">
        <v>1.145</v>
      </c>
      <c r="Z111" s="117">
        <v>1.1871179157766709</v>
      </c>
      <c r="AA111" s="115">
        <v>-176945.85998820321</v>
      </c>
      <c r="AB111" s="192"/>
      <c r="AC111" s="115">
        <v>-69379.439044219907</v>
      </c>
      <c r="AD111" s="115">
        <v>-107566.42094398331</v>
      </c>
      <c r="AE111" s="105">
        <f t="shared" si="6"/>
        <v>27</v>
      </c>
      <c r="AF111" s="103" t="s">
        <v>232</v>
      </c>
      <c r="AG111" s="78"/>
      <c r="AH111" s="79">
        <f t="shared" si="7"/>
        <v>0</v>
      </c>
      <c r="AI111" s="79">
        <f t="shared" si="8"/>
        <v>5817.9798764121215</v>
      </c>
      <c r="AJ111" s="80"/>
      <c r="AK111" s="87"/>
      <c r="AL111" s="87"/>
      <c r="AM111" s="87"/>
      <c r="AN111" s="87"/>
      <c r="AO111" s="87"/>
      <c r="AP111" s="87"/>
      <c r="AQ111" s="87"/>
      <c r="AR111" s="84"/>
      <c r="AS111" s="84"/>
    </row>
    <row r="112" spans="1:45" s="85" customFormat="1" ht="15.75" customHeight="1" x14ac:dyDescent="0.25">
      <c r="A112" s="103">
        <v>2020</v>
      </c>
      <c r="B112" s="103" t="s">
        <v>130</v>
      </c>
      <c r="C112" s="103">
        <v>1026</v>
      </c>
      <c r="D112" s="103" t="s">
        <v>28</v>
      </c>
      <c r="E112" s="114">
        <v>43227</v>
      </c>
      <c r="F112" s="114"/>
      <c r="G112" s="114">
        <v>43889</v>
      </c>
      <c r="H112" s="103" t="s">
        <v>56</v>
      </c>
      <c r="I112" s="103" t="s">
        <v>61</v>
      </c>
      <c r="J112" s="103" t="s">
        <v>23</v>
      </c>
      <c r="K112" s="116">
        <v>4046944.5568595701</v>
      </c>
      <c r="L112" s="103" t="s">
        <v>60</v>
      </c>
      <c r="M112" s="103" t="s">
        <v>61</v>
      </c>
      <c r="N112" s="103" t="s">
        <v>62</v>
      </c>
      <c r="O112" s="115">
        <v>-5000000</v>
      </c>
      <c r="P112" s="103"/>
      <c r="Q112" s="103" t="s">
        <v>26</v>
      </c>
      <c r="R112" s="117">
        <v>1.2355</v>
      </c>
      <c r="S112" s="103"/>
      <c r="T112" s="103"/>
      <c r="U112" s="103"/>
      <c r="V112" s="116"/>
      <c r="W112" s="116">
        <v>0</v>
      </c>
      <c r="X112" s="103"/>
      <c r="Y112" s="117">
        <v>1.145</v>
      </c>
      <c r="Z112" s="117">
        <v>1.1871179157766709</v>
      </c>
      <c r="AA112" s="115">
        <v>-165669.29967421552</v>
      </c>
      <c r="AB112" s="191">
        <v>-401293.8283322397</v>
      </c>
      <c r="AC112" s="115">
        <v>-165669.29967421549</v>
      </c>
      <c r="AD112" s="115">
        <v>-2.9103830456733704E-11</v>
      </c>
      <c r="AE112" s="105">
        <f t="shared" si="6"/>
        <v>27</v>
      </c>
      <c r="AF112" s="103" t="s">
        <v>231</v>
      </c>
      <c r="AG112" s="78"/>
      <c r="AH112" s="79">
        <f t="shared" si="7"/>
        <v>0</v>
      </c>
      <c r="AI112" s="79">
        <f t="shared" si="8"/>
        <v>5447.2065732882056</v>
      </c>
      <c r="AJ112" s="80"/>
      <c r="AK112" s="87"/>
      <c r="AL112" s="87"/>
      <c r="AM112" s="87"/>
      <c r="AN112" s="87"/>
      <c r="AO112" s="87"/>
      <c r="AP112" s="87"/>
      <c r="AQ112" s="87"/>
      <c r="AR112" s="84"/>
      <c r="AS112" s="84"/>
    </row>
    <row r="113" spans="1:45" s="86" customFormat="1" ht="15.75" customHeight="1" x14ac:dyDescent="0.25">
      <c r="A113" s="103">
        <v>2020</v>
      </c>
      <c r="B113" s="103" t="s">
        <v>130</v>
      </c>
      <c r="C113" s="103">
        <v>1027</v>
      </c>
      <c r="D113" s="103" t="s">
        <v>28</v>
      </c>
      <c r="E113" s="114">
        <v>43227</v>
      </c>
      <c r="F113" s="114">
        <v>43887</v>
      </c>
      <c r="G113" s="114">
        <v>43889</v>
      </c>
      <c r="H113" s="103" t="s">
        <v>60</v>
      </c>
      <c r="I113" s="103" t="s">
        <v>57</v>
      </c>
      <c r="J113" s="103" t="s">
        <v>23</v>
      </c>
      <c r="K113" s="116">
        <v>4046944.5568595701</v>
      </c>
      <c r="L113" s="103" t="s">
        <v>60</v>
      </c>
      <c r="M113" s="103" t="s">
        <v>58</v>
      </c>
      <c r="N113" s="103" t="s">
        <v>62</v>
      </c>
      <c r="O113" s="115">
        <v>-5000000</v>
      </c>
      <c r="P113" s="103"/>
      <c r="Q113" s="103" t="s">
        <v>26</v>
      </c>
      <c r="R113" s="117">
        <v>1.2355</v>
      </c>
      <c r="S113" s="103"/>
      <c r="T113" s="103"/>
      <c r="U113" s="103"/>
      <c r="V113" s="116"/>
      <c r="W113" s="116">
        <v>0</v>
      </c>
      <c r="X113" s="103"/>
      <c r="Y113" s="117">
        <v>1.145</v>
      </c>
      <c r="Z113" s="117">
        <v>1.1871179157766709</v>
      </c>
      <c r="AA113" s="115">
        <v>-235624.52865802418</v>
      </c>
      <c r="AB113" s="192"/>
      <c r="AC113" s="115">
        <v>-164936.95343568409</v>
      </c>
      <c r="AD113" s="115">
        <v>-70687.575222340092</v>
      </c>
      <c r="AE113" s="105">
        <f t="shared" si="6"/>
        <v>27</v>
      </c>
      <c r="AF113" s="103" t="s">
        <v>232</v>
      </c>
      <c r="AG113" s="78"/>
      <c r="AH113" s="79">
        <f t="shared" si="7"/>
        <v>0</v>
      </c>
      <c r="AI113" s="79">
        <f t="shared" si="8"/>
        <v>7747.3345022758349</v>
      </c>
      <c r="AJ113" s="80"/>
      <c r="AK113" s="87"/>
      <c r="AL113" s="87"/>
      <c r="AM113" s="87"/>
      <c r="AN113" s="87"/>
      <c r="AO113" s="87"/>
      <c r="AP113" s="87"/>
      <c r="AQ113" s="87"/>
      <c r="AR113" s="84"/>
      <c r="AS113" s="84"/>
    </row>
    <row r="114" spans="1:45" s="86" customFormat="1" ht="15.75" customHeight="1" x14ac:dyDescent="0.25">
      <c r="A114" s="103">
        <v>2020</v>
      </c>
      <c r="B114" s="103" t="s">
        <v>102</v>
      </c>
      <c r="C114" s="103">
        <v>943</v>
      </c>
      <c r="D114" s="103" t="s">
        <v>51</v>
      </c>
      <c r="E114" s="114">
        <v>43014</v>
      </c>
      <c r="F114" s="114"/>
      <c r="G114" s="114">
        <v>43921</v>
      </c>
      <c r="H114" s="103" t="s">
        <v>56</v>
      </c>
      <c r="I114" s="103" t="s">
        <v>61</v>
      </c>
      <c r="J114" s="103" t="s">
        <v>23</v>
      </c>
      <c r="K114" s="116">
        <v>12401818.9334436</v>
      </c>
      <c r="L114" s="103" t="s">
        <v>60</v>
      </c>
      <c r="M114" s="103" t="s">
        <v>61</v>
      </c>
      <c r="N114" s="103" t="s">
        <v>62</v>
      </c>
      <c r="O114" s="115">
        <v>-15000000</v>
      </c>
      <c r="P114" s="103"/>
      <c r="Q114" s="103" t="s">
        <v>26</v>
      </c>
      <c r="R114" s="117">
        <v>1.2095</v>
      </c>
      <c r="S114" s="103"/>
      <c r="T114" s="103"/>
      <c r="U114" s="103"/>
      <c r="V114" s="116"/>
      <c r="W114" s="116">
        <v>0</v>
      </c>
      <c r="X114" s="103"/>
      <c r="Y114" s="117">
        <v>1.145</v>
      </c>
      <c r="Z114" s="117">
        <v>1.1903144689472143</v>
      </c>
      <c r="AA114" s="115">
        <v>-200856.87557915837</v>
      </c>
      <c r="AB114" s="191">
        <v>-743200.93668439076</v>
      </c>
      <c r="AC114" s="115">
        <v>-200856.87557915834</v>
      </c>
      <c r="AD114" s="115">
        <v>-2.9103830456733704E-11</v>
      </c>
      <c r="AE114" s="105">
        <f t="shared" si="6"/>
        <v>27</v>
      </c>
      <c r="AF114" s="103" t="s">
        <v>231</v>
      </c>
      <c r="AG114" s="78"/>
      <c r="AH114" s="79">
        <f t="shared" si="7"/>
        <v>0</v>
      </c>
      <c r="AI114" s="79">
        <f t="shared" si="8"/>
        <v>6604.1740690427278</v>
      </c>
      <c r="AJ114" s="80"/>
      <c r="AK114" s="87"/>
      <c r="AL114" s="87"/>
      <c r="AM114" s="87"/>
      <c r="AN114" s="87"/>
      <c r="AO114" s="87"/>
      <c r="AP114" s="87"/>
      <c r="AQ114" s="87"/>
      <c r="AR114" s="84"/>
      <c r="AS114" s="84"/>
    </row>
    <row r="115" spans="1:45" s="85" customFormat="1" ht="15.75" customHeight="1" x14ac:dyDescent="0.25">
      <c r="A115" s="103">
        <v>2020</v>
      </c>
      <c r="B115" s="103" t="s">
        <v>102</v>
      </c>
      <c r="C115" s="103">
        <v>944</v>
      </c>
      <c r="D115" s="103" t="s">
        <v>51</v>
      </c>
      <c r="E115" s="114">
        <v>43014</v>
      </c>
      <c r="F115" s="114">
        <v>43917</v>
      </c>
      <c r="G115" s="114">
        <v>43921</v>
      </c>
      <c r="H115" s="103" t="s">
        <v>60</v>
      </c>
      <c r="I115" s="103" t="s">
        <v>57</v>
      </c>
      <c r="J115" s="103" t="s">
        <v>23</v>
      </c>
      <c r="K115" s="116">
        <v>12401818.9334436</v>
      </c>
      <c r="L115" s="103" t="s">
        <v>60</v>
      </c>
      <c r="M115" s="103" t="s">
        <v>58</v>
      </c>
      <c r="N115" s="103" t="s">
        <v>62</v>
      </c>
      <c r="O115" s="115">
        <v>-15000000</v>
      </c>
      <c r="P115" s="103"/>
      <c r="Q115" s="103" t="s">
        <v>26</v>
      </c>
      <c r="R115" s="117">
        <v>1.2095</v>
      </c>
      <c r="S115" s="103"/>
      <c r="T115" s="103"/>
      <c r="U115" s="103"/>
      <c r="V115" s="116"/>
      <c r="W115" s="116">
        <v>0</v>
      </c>
      <c r="X115" s="103"/>
      <c r="Y115" s="117">
        <v>1.145</v>
      </c>
      <c r="Z115" s="117">
        <v>1.1903144689472143</v>
      </c>
      <c r="AA115" s="115">
        <v>-542344.06110523245</v>
      </c>
      <c r="AB115" s="192"/>
      <c r="AC115" s="115">
        <v>-199892.95977310278</v>
      </c>
      <c r="AD115" s="115">
        <v>-342451.10133212968</v>
      </c>
      <c r="AE115" s="105">
        <f t="shared" si="6"/>
        <v>27</v>
      </c>
      <c r="AF115" s="103" t="s">
        <v>232</v>
      </c>
      <c r="AG115" s="78"/>
      <c r="AH115" s="79">
        <f t="shared" si="7"/>
        <v>0</v>
      </c>
      <c r="AI115" s="79">
        <f t="shared" si="8"/>
        <v>17832.272729140041</v>
      </c>
      <c r="AJ115" s="80"/>
      <c r="AK115" s="87"/>
      <c r="AL115" s="87"/>
      <c r="AM115" s="87"/>
      <c r="AN115" s="87"/>
      <c r="AO115" s="87"/>
      <c r="AP115" s="87"/>
      <c r="AQ115" s="87"/>
      <c r="AR115" s="84"/>
      <c r="AS115" s="84"/>
    </row>
    <row r="116" spans="1:45" s="85" customFormat="1" ht="15.75" customHeight="1" x14ac:dyDescent="0.25">
      <c r="A116" s="103">
        <v>2020</v>
      </c>
      <c r="B116" s="103" t="s">
        <v>103</v>
      </c>
      <c r="C116" s="103">
        <v>951</v>
      </c>
      <c r="D116" s="103" t="s">
        <v>22</v>
      </c>
      <c r="E116" s="114">
        <v>43025</v>
      </c>
      <c r="F116" s="114"/>
      <c r="G116" s="114">
        <v>43921</v>
      </c>
      <c r="H116" s="103" t="s">
        <v>56</v>
      </c>
      <c r="I116" s="103" t="s">
        <v>61</v>
      </c>
      <c r="J116" s="103" t="s">
        <v>23</v>
      </c>
      <c r="K116" s="116">
        <v>8271298.5938792396</v>
      </c>
      <c r="L116" s="103" t="s">
        <v>60</v>
      </c>
      <c r="M116" s="103" t="s">
        <v>61</v>
      </c>
      <c r="N116" s="103" t="s">
        <v>62</v>
      </c>
      <c r="O116" s="115">
        <v>-10000000</v>
      </c>
      <c r="P116" s="103"/>
      <c r="Q116" s="103" t="s">
        <v>26</v>
      </c>
      <c r="R116" s="117">
        <v>1.2090000000000001</v>
      </c>
      <c r="S116" s="103"/>
      <c r="T116" s="103"/>
      <c r="U116" s="103"/>
      <c r="V116" s="116"/>
      <c r="W116" s="116">
        <v>0</v>
      </c>
      <c r="X116" s="103"/>
      <c r="Y116" s="117">
        <v>1.145</v>
      </c>
      <c r="Z116" s="117">
        <v>1.1903144689472143</v>
      </c>
      <c r="AA116" s="115">
        <v>-130468.79036767677</v>
      </c>
      <c r="AB116" s="191">
        <v>-490171.9814075196</v>
      </c>
      <c r="AC116" s="115">
        <v>-130468.79036767676</v>
      </c>
      <c r="AD116" s="115">
        <v>-1.4551915228366852E-11</v>
      </c>
      <c r="AE116" s="105">
        <f t="shared" si="6"/>
        <v>27</v>
      </c>
      <c r="AF116" s="103" t="s">
        <v>231</v>
      </c>
      <c r="AG116" s="78"/>
      <c r="AH116" s="79">
        <f t="shared" si="7"/>
        <v>0</v>
      </c>
      <c r="AI116" s="79">
        <f t="shared" si="8"/>
        <v>4289.8138272892129</v>
      </c>
      <c r="AJ116" s="80"/>
      <c r="AK116" s="87"/>
      <c r="AL116" s="87"/>
      <c r="AM116" s="87"/>
      <c r="AN116" s="87"/>
      <c r="AO116" s="87"/>
      <c r="AP116" s="87"/>
      <c r="AQ116" s="87"/>
      <c r="AR116" s="84"/>
      <c r="AS116" s="84"/>
    </row>
    <row r="117" spans="1:45" s="85" customFormat="1" ht="15.75" customHeight="1" x14ac:dyDescent="0.25">
      <c r="A117" s="103">
        <v>2020</v>
      </c>
      <c r="B117" s="103" t="s">
        <v>103</v>
      </c>
      <c r="C117" s="103">
        <v>952</v>
      </c>
      <c r="D117" s="103" t="s">
        <v>22</v>
      </c>
      <c r="E117" s="114">
        <v>43025</v>
      </c>
      <c r="F117" s="114">
        <v>43917</v>
      </c>
      <c r="G117" s="114">
        <v>43921</v>
      </c>
      <c r="H117" s="103" t="s">
        <v>60</v>
      </c>
      <c r="I117" s="103" t="s">
        <v>57</v>
      </c>
      <c r="J117" s="103" t="s">
        <v>23</v>
      </c>
      <c r="K117" s="116">
        <v>8271298.5938792396</v>
      </c>
      <c r="L117" s="103" t="s">
        <v>60</v>
      </c>
      <c r="M117" s="103" t="s">
        <v>58</v>
      </c>
      <c r="N117" s="103" t="s">
        <v>62</v>
      </c>
      <c r="O117" s="115">
        <v>-10000000</v>
      </c>
      <c r="P117" s="103"/>
      <c r="Q117" s="103" t="s">
        <v>26</v>
      </c>
      <c r="R117" s="117">
        <v>1.2090000000000001</v>
      </c>
      <c r="S117" s="103"/>
      <c r="T117" s="103"/>
      <c r="U117" s="103"/>
      <c r="V117" s="116"/>
      <c r="W117" s="116">
        <v>0</v>
      </c>
      <c r="X117" s="103"/>
      <c r="Y117" s="117">
        <v>1.145</v>
      </c>
      <c r="Z117" s="117">
        <v>1.1903144689472143</v>
      </c>
      <c r="AA117" s="115">
        <v>-359703.19103984284</v>
      </c>
      <c r="AB117" s="192"/>
      <c r="AC117" s="115">
        <v>-129842.6682652114</v>
      </c>
      <c r="AD117" s="115">
        <v>-229860.52277463145</v>
      </c>
      <c r="AE117" s="105">
        <f t="shared" si="6"/>
        <v>27</v>
      </c>
      <c r="AF117" s="103" t="s">
        <v>232</v>
      </c>
      <c r="AG117" s="78"/>
      <c r="AH117" s="79">
        <f t="shared" si="7"/>
        <v>0</v>
      </c>
      <c r="AI117" s="79">
        <f t="shared" si="8"/>
        <v>11827.040921390033</v>
      </c>
      <c r="AJ117" s="80"/>
      <c r="AK117" s="87"/>
      <c r="AL117" s="87"/>
      <c r="AM117" s="87"/>
      <c r="AN117" s="87"/>
      <c r="AO117" s="87"/>
      <c r="AP117" s="87"/>
      <c r="AQ117" s="87"/>
      <c r="AR117" s="84"/>
      <c r="AS117" s="84"/>
    </row>
    <row r="118" spans="1:45" s="85" customFormat="1" ht="15.75" customHeight="1" x14ac:dyDescent="0.25">
      <c r="A118" s="103">
        <v>2020</v>
      </c>
      <c r="B118" s="103" t="s">
        <v>104</v>
      </c>
      <c r="C118" s="103">
        <v>953</v>
      </c>
      <c r="D118" s="103" t="s">
        <v>22</v>
      </c>
      <c r="E118" s="114">
        <v>43025</v>
      </c>
      <c r="F118" s="114"/>
      <c r="G118" s="114">
        <v>43921</v>
      </c>
      <c r="H118" s="103" t="s">
        <v>56</v>
      </c>
      <c r="I118" s="103" t="s">
        <v>61</v>
      </c>
      <c r="J118" s="103" t="s">
        <v>23</v>
      </c>
      <c r="K118" s="116">
        <v>8274720.7281754296</v>
      </c>
      <c r="L118" s="103" t="s">
        <v>60</v>
      </c>
      <c r="M118" s="103" t="s">
        <v>61</v>
      </c>
      <c r="N118" s="103" t="s">
        <v>62</v>
      </c>
      <c r="O118" s="115">
        <v>-10000000</v>
      </c>
      <c r="P118" s="103"/>
      <c r="Q118" s="103" t="s">
        <v>26</v>
      </c>
      <c r="R118" s="117">
        <v>1.2084999999999999</v>
      </c>
      <c r="S118" s="103"/>
      <c r="T118" s="103"/>
      <c r="U118" s="103"/>
      <c r="V118" s="116"/>
      <c r="W118" s="116">
        <v>0</v>
      </c>
      <c r="X118" s="103"/>
      <c r="Y118" s="117">
        <v>1.145</v>
      </c>
      <c r="Z118" s="117">
        <v>1.1903144689472143</v>
      </c>
      <c r="AA118" s="115">
        <v>-127030.15399286646</v>
      </c>
      <c r="AB118" s="191">
        <v>-484878.82349566941</v>
      </c>
      <c r="AC118" s="115">
        <v>-127030.15399286646</v>
      </c>
      <c r="AD118" s="116">
        <v>0</v>
      </c>
      <c r="AE118" s="105">
        <f t="shared" si="6"/>
        <v>27</v>
      </c>
      <c r="AF118" s="103" t="s">
        <v>231</v>
      </c>
      <c r="AG118" s="78"/>
      <c r="AH118" s="79">
        <f t="shared" si="7"/>
        <v>0</v>
      </c>
      <c r="AI118" s="79">
        <f t="shared" si="8"/>
        <v>4176.7514632854491</v>
      </c>
      <c r="AJ118" s="80"/>
      <c r="AK118" s="87"/>
      <c r="AL118" s="87"/>
      <c r="AM118" s="87"/>
      <c r="AN118" s="87"/>
      <c r="AO118" s="87"/>
      <c r="AP118" s="87"/>
      <c r="AQ118" s="87"/>
      <c r="AR118" s="84"/>
      <c r="AS118" s="84"/>
    </row>
    <row r="119" spans="1:45" s="85" customFormat="1" ht="15.75" customHeight="1" x14ac:dyDescent="0.25">
      <c r="A119" s="103">
        <v>2020</v>
      </c>
      <c r="B119" s="103" t="s">
        <v>104</v>
      </c>
      <c r="C119" s="103">
        <v>954</v>
      </c>
      <c r="D119" s="103" t="s">
        <v>22</v>
      </c>
      <c r="E119" s="114">
        <v>43025</v>
      </c>
      <c r="F119" s="114">
        <v>43917</v>
      </c>
      <c r="G119" s="114">
        <v>43921</v>
      </c>
      <c r="H119" s="103" t="s">
        <v>60</v>
      </c>
      <c r="I119" s="103" t="s">
        <v>57</v>
      </c>
      <c r="J119" s="103" t="s">
        <v>23</v>
      </c>
      <c r="K119" s="116">
        <v>8274720.7281754296</v>
      </c>
      <c r="L119" s="103" t="s">
        <v>60</v>
      </c>
      <c r="M119" s="103" t="s">
        <v>58</v>
      </c>
      <c r="N119" s="103" t="s">
        <v>62</v>
      </c>
      <c r="O119" s="115">
        <v>-10000000</v>
      </c>
      <c r="P119" s="103"/>
      <c r="Q119" s="103" t="s">
        <v>26</v>
      </c>
      <c r="R119" s="117">
        <v>1.2084999999999999</v>
      </c>
      <c r="S119" s="103"/>
      <c r="T119" s="103"/>
      <c r="U119" s="103"/>
      <c r="V119" s="116"/>
      <c r="W119" s="116">
        <v>0</v>
      </c>
      <c r="X119" s="103"/>
      <c r="Y119" s="117">
        <v>1.145</v>
      </c>
      <c r="Z119" s="117">
        <v>1.1903144689472143</v>
      </c>
      <c r="AA119" s="115">
        <v>-357848.66950280295</v>
      </c>
      <c r="AB119" s="192"/>
      <c r="AC119" s="115">
        <v>-126420.53396902513</v>
      </c>
      <c r="AD119" s="115">
        <v>-231428.13553377782</v>
      </c>
      <c r="AE119" s="105">
        <f t="shared" si="6"/>
        <v>27</v>
      </c>
      <c r="AF119" s="103" t="s">
        <v>232</v>
      </c>
      <c r="AG119" s="78"/>
      <c r="AH119" s="79">
        <f t="shared" si="7"/>
        <v>0</v>
      </c>
      <c r="AI119" s="79">
        <f t="shared" si="8"/>
        <v>11766.064253252162</v>
      </c>
      <c r="AJ119" s="80"/>
      <c r="AK119" s="87"/>
      <c r="AL119" s="87"/>
      <c r="AM119" s="87"/>
      <c r="AN119" s="87"/>
      <c r="AO119" s="87"/>
      <c r="AP119" s="87"/>
      <c r="AQ119" s="87"/>
      <c r="AR119" s="84"/>
      <c r="AS119" s="84"/>
    </row>
    <row r="120" spans="1:45" s="85" customFormat="1" ht="15.75" customHeight="1" x14ac:dyDescent="0.25">
      <c r="A120" s="103">
        <v>2020</v>
      </c>
      <c r="B120" s="103" t="s">
        <v>105</v>
      </c>
      <c r="C120" s="103">
        <v>995</v>
      </c>
      <c r="D120" s="103" t="s">
        <v>96</v>
      </c>
      <c r="E120" s="114">
        <v>43035</v>
      </c>
      <c r="F120" s="114"/>
      <c r="G120" s="114">
        <v>43951</v>
      </c>
      <c r="H120" s="103" t="s">
        <v>56</v>
      </c>
      <c r="I120" s="103" t="s">
        <v>61</v>
      </c>
      <c r="J120" s="103" t="s">
        <v>23</v>
      </c>
      <c r="K120" s="116">
        <v>6774193.5483871</v>
      </c>
      <c r="L120" s="103" t="s">
        <v>60</v>
      </c>
      <c r="M120" s="103" t="s">
        <v>61</v>
      </c>
      <c r="N120" s="103" t="s">
        <v>62</v>
      </c>
      <c r="O120" s="115">
        <v>-8400000</v>
      </c>
      <c r="P120" s="103"/>
      <c r="Q120" s="103" t="s">
        <v>26</v>
      </c>
      <c r="R120" s="117">
        <v>1.24</v>
      </c>
      <c r="S120" s="103"/>
      <c r="T120" s="103"/>
      <c r="U120" s="103"/>
      <c r="V120" s="116"/>
      <c r="W120" s="116">
        <v>0</v>
      </c>
      <c r="X120" s="103"/>
      <c r="Y120" s="117">
        <v>1.145</v>
      </c>
      <c r="Z120" s="117">
        <v>1.1931806097992317</v>
      </c>
      <c r="AA120" s="115">
        <v>-267172.36285079597</v>
      </c>
      <c r="AB120" s="115">
        <v>-267172.36285079597</v>
      </c>
      <c r="AC120" s="115">
        <v>-267172.36285079597</v>
      </c>
      <c r="AD120" s="116">
        <v>0</v>
      </c>
      <c r="AE120" s="105">
        <f t="shared" si="6"/>
        <v>27</v>
      </c>
      <c r="AF120" s="103" t="s">
        <v>228</v>
      </c>
      <c r="AG120" s="78"/>
      <c r="AH120" s="79">
        <f t="shared" si="7"/>
        <v>0</v>
      </c>
      <c r="AI120" s="79">
        <f t="shared" si="8"/>
        <v>8784.6272905341721</v>
      </c>
      <c r="AJ120" s="80"/>
      <c r="AK120" s="87"/>
      <c r="AL120" s="87"/>
      <c r="AM120" s="87"/>
      <c r="AN120" s="87"/>
      <c r="AO120" s="87"/>
      <c r="AP120" s="87"/>
      <c r="AQ120" s="87"/>
      <c r="AR120" s="84"/>
      <c r="AS120" s="84"/>
    </row>
    <row r="121" spans="1:45" s="85" customFormat="1" ht="15.75" customHeight="1" x14ac:dyDescent="0.25">
      <c r="A121" s="103">
        <v>2020</v>
      </c>
      <c r="B121" s="103" t="s">
        <v>106</v>
      </c>
      <c r="C121" s="103">
        <v>996</v>
      </c>
      <c r="D121" s="103" t="s">
        <v>49</v>
      </c>
      <c r="E121" s="114">
        <v>43035</v>
      </c>
      <c r="F121" s="114"/>
      <c r="G121" s="114">
        <v>43951</v>
      </c>
      <c r="H121" s="103" t="s">
        <v>56</v>
      </c>
      <c r="I121" s="103" t="s">
        <v>61</v>
      </c>
      <c r="J121" s="103" t="s">
        <v>23</v>
      </c>
      <c r="K121" s="116">
        <v>1290322.5806451601</v>
      </c>
      <c r="L121" s="103" t="s">
        <v>60</v>
      </c>
      <c r="M121" s="103" t="s">
        <v>61</v>
      </c>
      <c r="N121" s="103" t="s">
        <v>62</v>
      </c>
      <c r="O121" s="115">
        <v>-1600000</v>
      </c>
      <c r="P121" s="103"/>
      <c r="Q121" s="103" t="s">
        <v>26</v>
      </c>
      <c r="R121" s="117">
        <v>1.24</v>
      </c>
      <c r="S121" s="103"/>
      <c r="T121" s="103"/>
      <c r="U121" s="103"/>
      <c r="V121" s="116"/>
      <c r="W121" s="116">
        <v>0</v>
      </c>
      <c r="X121" s="103"/>
      <c r="Y121" s="117">
        <v>1.145</v>
      </c>
      <c r="Z121" s="117">
        <v>1.1931806097992317</v>
      </c>
      <c r="AA121" s="115">
        <v>-50889.973876342039</v>
      </c>
      <c r="AB121" s="115">
        <v>-50889.973876342039</v>
      </c>
      <c r="AC121" s="115">
        <v>-50889.973876342039</v>
      </c>
      <c r="AD121" s="116">
        <v>0</v>
      </c>
      <c r="AE121" s="105">
        <f t="shared" si="6"/>
        <v>27</v>
      </c>
      <c r="AF121" s="103" t="s">
        <v>228</v>
      </c>
      <c r="AG121" s="78"/>
      <c r="AH121" s="79">
        <f t="shared" si="7"/>
        <v>0</v>
      </c>
      <c r="AI121" s="79">
        <f t="shared" si="8"/>
        <v>1673.2623410541262</v>
      </c>
      <c r="AJ121" s="80"/>
      <c r="AK121" s="87"/>
      <c r="AL121" s="87"/>
      <c r="AM121" s="87"/>
      <c r="AN121" s="87"/>
      <c r="AO121" s="87"/>
      <c r="AP121" s="87"/>
      <c r="AQ121" s="87"/>
      <c r="AR121" s="84"/>
      <c r="AS121" s="84"/>
    </row>
    <row r="122" spans="1:45" s="85" customFormat="1" ht="15.75" customHeight="1" x14ac:dyDescent="0.25">
      <c r="A122" s="103">
        <v>2020</v>
      </c>
      <c r="B122" s="103" t="s">
        <v>107</v>
      </c>
      <c r="C122" s="103">
        <v>1134</v>
      </c>
      <c r="D122" s="103" t="s">
        <v>51</v>
      </c>
      <c r="E122" s="114">
        <v>43077</v>
      </c>
      <c r="F122" s="114">
        <v>43949</v>
      </c>
      <c r="G122" s="114">
        <v>43951</v>
      </c>
      <c r="H122" s="103" t="s">
        <v>60</v>
      </c>
      <c r="I122" s="103" t="s">
        <v>57</v>
      </c>
      <c r="J122" s="103" t="s">
        <v>23</v>
      </c>
      <c r="K122" s="116">
        <v>16494845.3608247</v>
      </c>
      <c r="L122" s="103" t="s">
        <v>60</v>
      </c>
      <c r="M122" s="103" t="s">
        <v>58</v>
      </c>
      <c r="N122" s="103" t="s">
        <v>62</v>
      </c>
      <c r="O122" s="115">
        <v>-20000000</v>
      </c>
      <c r="P122" s="103"/>
      <c r="Q122" s="103" t="s">
        <v>26</v>
      </c>
      <c r="R122" s="117">
        <v>1.2124999999999999</v>
      </c>
      <c r="S122" s="103"/>
      <c r="T122" s="103"/>
      <c r="U122" s="103"/>
      <c r="V122" s="116"/>
      <c r="W122" s="116">
        <v>0</v>
      </c>
      <c r="X122" s="103"/>
      <c r="Y122" s="117">
        <v>1.145</v>
      </c>
      <c r="Z122" s="117">
        <v>1.1931806097992317</v>
      </c>
      <c r="AA122" s="115">
        <v>-745473.33408570057</v>
      </c>
      <c r="AB122" s="191">
        <v>-1013914.9473085674</v>
      </c>
      <c r="AC122" s="115">
        <v>-267076.37654346786</v>
      </c>
      <c r="AD122" s="115">
        <v>-478396.9575422327</v>
      </c>
      <c r="AE122" s="105">
        <f t="shared" si="6"/>
        <v>27</v>
      </c>
      <c r="AF122" s="103" t="s">
        <v>232</v>
      </c>
      <c r="AG122" s="78"/>
      <c r="AH122" s="79">
        <f t="shared" si="7"/>
        <v>0</v>
      </c>
      <c r="AI122" s="79">
        <f t="shared" si="8"/>
        <v>24511.163224737833</v>
      </c>
      <c r="AJ122" s="80"/>
      <c r="AK122" s="87"/>
      <c r="AL122" s="87"/>
      <c r="AM122" s="87"/>
      <c r="AN122" s="87"/>
      <c r="AO122" s="87"/>
      <c r="AP122" s="87"/>
      <c r="AQ122" s="87"/>
      <c r="AR122" s="84"/>
      <c r="AS122" s="84"/>
    </row>
    <row r="123" spans="1:45" s="85" customFormat="1" ht="15.75" customHeight="1" x14ac:dyDescent="0.25">
      <c r="A123" s="103">
        <v>2020</v>
      </c>
      <c r="B123" s="103" t="s">
        <v>107</v>
      </c>
      <c r="C123" s="103">
        <v>1135</v>
      </c>
      <c r="D123" s="103" t="s">
        <v>51</v>
      </c>
      <c r="E123" s="114">
        <v>43077</v>
      </c>
      <c r="F123" s="114"/>
      <c r="G123" s="114">
        <v>43951</v>
      </c>
      <c r="H123" s="103" t="s">
        <v>56</v>
      </c>
      <c r="I123" s="103" t="s">
        <v>61</v>
      </c>
      <c r="J123" s="103" t="s">
        <v>23</v>
      </c>
      <c r="K123" s="116">
        <v>16494845.3608247</v>
      </c>
      <c r="L123" s="103" t="s">
        <v>60</v>
      </c>
      <c r="M123" s="103" t="s">
        <v>61</v>
      </c>
      <c r="N123" s="103" t="s">
        <v>62</v>
      </c>
      <c r="O123" s="115">
        <v>-20000000</v>
      </c>
      <c r="P123" s="103"/>
      <c r="Q123" s="103" t="s">
        <v>26</v>
      </c>
      <c r="R123" s="117">
        <v>1.2124999999999999</v>
      </c>
      <c r="S123" s="103"/>
      <c r="T123" s="103"/>
      <c r="U123" s="103"/>
      <c r="V123" s="116"/>
      <c r="W123" s="116">
        <v>0</v>
      </c>
      <c r="X123" s="103"/>
      <c r="Y123" s="117">
        <v>1.145</v>
      </c>
      <c r="Z123" s="117">
        <v>1.1931806097992317</v>
      </c>
      <c r="AA123" s="115">
        <v>-268441.61322286684</v>
      </c>
      <c r="AB123" s="192"/>
      <c r="AC123" s="115">
        <v>-268441.61322286684</v>
      </c>
      <c r="AD123" s="116">
        <v>0</v>
      </c>
      <c r="AE123" s="105">
        <f t="shared" si="6"/>
        <v>27</v>
      </c>
      <c r="AF123" s="103" t="s">
        <v>231</v>
      </c>
      <c r="AG123" s="78"/>
      <c r="AH123" s="79">
        <f t="shared" si="7"/>
        <v>0</v>
      </c>
      <c r="AI123" s="79">
        <f t="shared" si="8"/>
        <v>8826.3602427678616</v>
      </c>
      <c r="AJ123" s="80"/>
      <c r="AK123" s="87"/>
      <c r="AL123" s="87"/>
      <c r="AM123" s="87"/>
      <c r="AN123" s="87"/>
      <c r="AO123" s="87"/>
      <c r="AP123" s="87"/>
      <c r="AQ123" s="87"/>
      <c r="AR123" s="84"/>
      <c r="AS123" s="84"/>
    </row>
    <row r="124" spans="1:45" s="85" customFormat="1" ht="15.75" customHeight="1" x14ac:dyDescent="0.25">
      <c r="A124" s="103">
        <v>2020</v>
      </c>
      <c r="B124" s="103" t="s">
        <v>131</v>
      </c>
      <c r="C124" s="103">
        <v>1041</v>
      </c>
      <c r="D124" s="103" t="s">
        <v>51</v>
      </c>
      <c r="E124" s="114">
        <v>43227</v>
      </c>
      <c r="F124" s="114"/>
      <c r="G124" s="114">
        <v>43951</v>
      </c>
      <c r="H124" s="103" t="s">
        <v>56</v>
      </c>
      <c r="I124" s="103" t="s">
        <v>61</v>
      </c>
      <c r="J124" s="103" t="s">
        <v>23</v>
      </c>
      <c r="K124" s="116">
        <v>4035512.51008878</v>
      </c>
      <c r="L124" s="103" t="s">
        <v>60</v>
      </c>
      <c r="M124" s="103" t="s">
        <v>61</v>
      </c>
      <c r="N124" s="103" t="s">
        <v>62</v>
      </c>
      <c r="O124" s="115">
        <v>-5000000</v>
      </c>
      <c r="P124" s="103"/>
      <c r="Q124" s="103" t="s">
        <v>26</v>
      </c>
      <c r="R124" s="117">
        <v>1.2390000000000001</v>
      </c>
      <c r="S124" s="103"/>
      <c r="T124" s="103"/>
      <c r="U124" s="103"/>
      <c r="V124" s="116"/>
      <c r="W124" s="116">
        <v>0</v>
      </c>
      <c r="X124" s="103"/>
      <c r="Y124" s="117">
        <v>1.145</v>
      </c>
      <c r="Z124" s="117">
        <v>1.1931806097992317</v>
      </c>
      <c r="AA124" s="115">
        <v>-155760.08676895019</v>
      </c>
      <c r="AB124" s="191">
        <v>-394552.68363579456</v>
      </c>
      <c r="AC124" s="115">
        <v>-155760.08676895016</v>
      </c>
      <c r="AD124" s="115">
        <v>-2.9103830456733704E-11</v>
      </c>
      <c r="AE124" s="105">
        <f t="shared" si="6"/>
        <v>27</v>
      </c>
      <c r="AF124" s="103" t="s">
        <v>231</v>
      </c>
      <c r="AG124" s="78"/>
      <c r="AH124" s="79">
        <f t="shared" si="7"/>
        <v>0</v>
      </c>
      <c r="AI124" s="79">
        <f t="shared" si="8"/>
        <v>5121.3916529630824</v>
      </c>
      <c r="AJ124" s="80"/>
      <c r="AK124" s="87"/>
      <c r="AL124" s="87"/>
      <c r="AM124" s="87"/>
      <c r="AN124" s="87"/>
      <c r="AO124" s="87"/>
      <c r="AP124" s="87"/>
      <c r="AQ124" s="87"/>
      <c r="AR124" s="84"/>
      <c r="AS124" s="84"/>
    </row>
    <row r="125" spans="1:45" s="85" customFormat="1" ht="15.75" customHeight="1" x14ac:dyDescent="0.25">
      <c r="A125" s="103">
        <v>2020</v>
      </c>
      <c r="B125" s="103" t="s">
        <v>131</v>
      </c>
      <c r="C125" s="103">
        <v>1042</v>
      </c>
      <c r="D125" s="103" t="s">
        <v>51</v>
      </c>
      <c r="E125" s="114">
        <v>43227</v>
      </c>
      <c r="F125" s="114">
        <v>43949</v>
      </c>
      <c r="G125" s="114">
        <v>43951</v>
      </c>
      <c r="H125" s="103" t="s">
        <v>60</v>
      </c>
      <c r="I125" s="103" t="s">
        <v>57</v>
      </c>
      <c r="J125" s="103" t="s">
        <v>23</v>
      </c>
      <c r="K125" s="116">
        <v>4035512.51008878</v>
      </c>
      <c r="L125" s="103" t="s">
        <v>60</v>
      </c>
      <c r="M125" s="103" t="s">
        <v>58</v>
      </c>
      <c r="N125" s="103" t="s">
        <v>62</v>
      </c>
      <c r="O125" s="115">
        <v>-5000000</v>
      </c>
      <c r="P125" s="103"/>
      <c r="Q125" s="103" t="s">
        <v>26</v>
      </c>
      <c r="R125" s="117">
        <v>1.2390000000000001</v>
      </c>
      <c r="S125" s="103"/>
      <c r="T125" s="103"/>
      <c r="U125" s="103"/>
      <c r="V125" s="116"/>
      <c r="W125" s="116">
        <v>0</v>
      </c>
      <c r="X125" s="103"/>
      <c r="Y125" s="117">
        <v>1.145</v>
      </c>
      <c r="Z125" s="117">
        <v>1.1931806097992317</v>
      </c>
      <c r="AA125" s="115">
        <v>-238792.59686684434</v>
      </c>
      <c r="AB125" s="192"/>
      <c r="AC125" s="115">
        <v>-154967.92425327189</v>
      </c>
      <c r="AD125" s="115">
        <v>-83824.672613572446</v>
      </c>
      <c r="AE125" s="105">
        <f t="shared" si="6"/>
        <v>27</v>
      </c>
      <c r="AF125" s="103" t="s">
        <v>232</v>
      </c>
      <c r="AG125" s="78"/>
      <c r="AH125" s="79">
        <f t="shared" si="7"/>
        <v>0</v>
      </c>
      <c r="AI125" s="79">
        <f t="shared" si="8"/>
        <v>7851.5005849818426</v>
      </c>
      <c r="AJ125" s="80"/>
      <c r="AK125" s="87"/>
      <c r="AL125" s="87"/>
      <c r="AM125" s="87"/>
      <c r="AN125" s="87"/>
      <c r="AO125" s="87"/>
      <c r="AP125" s="87"/>
      <c r="AQ125" s="87"/>
      <c r="AR125" s="84"/>
      <c r="AS125" s="84"/>
    </row>
    <row r="126" spans="1:45" s="85" customFormat="1" ht="15.75" customHeight="1" x14ac:dyDescent="0.25">
      <c r="A126" s="103">
        <v>2020</v>
      </c>
      <c r="B126" s="103" t="s">
        <v>108</v>
      </c>
      <c r="C126" s="103">
        <v>1132</v>
      </c>
      <c r="D126" s="103" t="s">
        <v>51</v>
      </c>
      <c r="E126" s="114">
        <v>43035</v>
      </c>
      <c r="F126" s="114">
        <v>43978</v>
      </c>
      <c r="G126" s="114">
        <v>43980</v>
      </c>
      <c r="H126" s="103" t="s">
        <v>60</v>
      </c>
      <c r="I126" s="103" t="s">
        <v>57</v>
      </c>
      <c r="J126" s="103" t="s">
        <v>23</v>
      </c>
      <c r="K126" s="116">
        <v>12505210.504376801</v>
      </c>
      <c r="L126" s="103" t="s">
        <v>60</v>
      </c>
      <c r="M126" s="103" t="s">
        <v>58</v>
      </c>
      <c r="N126" s="103" t="s">
        <v>62</v>
      </c>
      <c r="O126" s="115">
        <v>-15000000</v>
      </c>
      <c r="P126" s="103"/>
      <c r="Q126" s="103" t="s">
        <v>26</v>
      </c>
      <c r="R126" s="117">
        <v>1.1995</v>
      </c>
      <c r="S126" s="103"/>
      <c r="T126" s="103"/>
      <c r="U126" s="103"/>
      <c r="V126" s="116"/>
      <c r="W126" s="116">
        <v>0</v>
      </c>
      <c r="X126" s="103"/>
      <c r="Y126" s="117">
        <v>1.145</v>
      </c>
      <c r="Z126" s="117">
        <v>1.1959297407276976</v>
      </c>
      <c r="AA126" s="115">
        <v>-490550.00063430046</v>
      </c>
      <c r="AB126" s="191">
        <v>-528082.74058907735</v>
      </c>
      <c r="AC126" s="115">
        <v>-37332.330014787614</v>
      </c>
      <c r="AD126" s="115">
        <v>-453217.67061951285</v>
      </c>
      <c r="AE126" s="105">
        <f t="shared" si="6"/>
        <v>27</v>
      </c>
      <c r="AF126" s="103" t="s">
        <v>232</v>
      </c>
      <c r="AG126" s="78"/>
      <c r="AH126" s="79">
        <f t="shared" si="7"/>
        <v>0</v>
      </c>
      <c r="AI126" s="79">
        <f t="shared" si="8"/>
        <v>16129.284020855799</v>
      </c>
      <c r="AJ126" s="80"/>
      <c r="AK126" s="87"/>
      <c r="AL126" s="87"/>
      <c r="AM126" s="87"/>
      <c r="AN126" s="87"/>
      <c r="AO126" s="87"/>
      <c r="AP126" s="87"/>
      <c r="AQ126" s="87"/>
      <c r="AR126" s="84"/>
      <c r="AS126" s="84"/>
    </row>
    <row r="127" spans="1:45" s="85" customFormat="1" ht="15.75" customHeight="1" x14ac:dyDescent="0.25">
      <c r="A127" s="103">
        <v>2020</v>
      </c>
      <c r="B127" s="103" t="s">
        <v>108</v>
      </c>
      <c r="C127" s="103">
        <v>1133</v>
      </c>
      <c r="D127" s="103" t="s">
        <v>51</v>
      </c>
      <c r="E127" s="114">
        <v>43035</v>
      </c>
      <c r="F127" s="114"/>
      <c r="G127" s="114">
        <v>43980</v>
      </c>
      <c r="H127" s="103" t="s">
        <v>56</v>
      </c>
      <c r="I127" s="103" t="s">
        <v>61</v>
      </c>
      <c r="J127" s="103" t="s">
        <v>23</v>
      </c>
      <c r="K127" s="116">
        <v>12505210.504376801</v>
      </c>
      <c r="L127" s="103" t="s">
        <v>60</v>
      </c>
      <c r="M127" s="103" t="s">
        <v>61</v>
      </c>
      <c r="N127" s="103" t="s">
        <v>62</v>
      </c>
      <c r="O127" s="115">
        <v>-15000000</v>
      </c>
      <c r="P127" s="103"/>
      <c r="Q127" s="103" t="s">
        <v>26</v>
      </c>
      <c r="R127" s="117">
        <v>1.1995</v>
      </c>
      <c r="S127" s="103"/>
      <c r="T127" s="103"/>
      <c r="U127" s="103"/>
      <c r="V127" s="116"/>
      <c r="W127" s="116">
        <v>0</v>
      </c>
      <c r="X127" s="103"/>
      <c r="Y127" s="117">
        <v>1.145</v>
      </c>
      <c r="Z127" s="117">
        <v>1.1959297407276976</v>
      </c>
      <c r="AA127" s="115">
        <v>-37532.739954776902</v>
      </c>
      <c r="AB127" s="192"/>
      <c r="AC127" s="115">
        <v>-37532.739954776902</v>
      </c>
      <c r="AD127" s="116">
        <v>0</v>
      </c>
      <c r="AE127" s="105">
        <f t="shared" si="6"/>
        <v>27</v>
      </c>
      <c r="AF127" s="103" t="s">
        <v>231</v>
      </c>
      <c r="AG127" s="78"/>
      <c r="AH127" s="79">
        <f t="shared" si="7"/>
        <v>0</v>
      </c>
      <c r="AI127" s="79">
        <f t="shared" si="8"/>
        <v>1234.0764897130643</v>
      </c>
      <c r="AJ127" s="80"/>
      <c r="AK127" s="87"/>
      <c r="AL127" s="87"/>
      <c r="AM127" s="87"/>
      <c r="AN127" s="87"/>
      <c r="AO127" s="87"/>
      <c r="AP127" s="87"/>
      <c r="AQ127" s="87"/>
      <c r="AR127" s="84"/>
      <c r="AS127" s="84"/>
    </row>
    <row r="128" spans="1:45" s="85" customFormat="1" ht="15.75" customHeight="1" x14ac:dyDescent="0.25">
      <c r="A128" s="103">
        <v>2020</v>
      </c>
      <c r="B128" s="103" t="s">
        <v>109</v>
      </c>
      <c r="C128" s="103">
        <v>997</v>
      </c>
      <c r="D128" s="103" t="s">
        <v>96</v>
      </c>
      <c r="E128" s="114">
        <v>43035</v>
      </c>
      <c r="F128" s="114"/>
      <c r="G128" s="114">
        <v>43980</v>
      </c>
      <c r="H128" s="103" t="s">
        <v>56</v>
      </c>
      <c r="I128" s="103" t="s">
        <v>61</v>
      </c>
      <c r="J128" s="103" t="s">
        <v>23</v>
      </c>
      <c r="K128" s="116">
        <v>6757843.9259855198</v>
      </c>
      <c r="L128" s="103" t="s">
        <v>60</v>
      </c>
      <c r="M128" s="103" t="s">
        <v>61</v>
      </c>
      <c r="N128" s="103" t="s">
        <v>62</v>
      </c>
      <c r="O128" s="115">
        <v>-8400000</v>
      </c>
      <c r="P128" s="103"/>
      <c r="Q128" s="103" t="s">
        <v>26</v>
      </c>
      <c r="R128" s="117">
        <v>1.2430000000000001</v>
      </c>
      <c r="S128" s="103"/>
      <c r="T128" s="103"/>
      <c r="U128" s="103"/>
      <c r="V128" s="116"/>
      <c r="W128" s="116">
        <v>0</v>
      </c>
      <c r="X128" s="103"/>
      <c r="Y128" s="117">
        <v>1.145</v>
      </c>
      <c r="Z128" s="117">
        <v>1.1959297407276976</v>
      </c>
      <c r="AA128" s="115">
        <v>-267407.91343564342</v>
      </c>
      <c r="AB128" s="115">
        <v>-267407.91343564342</v>
      </c>
      <c r="AC128" s="115">
        <v>-267407.91343564336</v>
      </c>
      <c r="AD128" s="115">
        <v>-5.8207660913467407E-11</v>
      </c>
      <c r="AE128" s="105">
        <f t="shared" si="6"/>
        <v>27</v>
      </c>
      <c r="AF128" s="103" t="s">
        <v>228</v>
      </c>
      <c r="AG128" s="78"/>
      <c r="AH128" s="79">
        <f t="shared" si="7"/>
        <v>0</v>
      </c>
      <c r="AI128" s="79">
        <f t="shared" si="8"/>
        <v>8792.3721937639566</v>
      </c>
      <c r="AJ128" s="80"/>
      <c r="AK128" s="87"/>
      <c r="AL128" s="87"/>
      <c r="AM128" s="87"/>
      <c r="AN128" s="87"/>
      <c r="AO128" s="87"/>
      <c r="AP128" s="87"/>
      <c r="AQ128" s="87"/>
      <c r="AR128" s="84"/>
      <c r="AS128" s="84"/>
    </row>
    <row r="129" spans="1:45" s="85" customFormat="1" ht="15.75" customHeight="1" x14ac:dyDescent="0.25">
      <c r="A129" s="103">
        <v>2020</v>
      </c>
      <c r="B129" s="103" t="s">
        <v>110</v>
      </c>
      <c r="C129" s="103">
        <v>960</v>
      </c>
      <c r="D129" s="103" t="s">
        <v>49</v>
      </c>
      <c r="E129" s="114">
        <v>43035</v>
      </c>
      <c r="F129" s="114"/>
      <c r="G129" s="114">
        <v>43980</v>
      </c>
      <c r="H129" s="103" t="s">
        <v>56</v>
      </c>
      <c r="I129" s="103" t="s">
        <v>61</v>
      </c>
      <c r="J129" s="103" t="s">
        <v>23</v>
      </c>
      <c r="K129" s="116">
        <v>1287208.3668543799</v>
      </c>
      <c r="L129" s="103" t="s">
        <v>60</v>
      </c>
      <c r="M129" s="103" t="s">
        <v>61</v>
      </c>
      <c r="N129" s="103" t="s">
        <v>62</v>
      </c>
      <c r="O129" s="115">
        <v>-1600000</v>
      </c>
      <c r="P129" s="103"/>
      <c r="Q129" s="103" t="s">
        <v>26</v>
      </c>
      <c r="R129" s="117">
        <v>1.2430000000000001</v>
      </c>
      <c r="S129" s="103"/>
      <c r="T129" s="103"/>
      <c r="U129" s="103"/>
      <c r="V129" s="116"/>
      <c r="W129" s="116">
        <v>0</v>
      </c>
      <c r="X129" s="103"/>
      <c r="Y129" s="117">
        <v>1.145</v>
      </c>
      <c r="Z129" s="117">
        <v>1.1959297407276976</v>
      </c>
      <c r="AA129" s="115">
        <v>-50934.84065440813</v>
      </c>
      <c r="AB129" s="115">
        <v>-50934.84065440813</v>
      </c>
      <c r="AC129" s="115">
        <v>-50934.84065440813</v>
      </c>
      <c r="AD129" s="116">
        <v>0</v>
      </c>
      <c r="AE129" s="105">
        <f t="shared" si="6"/>
        <v>27</v>
      </c>
      <c r="AF129" s="103" t="s">
        <v>228</v>
      </c>
      <c r="AG129" s="78"/>
      <c r="AH129" s="79">
        <f t="shared" si="7"/>
        <v>0</v>
      </c>
      <c r="AI129" s="79">
        <f t="shared" si="8"/>
        <v>1674.7375607169392</v>
      </c>
      <c r="AJ129" s="80"/>
      <c r="AK129" s="87"/>
      <c r="AL129" s="87"/>
      <c r="AM129" s="87"/>
      <c r="AN129" s="87"/>
      <c r="AO129" s="87"/>
      <c r="AP129" s="87"/>
      <c r="AQ129" s="87"/>
      <c r="AR129" s="84"/>
      <c r="AS129" s="84"/>
    </row>
    <row r="130" spans="1:45" s="85" customFormat="1" ht="15.75" customHeight="1" x14ac:dyDescent="0.25">
      <c r="A130" s="103">
        <v>2020</v>
      </c>
      <c r="B130" s="103" t="s">
        <v>111</v>
      </c>
      <c r="C130" s="103">
        <v>966</v>
      </c>
      <c r="D130" s="103" t="s">
        <v>96</v>
      </c>
      <c r="E130" s="114">
        <v>43077</v>
      </c>
      <c r="F130" s="114"/>
      <c r="G130" s="114">
        <v>43980</v>
      </c>
      <c r="H130" s="103" t="s">
        <v>56</v>
      </c>
      <c r="I130" s="103" t="s">
        <v>61</v>
      </c>
      <c r="J130" s="103" t="s">
        <v>23</v>
      </c>
      <c r="K130" s="116">
        <v>3342884.43170965</v>
      </c>
      <c r="L130" s="103" t="s">
        <v>60</v>
      </c>
      <c r="M130" s="103" t="s">
        <v>61</v>
      </c>
      <c r="N130" s="103" t="s">
        <v>62</v>
      </c>
      <c r="O130" s="115">
        <v>-4200000</v>
      </c>
      <c r="P130" s="103"/>
      <c r="Q130" s="103" t="s">
        <v>26</v>
      </c>
      <c r="R130" s="117">
        <v>1.2564</v>
      </c>
      <c r="S130" s="103"/>
      <c r="T130" s="103"/>
      <c r="U130" s="103"/>
      <c r="V130" s="116"/>
      <c r="W130" s="116">
        <v>0</v>
      </c>
      <c r="X130" s="103"/>
      <c r="Y130" s="117">
        <v>1.145</v>
      </c>
      <c r="Z130" s="117">
        <v>1.1959297407276976</v>
      </c>
      <c r="AA130" s="115">
        <v>-169934.9471147648</v>
      </c>
      <c r="AB130" s="115">
        <v>-169934.9471147648</v>
      </c>
      <c r="AC130" s="115">
        <v>-169934.9471147648</v>
      </c>
      <c r="AD130" s="116">
        <v>0</v>
      </c>
      <c r="AE130" s="105">
        <f t="shared" si="6"/>
        <v>27</v>
      </c>
      <c r="AF130" s="103" t="s">
        <v>228</v>
      </c>
      <c r="AG130" s="78"/>
      <c r="AH130" s="79">
        <f t="shared" si="7"/>
        <v>0</v>
      </c>
      <c r="AI130" s="79">
        <f t="shared" si="8"/>
        <v>5587.4610611334665</v>
      </c>
      <c r="AJ130" s="80"/>
      <c r="AK130" s="87"/>
      <c r="AL130" s="87"/>
      <c r="AM130" s="87"/>
      <c r="AN130" s="87"/>
      <c r="AO130" s="87"/>
      <c r="AP130" s="87"/>
      <c r="AQ130" s="87"/>
      <c r="AR130" s="84"/>
      <c r="AS130" s="84"/>
    </row>
    <row r="131" spans="1:45" s="85" customFormat="1" ht="15.75" customHeight="1" x14ac:dyDescent="0.25">
      <c r="A131" s="103">
        <v>2020</v>
      </c>
      <c r="B131" s="103" t="s">
        <v>112</v>
      </c>
      <c r="C131" s="103">
        <v>967</v>
      </c>
      <c r="D131" s="103" t="s">
        <v>96</v>
      </c>
      <c r="E131" s="114">
        <v>43077</v>
      </c>
      <c r="F131" s="114"/>
      <c r="G131" s="114">
        <v>43980</v>
      </c>
      <c r="H131" s="103" t="s">
        <v>56</v>
      </c>
      <c r="I131" s="103" t="s">
        <v>61</v>
      </c>
      <c r="J131" s="103" t="s">
        <v>23</v>
      </c>
      <c r="K131" s="116">
        <v>636739.89175421803</v>
      </c>
      <c r="L131" s="103" t="s">
        <v>60</v>
      </c>
      <c r="M131" s="103" t="s">
        <v>61</v>
      </c>
      <c r="N131" s="103" t="s">
        <v>62</v>
      </c>
      <c r="O131" s="115">
        <v>-800000</v>
      </c>
      <c r="P131" s="103"/>
      <c r="Q131" s="103" t="s">
        <v>26</v>
      </c>
      <c r="R131" s="117">
        <v>1.2564</v>
      </c>
      <c r="S131" s="103"/>
      <c r="T131" s="103"/>
      <c r="U131" s="103"/>
      <c r="V131" s="116"/>
      <c r="W131" s="116">
        <v>0</v>
      </c>
      <c r="X131" s="103"/>
      <c r="Y131" s="117">
        <v>1.145</v>
      </c>
      <c r="Z131" s="117">
        <v>1.1959297407276976</v>
      </c>
      <c r="AA131" s="115">
        <v>-32368.561355193353</v>
      </c>
      <c r="AB131" s="115">
        <v>-32368.561355193353</v>
      </c>
      <c r="AC131" s="115">
        <v>-32368.561355193353</v>
      </c>
      <c r="AD131" s="116">
        <v>0</v>
      </c>
      <c r="AE131" s="105">
        <f t="shared" si="6"/>
        <v>27</v>
      </c>
      <c r="AF131" s="103" t="s">
        <v>228</v>
      </c>
      <c r="AG131" s="78"/>
      <c r="AH131" s="79">
        <f t="shared" si="7"/>
        <v>0</v>
      </c>
      <c r="AI131" s="79">
        <f t="shared" si="8"/>
        <v>1064.2782973587575</v>
      </c>
      <c r="AJ131" s="80"/>
      <c r="AK131" s="87"/>
      <c r="AL131" s="87"/>
      <c r="AM131" s="87"/>
      <c r="AN131" s="87"/>
      <c r="AO131" s="87"/>
      <c r="AP131" s="87"/>
      <c r="AQ131" s="87"/>
      <c r="AR131" s="84"/>
      <c r="AS131" s="84"/>
    </row>
    <row r="132" spans="1:45" s="85" customFormat="1" ht="15.75" customHeight="1" x14ac:dyDescent="0.25">
      <c r="A132" s="103">
        <v>2020</v>
      </c>
      <c r="B132" s="103" t="s">
        <v>132</v>
      </c>
      <c r="C132" s="103">
        <v>1032</v>
      </c>
      <c r="D132" s="103" t="s">
        <v>22</v>
      </c>
      <c r="E132" s="114">
        <v>43227</v>
      </c>
      <c r="F132" s="114"/>
      <c r="G132" s="114">
        <v>43980</v>
      </c>
      <c r="H132" s="103" t="s">
        <v>56</v>
      </c>
      <c r="I132" s="103" t="s">
        <v>61</v>
      </c>
      <c r="J132" s="103" t="s">
        <v>23</v>
      </c>
      <c r="K132" s="116">
        <v>4030632.8093510699</v>
      </c>
      <c r="L132" s="103" t="s">
        <v>60</v>
      </c>
      <c r="M132" s="103" t="s">
        <v>61</v>
      </c>
      <c r="N132" s="103" t="s">
        <v>62</v>
      </c>
      <c r="O132" s="115">
        <v>-5000000</v>
      </c>
      <c r="P132" s="103"/>
      <c r="Q132" s="103" t="s">
        <v>26</v>
      </c>
      <c r="R132" s="117">
        <v>1.2404999999999999</v>
      </c>
      <c r="S132" s="103"/>
      <c r="T132" s="103"/>
      <c r="U132" s="103"/>
      <c r="V132" s="116"/>
      <c r="W132" s="116">
        <v>0</v>
      </c>
      <c r="X132" s="103"/>
      <c r="Y132" s="117">
        <v>1.145</v>
      </c>
      <c r="Z132" s="117">
        <v>1.1959297407276976</v>
      </c>
      <c r="AA132" s="115">
        <v>-151021.19537744281</v>
      </c>
      <c r="AB132" s="191">
        <v>-391057.42017060268</v>
      </c>
      <c r="AC132" s="115">
        <v>-151021.19537744281</v>
      </c>
      <c r="AD132" s="116">
        <v>0</v>
      </c>
      <c r="AE132" s="105">
        <f t="shared" si="6"/>
        <v>27</v>
      </c>
      <c r="AF132" s="103" t="s">
        <v>231</v>
      </c>
      <c r="AG132" s="78"/>
      <c r="AH132" s="79">
        <f t="shared" si="7"/>
        <v>0</v>
      </c>
      <c r="AI132" s="79">
        <f t="shared" si="8"/>
        <v>4965.5769040103196</v>
      </c>
      <c r="AJ132" s="80"/>
      <c r="AK132" s="87"/>
      <c r="AL132" s="87"/>
      <c r="AM132" s="87"/>
      <c r="AN132" s="87"/>
      <c r="AO132" s="87"/>
      <c r="AP132" s="87"/>
      <c r="AQ132" s="87"/>
      <c r="AR132" s="84"/>
      <c r="AS132" s="84"/>
    </row>
    <row r="133" spans="1:45" s="85" customFormat="1" ht="15.75" customHeight="1" x14ac:dyDescent="0.25">
      <c r="A133" s="103">
        <v>2020</v>
      </c>
      <c r="B133" s="103" t="s">
        <v>132</v>
      </c>
      <c r="C133" s="103">
        <v>1033</v>
      </c>
      <c r="D133" s="103" t="s">
        <v>22</v>
      </c>
      <c r="E133" s="114">
        <v>43227</v>
      </c>
      <c r="F133" s="114">
        <v>43978</v>
      </c>
      <c r="G133" s="114">
        <v>43980</v>
      </c>
      <c r="H133" s="103" t="s">
        <v>60</v>
      </c>
      <c r="I133" s="103" t="s">
        <v>57</v>
      </c>
      <c r="J133" s="103" t="s">
        <v>23</v>
      </c>
      <c r="K133" s="116">
        <v>4030632.8093510699</v>
      </c>
      <c r="L133" s="103" t="s">
        <v>60</v>
      </c>
      <c r="M133" s="103" t="s">
        <v>58</v>
      </c>
      <c r="N133" s="103" t="s">
        <v>62</v>
      </c>
      <c r="O133" s="115">
        <v>-5000000</v>
      </c>
      <c r="P133" s="103"/>
      <c r="Q133" s="103" t="s">
        <v>26</v>
      </c>
      <c r="R133" s="117">
        <v>1.2404999999999999</v>
      </c>
      <c r="S133" s="103"/>
      <c r="T133" s="103"/>
      <c r="U133" s="103"/>
      <c r="V133" s="116"/>
      <c r="W133" s="116">
        <v>0</v>
      </c>
      <c r="X133" s="103"/>
      <c r="Y133" s="117">
        <v>1.145</v>
      </c>
      <c r="Z133" s="117">
        <v>1.1959297407276976</v>
      </c>
      <c r="AA133" s="115">
        <v>-240036.22479315987</v>
      </c>
      <c r="AB133" s="192"/>
      <c r="AC133" s="115">
        <v>-150214.80211280147</v>
      </c>
      <c r="AD133" s="115">
        <v>-89821.422680358402</v>
      </c>
      <c r="AE133" s="105">
        <f t="shared" si="6"/>
        <v>27</v>
      </c>
      <c r="AF133" s="103" t="s">
        <v>232</v>
      </c>
      <c r="AG133" s="78"/>
      <c r="AH133" s="79">
        <f t="shared" si="7"/>
        <v>0</v>
      </c>
      <c r="AI133" s="79">
        <f t="shared" si="8"/>
        <v>7892.3910711990966</v>
      </c>
      <c r="AJ133" s="80"/>
      <c r="AK133" s="87"/>
      <c r="AL133" s="87"/>
      <c r="AM133" s="87"/>
      <c r="AN133" s="87"/>
      <c r="AO133" s="87"/>
      <c r="AP133" s="87"/>
      <c r="AQ133" s="87"/>
      <c r="AR133" s="84"/>
      <c r="AS133" s="84"/>
    </row>
    <row r="134" spans="1:45" s="85" customFormat="1" ht="15.75" customHeight="1" x14ac:dyDescent="0.25">
      <c r="A134" s="103">
        <v>2020</v>
      </c>
      <c r="B134" s="103" t="s">
        <v>113</v>
      </c>
      <c r="C134" s="103">
        <v>968</v>
      </c>
      <c r="D134" s="103" t="s">
        <v>96</v>
      </c>
      <c r="E134" s="114">
        <v>43077</v>
      </c>
      <c r="F134" s="114"/>
      <c r="G134" s="114">
        <v>44012</v>
      </c>
      <c r="H134" s="103" t="s">
        <v>56</v>
      </c>
      <c r="I134" s="103" t="s">
        <v>61</v>
      </c>
      <c r="J134" s="103" t="s">
        <v>23</v>
      </c>
      <c r="K134" s="116">
        <v>3334656.6097657802</v>
      </c>
      <c r="L134" s="103" t="s">
        <v>60</v>
      </c>
      <c r="M134" s="103" t="s">
        <v>61</v>
      </c>
      <c r="N134" s="103" t="s">
        <v>62</v>
      </c>
      <c r="O134" s="115">
        <v>-4200000</v>
      </c>
      <c r="P134" s="103"/>
      <c r="Q134" s="103" t="s">
        <v>26</v>
      </c>
      <c r="R134" s="117">
        <v>1.2595000000000001</v>
      </c>
      <c r="S134" s="103"/>
      <c r="T134" s="103"/>
      <c r="U134" s="103"/>
      <c r="V134" s="116"/>
      <c r="W134" s="116">
        <v>0</v>
      </c>
      <c r="X134" s="103"/>
      <c r="Y134" s="117">
        <v>1.145</v>
      </c>
      <c r="Z134" s="117">
        <v>1.1989353183976519</v>
      </c>
      <c r="AA134" s="115">
        <v>-169402.260215844</v>
      </c>
      <c r="AB134" s="115">
        <v>-169402.260215844</v>
      </c>
      <c r="AC134" s="115">
        <v>-169402.260215844</v>
      </c>
      <c r="AD134" s="116">
        <v>0</v>
      </c>
      <c r="AE134" s="105">
        <f t="shared" si="6"/>
        <v>28</v>
      </c>
      <c r="AF134" s="103" t="s">
        <v>228</v>
      </c>
      <c r="AG134" s="78"/>
      <c r="AH134" s="79">
        <f t="shared" si="7"/>
        <v>0</v>
      </c>
      <c r="AI134" s="79">
        <f t="shared" si="8"/>
        <v>9015.5882886872168</v>
      </c>
      <c r="AJ134" s="80"/>
      <c r="AK134" s="87"/>
      <c r="AL134" s="87"/>
      <c r="AM134" s="87"/>
      <c r="AN134" s="87"/>
      <c r="AO134" s="87"/>
      <c r="AP134" s="87"/>
      <c r="AQ134" s="87"/>
      <c r="AR134" s="84"/>
      <c r="AS134" s="84"/>
    </row>
    <row r="135" spans="1:45" s="85" customFormat="1" ht="15.75" customHeight="1" x14ac:dyDescent="0.25">
      <c r="A135" s="103">
        <v>2020</v>
      </c>
      <c r="B135" s="103" t="s">
        <v>114</v>
      </c>
      <c r="C135" s="103">
        <v>969</v>
      </c>
      <c r="D135" s="103" t="s">
        <v>96</v>
      </c>
      <c r="E135" s="114">
        <v>43077</v>
      </c>
      <c r="F135" s="114"/>
      <c r="G135" s="114">
        <v>44012</v>
      </c>
      <c r="H135" s="103" t="s">
        <v>56</v>
      </c>
      <c r="I135" s="103" t="s">
        <v>61</v>
      </c>
      <c r="J135" s="103" t="s">
        <v>23</v>
      </c>
      <c r="K135" s="116">
        <v>635172.68757443398</v>
      </c>
      <c r="L135" s="103" t="s">
        <v>60</v>
      </c>
      <c r="M135" s="103" t="s">
        <v>61</v>
      </c>
      <c r="N135" s="103" t="s">
        <v>62</v>
      </c>
      <c r="O135" s="115">
        <v>-800000</v>
      </c>
      <c r="P135" s="103"/>
      <c r="Q135" s="103" t="s">
        <v>26</v>
      </c>
      <c r="R135" s="117">
        <v>1.2595000000000001</v>
      </c>
      <c r="S135" s="103"/>
      <c r="T135" s="103"/>
      <c r="U135" s="103"/>
      <c r="V135" s="116"/>
      <c r="W135" s="116">
        <v>0</v>
      </c>
      <c r="X135" s="103"/>
      <c r="Y135" s="117">
        <v>1.145</v>
      </c>
      <c r="Z135" s="117">
        <v>1.1989353183976519</v>
      </c>
      <c r="AA135" s="115">
        <v>-32267.097183970298</v>
      </c>
      <c r="AB135" s="115">
        <v>-32267.097183970298</v>
      </c>
      <c r="AC135" s="115">
        <v>-32267.097183970294</v>
      </c>
      <c r="AD135" s="115">
        <v>-3.637978807091713E-12</v>
      </c>
      <c r="AE135" s="105">
        <f t="shared" si="6"/>
        <v>28</v>
      </c>
      <c r="AF135" s="103" t="s">
        <v>228</v>
      </c>
      <c r="AG135" s="78"/>
      <c r="AH135" s="79">
        <f t="shared" si="7"/>
        <v>0</v>
      </c>
      <c r="AI135" s="79">
        <f t="shared" si="8"/>
        <v>1717.2549121308991</v>
      </c>
      <c r="AJ135" s="80"/>
      <c r="AK135" s="87"/>
      <c r="AL135" s="87"/>
      <c r="AM135" s="87"/>
      <c r="AN135" s="87"/>
      <c r="AO135" s="87"/>
      <c r="AP135" s="87"/>
      <c r="AQ135" s="87"/>
      <c r="AR135" s="84"/>
      <c r="AS135" s="84"/>
    </row>
    <row r="136" spans="1:45" s="85" customFormat="1" ht="15.75" customHeight="1" x14ac:dyDescent="0.25">
      <c r="A136" s="103">
        <v>2020</v>
      </c>
      <c r="B136" s="103" t="s">
        <v>115</v>
      </c>
      <c r="C136" s="103">
        <v>1001</v>
      </c>
      <c r="D136" s="103" t="s">
        <v>22</v>
      </c>
      <c r="E136" s="114">
        <v>43111</v>
      </c>
      <c r="F136" s="114"/>
      <c r="G136" s="114">
        <v>44012</v>
      </c>
      <c r="H136" s="103" t="s">
        <v>56</v>
      </c>
      <c r="I136" s="103" t="s">
        <v>61</v>
      </c>
      <c r="J136" s="103" t="s">
        <v>23</v>
      </c>
      <c r="K136" s="116">
        <v>12082158.6790173</v>
      </c>
      <c r="L136" s="103" t="s">
        <v>60</v>
      </c>
      <c r="M136" s="103" t="s">
        <v>61</v>
      </c>
      <c r="N136" s="103" t="s">
        <v>62</v>
      </c>
      <c r="O136" s="115">
        <v>-15000000</v>
      </c>
      <c r="P136" s="103"/>
      <c r="Q136" s="103" t="s">
        <v>26</v>
      </c>
      <c r="R136" s="117">
        <v>1.2415</v>
      </c>
      <c r="S136" s="103"/>
      <c r="T136" s="103"/>
      <c r="U136" s="103"/>
      <c r="V136" s="116"/>
      <c r="W136" s="116">
        <v>0</v>
      </c>
      <c r="X136" s="103"/>
      <c r="Y136" s="117">
        <v>1.145</v>
      </c>
      <c r="Z136" s="117">
        <v>1.1989353183976519</v>
      </c>
      <c r="AA136" s="115">
        <v>-431362.67905061389</v>
      </c>
      <c r="AB136" s="191">
        <v>-1150650.0655797492</v>
      </c>
      <c r="AC136" s="115">
        <v>-431362.67905061389</v>
      </c>
      <c r="AD136" s="116">
        <v>0</v>
      </c>
      <c r="AE136" s="105">
        <f t="shared" si="6"/>
        <v>28</v>
      </c>
      <c r="AF136" s="103" t="s">
        <v>231</v>
      </c>
      <c r="AG136" s="78"/>
      <c r="AH136" s="79">
        <f t="shared" si="7"/>
        <v>0</v>
      </c>
      <c r="AI136" s="79">
        <f t="shared" si="8"/>
        <v>22957.12177907367</v>
      </c>
      <c r="AJ136" s="80"/>
      <c r="AK136" s="87"/>
      <c r="AL136" s="87"/>
      <c r="AM136" s="87"/>
      <c r="AN136" s="87"/>
      <c r="AO136" s="87"/>
      <c r="AP136" s="87"/>
      <c r="AQ136" s="87"/>
      <c r="AR136" s="84"/>
      <c r="AS136" s="84"/>
    </row>
    <row r="137" spans="1:45" s="85" customFormat="1" ht="15.75" customHeight="1" x14ac:dyDescent="0.25">
      <c r="A137" s="103">
        <v>2020</v>
      </c>
      <c r="B137" s="103" t="s">
        <v>115</v>
      </c>
      <c r="C137" s="103">
        <v>1002</v>
      </c>
      <c r="D137" s="103" t="s">
        <v>22</v>
      </c>
      <c r="E137" s="114">
        <v>43111</v>
      </c>
      <c r="F137" s="114">
        <v>44008</v>
      </c>
      <c r="G137" s="114">
        <v>44012</v>
      </c>
      <c r="H137" s="103" t="s">
        <v>60</v>
      </c>
      <c r="I137" s="103" t="s">
        <v>57</v>
      </c>
      <c r="J137" s="103" t="s">
        <v>23</v>
      </c>
      <c r="K137" s="116">
        <v>12082158.6790173</v>
      </c>
      <c r="L137" s="103" t="s">
        <v>60</v>
      </c>
      <c r="M137" s="103" t="s">
        <v>58</v>
      </c>
      <c r="N137" s="103" t="s">
        <v>62</v>
      </c>
      <c r="O137" s="115">
        <v>-15000000</v>
      </c>
      <c r="P137" s="103"/>
      <c r="Q137" s="103" t="s">
        <v>26</v>
      </c>
      <c r="R137" s="117">
        <v>1.2415</v>
      </c>
      <c r="S137" s="103"/>
      <c r="T137" s="103"/>
      <c r="U137" s="103"/>
      <c r="V137" s="116"/>
      <c r="W137" s="116">
        <v>0</v>
      </c>
      <c r="X137" s="103"/>
      <c r="Y137" s="117">
        <v>1.145</v>
      </c>
      <c r="Z137" s="117">
        <v>1.1989353183976519</v>
      </c>
      <c r="AA137" s="115">
        <v>-719287.38652913517</v>
      </c>
      <c r="AB137" s="192"/>
      <c r="AC137" s="115">
        <v>-428941.60289542004</v>
      </c>
      <c r="AD137" s="115">
        <v>-290345.78363371512</v>
      </c>
      <c r="AE137" s="105">
        <f t="shared" si="6"/>
        <v>28</v>
      </c>
      <c r="AF137" s="103" t="s">
        <v>232</v>
      </c>
      <c r="AG137" s="78"/>
      <c r="AH137" s="79">
        <f t="shared" si="7"/>
        <v>0</v>
      </c>
      <c r="AI137" s="79">
        <f t="shared" si="8"/>
        <v>38280.474711080569</v>
      </c>
      <c r="AJ137" s="80"/>
      <c r="AK137" s="87"/>
      <c r="AL137" s="87"/>
      <c r="AM137" s="87"/>
      <c r="AN137" s="87"/>
      <c r="AO137" s="87"/>
      <c r="AP137" s="87"/>
      <c r="AQ137" s="87"/>
      <c r="AR137" s="84"/>
      <c r="AS137" s="84"/>
    </row>
    <row r="138" spans="1:45" s="85" customFormat="1" ht="15.75" customHeight="1" x14ac:dyDescent="0.25">
      <c r="A138" s="103">
        <v>2020</v>
      </c>
      <c r="B138" s="103" t="s">
        <v>133</v>
      </c>
      <c r="C138" s="103">
        <v>1029</v>
      </c>
      <c r="D138" s="103" t="s">
        <v>22</v>
      </c>
      <c r="E138" s="114">
        <v>43227</v>
      </c>
      <c r="F138" s="114"/>
      <c r="G138" s="114">
        <v>44012</v>
      </c>
      <c r="H138" s="103" t="s">
        <v>56</v>
      </c>
      <c r="I138" s="103" t="s">
        <v>61</v>
      </c>
      <c r="J138" s="103" t="s">
        <v>23</v>
      </c>
      <c r="K138" s="116">
        <v>12072434.607645901</v>
      </c>
      <c r="L138" s="103" t="s">
        <v>60</v>
      </c>
      <c r="M138" s="103" t="s">
        <v>61</v>
      </c>
      <c r="N138" s="103" t="s">
        <v>62</v>
      </c>
      <c r="O138" s="115">
        <v>-15000000</v>
      </c>
      <c r="P138" s="103"/>
      <c r="Q138" s="103" t="s">
        <v>26</v>
      </c>
      <c r="R138" s="117">
        <v>1.2424999999999999</v>
      </c>
      <c r="S138" s="103"/>
      <c r="T138" s="103"/>
      <c r="U138" s="103"/>
      <c r="V138" s="116"/>
      <c r="W138" s="116">
        <v>0</v>
      </c>
      <c r="X138" s="103"/>
      <c r="Y138" s="117">
        <v>1.145</v>
      </c>
      <c r="Z138" s="117">
        <v>1.1989353183976519</v>
      </c>
      <c r="AA138" s="115">
        <v>-441141.63602226495</v>
      </c>
      <c r="AB138" s="191">
        <v>-1166425.1562280944</v>
      </c>
      <c r="AC138" s="115">
        <v>-441141.63602226489</v>
      </c>
      <c r="AD138" s="115">
        <v>-5.8207660913467407E-11</v>
      </c>
      <c r="AE138" s="105">
        <f t="shared" si="6"/>
        <v>28</v>
      </c>
      <c r="AF138" s="103" t="s">
        <v>231</v>
      </c>
      <c r="AG138" s="78"/>
      <c r="AH138" s="79">
        <f t="shared" si="7"/>
        <v>0</v>
      </c>
      <c r="AI138" s="79">
        <f t="shared" si="8"/>
        <v>23477.557869104938</v>
      </c>
      <c r="AJ138" s="80"/>
      <c r="AK138" s="87"/>
      <c r="AL138" s="87"/>
      <c r="AM138" s="87"/>
      <c r="AN138" s="87"/>
      <c r="AO138" s="87"/>
      <c r="AP138" s="87"/>
      <c r="AQ138" s="87"/>
      <c r="AR138" s="84"/>
      <c r="AS138" s="84"/>
    </row>
    <row r="139" spans="1:45" s="85" customFormat="1" ht="15.75" customHeight="1" x14ac:dyDescent="0.25">
      <c r="A139" s="103">
        <v>2020</v>
      </c>
      <c r="B139" s="103" t="s">
        <v>133</v>
      </c>
      <c r="C139" s="103">
        <v>1030</v>
      </c>
      <c r="D139" s="103" t="s">
        <v>22</v>
      </c>
      <c r="E139" s="114">
        <v>43227</v>
      </c>
      <c r="F139" s="114">
        <v>44008</v>
      </c>
      <c r="G139" s="114">
        <v>44012</v>
      </c>
      <c r="H139" s="103" t="s">
        <v>60</v>
      </c>
      <c r="I139" s="103" t="s">
        <v>57</v>
      </c>
      <c r="J139" s="103" t="s">
        <v>23</v>
      </c>
      <c r="K139" s="116">
        <v>12072434.607645901</v>
      </c>
      <c r="L139" s="103" t="s">
        <v>60</v>
      </c>
      <c r="M139" s="103" t="s">
        <v>58</v>
      </c>
      <c r="N139" s="103" t="s">
        <v>62</v>
      </c>
      <c r="O139" s="115">
        <v>-15000000</v>
      </c>
      <c r="P139" s="103"/>
      <c r="Q139" s="103" t="s">
        <v>26</v>
      </c>
      <c r="R139" s="117">
        <v>1.2424999999999999</v>
      </c>
      <c r="S139" s="103"/>
      <c r="T139" s="103"/>
      <c r="U139" s="103"/>
      <c r="V139" s="116"/>
      <c r="W139" s="116">
        <v>0</v>
      </c>
      <c r="X139" s="103"/>
      <c r="Y139" s="117">
        <v>1.145</v>
      </c>
      <c r="Z139" s="117">
        <v>1.1989353183976519</v>
      </c>
      <c r="AA139" s="115">
        <v>-725283.52020582929</v>
      </c>
      <c r="AB139" s="192"/>
      <c r="AC139" s="115">
        <v>-438665.67426685989</v>
      </c>
      <c r="AD139" s="115">
        <v>-286617.8459389694</v>
      </c>
      <c r="AE139" s="105">
        <f t="shared" si="6"/>
        <v>28</v>
      </c>
      <c r="AF139" s="103" t="s">
        <v>232</v>
      </c>
      <c r="AG139" s="78"/>
      <c r="AH139" s="79">
        <f t="shared" si="7"/>
        <v>0</v>
      </c>
      <c r="AI139" s="79">
        <f t="shared" si="8"/>
        <v>38599.588945354233</v>
      </c>
      <c r="AJ139" s="80"/>
      <c r="AK139" s="87"/>
      <c r="AL139" s="87"/>
      <c r="AM139" s="87"/>
      <c r="AN139" s="87"/>
      <c r="AO139" s="87"/>
      <c r="AP139" s="87"/>
      <c r="AQ139" s="87"/>
      <c r="AR139" s="84"/>
      <c r="AS139" s="84"/>
    </row>
    <row r="140" spans="1:45" s="85" customFormat="1" ht="15.75" customHeight="1" x14ac:dyDescent="0.25">
      <c r="A140" s="103">
        <v>2020</v>
      </c>
      <c r="B140" s="103" t="s">
        <v>116</v>
      </c>
      <c r="C140" s="103">
        <v>1003</v>
      </c>
      <c r="D140" s="103" t="s">
        <v>96</v>
      </c>
      <c r="E140" s="114">
        <v>43111</v>
      </c>
      <c r="F140" s="114"/>
      <c r="G140" s="114">
        <v>44043</v>
      </c>
      <c r="H140" s="103" t="s">
        <v>56</v>
      </c>
      <c r="I140" s="103" t="s">
        <v>61</v>
      </c>
      <c r="J140" s="103" t="s">
        <v>23</v>
      </c>
      <c r="K140" s="116">
        <v>9749629.5140784606</v>
      </c>
      <c r="L140" s="103" t="s">
        <v>60</v>
      </c>
      <c r="M140" s="103" t="s">
        <v>61</v>
      </c>
      <c r="N140" s="103" t="s">
        <v>62</v>
      </c>
      <c r="O140" s="115">
        <v>-12500000</v>
      </c>
      <c r="P140" s="103"/>
      <c r="Q140" s="103" t="s">
        <v>26</v>
      </c>
      <c r="R140" s="117">
        <v>1.2821</v>
      </c>
      <c r="S140" s="103"/>
      <c r="T140" s="103"/>
      <c r="U140" s="103"/>
      <c r="V140" s="116"/>
      <c r="W140" s="116">
        <v>0</v>
      </c>
      <c r="X140" s="103"/>
      <c r="Y140" s="117">
        <v>1.145</v>
      </c>
      <c r="Z140" s="117">
        <v>1.2018012228318034</v>
      </c>
      <c r="AA140" s="115">
        <v>-655267.98705897387</v>
      </c>
      <c r="AB140" s="115">
        <v>-655267.98705897387</v>
      </c>
      <c r="AC140" s="115">
        <v>-655267.98705897375</v>
      </c>
      <c r="AD140" s="115">
        <v>-1.1641532182693481E-10</v>
      </c>
      <c r="AE140" s="105">
        <f t="shared" si="6"/>
        <v>28</v>
      </c>
      <c r="AF140" s="103" t="s">
        <v>228</v>
      </c>
      <c r="AG140" s="78"/>
      <c r="AH140" s="79">
        <f t="shared" si="7"/>
        <v>0</v>
      </c>
      <c r="AI140" s="79">
        <f t="shared" si="8"/>
        <v>34873.362271278587</v>
      </c>
      <c r="AJ140" s="80"/>
      <c r="AK140" s="87"/>
      <c r="AL140" s="87"/>
      <c r="AM140" s="87"/>
      <c r="AN140" s="87"/>
      <c r="AO140" s="87"/>
      <c r="AP140" s="87"/>
      <c r="AQ140" s="87"/>
      <c r="AR140" s="84"/>
      <c r="AS140" s="84"/>
    </row>
    <row r="141" spans="1:45" s="85" customFormat="1" ht="15.75" customHeight="1" x14ac:dyDescent="0.25">
      <c r="A141" s="103">
        <v>2020</v>
      </c>
      <c r="B141" s="103" t="s">
        <v>117</v>
      </c>
      <c r="C141" s="103">
        <v>1004</v>
      </c>
      <c r="D141" s="103" t="s">
        <v>96</v>
      </c>
      <c r="E141" s="114">
        <v>43111</v>
      </c>
      <c r="F141" s="114"/>
      <c r="G141" s="114">
        <v>44043</v>
      </c>
      <c r="H141" s="103" t="s">
        <v>56</v>
      </c>
      <c r="I141" s="103" t="s">
        <v>61</v>
      </c>
      <c r="J141" s="103" t="s">
        <v>23</v>
      </c>
      <c r="K141" s="116">
        <v>1949925.90281569</v>
      </c>
      <c r="L141" s="103" t="s">
        <v>60</v>
      </c>
      <c r="M141" s="103" t="s">
        <v>61</v>
      </c>
      <c r="N141" s="103" t="s">
        <v>62</v>
      </c>
      <c r="O141" s="115">
        <v>-2500000</v>
      </c>
      <c r="P141" s="103"/>
      <c r="Q141" s="103" t="s">
        <v>26</v>
      </c>
      <c r="R141" s="117">
        <v>1.2821</v>
      </c>
      <c r="S141" s="103"/>
      <c r="T141" s="103"/>
      <c r="U141" s="103"/>
      <c r="V141" s="116"/>
      <c r="W141" s="116">
        <v>0</v>
      </c>
      <c r="X141" s="103"/>
      <c r="Y141" s="117">
        <v>1.145</v>
      </c>
      <c r="Z141" s="117">
        <v>1.2018012228318034</v>
      </c>
      <c r="AA141" s="115">
        <v>-131053.59741179436</v>
      </c>
      <c r="AB141" s="115">
        <v>-131053.59741179436</v>
      </c>
      <c r="AC141" s="115">
        <v>-131053.59741179436</v>
      </c>
      <c r="AD141" s="116">
        <v>0</v>
      </c>
      <c r="AE141" s="105">
        <f t="shared" si="6"/>
        <v>28</v>
      </c>
      <c r="AF141" s="103" t="s">
        <v>228</v>
      </c>
      <c r="AG141" s="78"/>
      <c r="AH141" s="79">
        <f t="shared" si="7"/>
        <v>0</v>
      </c>
      <c r="AI141" s="79">
        <f t="shared" si="8"/>
        <v>6974.6724542556958</v>
      </c>
      <c r="AJ141" s="80"/>
      <c r="AK141" s="87"/>
      <c r="AL141" s="87"/>
      <c r="AM141" s="87"/>
      <c r="AN141" s="87"/>
      <c r="AO141" s="87"/>
      <c r="AP141" s="87"/>
      <c r="AQ141" s="87"/>
      <c r="AR141" s="84"/>
      <c r="AS141" s="84"/>
    </row>
    <row r="142" spans="1:45" s="85" customFormat="1" ht="15.75" customHeight="1" x14ac:dyDescent="0.25">
      <c r="A142" s="103">
        <v>2020</v>
      </c>
      <c r="B142" s="103" t="s">
        <v>134</v>
      </c>
      <c r="C142" s="103">
        <v>1035</v>
      </c>
      <c r="D142" s="103" t="s">
        <v>51</v>
      </c>
      <c r="E142" s="114">
        <v>43227</v>
      </c>
      <c r="F142" s="114"/>
      <c r="G142" s="114">
        <v>44043</v>
      </c>
      <c r="H142" s="103" t="s">
        <v>56</v>
      </c>
      <c r="I142" s="103" t="s">
        <v>61</v>
      </c>
      <c r="J142" s="103" t="s">
        <v>23</v>
      </c>
      <c r="K142" s="116">
        <v>12038523.2744783</v>
      </c>
      <c r="L142" s="103" t="s">
        <v>60</v>
      </c>
      <c r="M142" s="103" t="s">
        <v>61</v>
      </c>
      <c r="N142" s="103" t="s">
        <v>62</v>
      </c>
      <c r="O142" s="115">
        <v>-15000000</v>
      </c>
      <c r="P142" s="103"/>
      <c r="Q142" s="103" t="s">
        <v>26</v>
      </c>
      <c r="R142" s="117">
        <v>1.246</v>
      </c>
      <c r="S142" s="103"/>
      <c r="T142" s="103"/>
      <c r="U142" s="103"/>
      <c r="V142" s="116"/>
      <c r="W142" s="116">
        <v>0</v>
      </c>
      <c r="X142" s="103"/>
      <c r="Y142" s="117">
        <v>1.145</v>
      </c>
      <c r="Z142" s="117">
        <v>1.2018012228318034</v>
      </c>
      <c r="AA142" s="115">
        <v>-445354.02059928561</v>
      </c>
      <c r="AB142" s="191">
        <v>-1187551.5342240182</v>
      </c>
      <c r="AC142" s="115">
        <v>-445354.02059928561</v>
      </c>
      <c r="AD142" s="116">
        <v>0</v>
      </c>
      <c r="AE142" s="105">
        <f t="shared" si="6"/>
        <v>28</v>
      </c>
      <c r="AF142" s="103" t="s">
        <v>231</v>
      </c>
      <c r="AG142" s="78"/>
      <c r="AH142" s="79">
        <f t="shared" si="7"/>
        <v>0</v>
      </c>
      <c r="AI142" s="79">
        <f t="shared" si="8"/>
        <v>23701.740976293982</v>
      </c>
      <c r="AJ142" s="80"/>
      <c r="AK142" s="87"/>
      <c r="AL142" s="87"/>
      <c r="AM142" s="87"/>
      <c r="AN142" s="87"/>
      <c r="AO142" s="87"/>
      <c r="AP142" s="87"/>
      <c r="AQ142" s="87"/>
      <c r="AR142" s="84"/>
      <c r="AS142" s="84"/>
    </row>
    <row r="143" spans="1:45" s="85" customFormat="1" ht="15.75" customHeight="1" x14ac:dyDescent="0.25">
      <c r="A143" s="103">
        <v>2020</v>
      </c>
      <c r="B143" s="103" t="s">
        <v>134</v>
      </c>
      <c r="C143" s="103">
        <v>1036</v>
      </c>
      <c r="D143" s="103" t="s">
        <v>51</v>
      </c>
      <c r="E143" s="114">
        <v>43227</v>
      </c>
      <c r="F143" s="114">
        <v>44041</v>
      </c>
      <c r="G143" s="114">
        <v>44043</v>
      </c>
      <c r="H143" s="103" t="s">
        <v>60</v>
      </c>
      <c r="I143" s="103" t="s">
        <v>57</v>
      </c>
      <c r="J143" s="103" t="s">
        <v>23</v>
      </c>
      <c r="K143" s="116">
        <v>12038523.2744783</v>
      </c>
      <c r="L143" s="103" t="s">
        <v>60</v>
      </c>
      <c r="M143" s="103" t="s">
        <v>58</v>
      </c>
      <c r="N143" s="103" t="s">
        <v>62</v>
      </c>
      <c r="O143" s="115">
        <v>-15000000</v>
      </c>
      <c r="P143" s="103"/>
      <c r="Q143" s="103" t="s">
        <v>26</v>
      </c>
      <c r="R143" s="117">
        <v>1.246</v>
      </c>
      <c r="S143" s="103"/>
      <c r="T143" s="103"/>
      <c r="U143" s="103"/>
      <c r="V143" s="116"/>
      <c r="W143" s="116">
        <v>0</v>
      </c>
      <c r="X143" s="103"/>
      <c r="Y143" s="117">
        <v>1.145</v>
      </c>
      <c r="Z143" s="117">
        <v>1.2018012228318034</v>
      </c>
      <c r="AA143" s="115">
        <v>-742197.51362473262</v>
      </c>
      <c r="AB143" s="192"/>
      <c r="AC143" s="115">
        <v>-442742.10870667733</v>
      </c>
      <c r="AD143" s="115">
        <v>-299455.40491805528</v>
      </c>
      <c r="AE143" s="105">
        <f t="shared" si="6"/>
        <v>28</v>
      </c>
      <c r="AF143" s="103" t="s">
        <v>232</v>
      </c>
      <c r="AG143" s="78"/>
      <c r="AH143" s="79">
        <f t="shared" si="7"/>
        <v>0</v>
      </c>
      <c r="AI143" s="79">
        <f t="shared" si="8"/>
        <v>39499.751675108266</v>
      </c>
      <c r="AJ143" s="80"/>
      <c r="AK143" s="87"/>
      <c r="AL143" s="87"/>
      <c r="AM143" s="87"/>
      <c r="AN143" s="87"/>
      <c r="AO143" s="87"/>
      <c r="AP143" s="87"/>
      <c r="AQ143" s="87"/>
      <c r="AR143" s="84"/>
      <c r="AS143" s="84"/>
    </row>
    <row r="144" spans="1:45" s="85" customFormat="1" ht="15.75" customHeight="1" x14ac:dyDescent="0.25">
      <c r="A144" s="103">
        <v>2020</v>
      </c>
      <c r="B144" s="103" t="s">
        <v>135</v>
      </c>
      <c r="C144" s="103">
        <v>1046</v>
      </c>
      <c r="D144" s="103" t="s">
        <v>27</v>
      </c>
      <c r="E144" s="114">
        <v>43237</v>
      </c>
      <c r="F144" s="114"/>
      <c r="G144" s="114">
        <v>44104</v>
      </c>
      <c r="H144" s="103" t="s">
        <v>56</v>
      </c>
      <c r="I144" s="103" t="s">
        <v>61</v>
      </c>
      <c r="J144" s="103" t="s">
        <v>23</v>
      </c>
      <c r="K144" s="116">
        <v>11751801.9429646</v>
      </c>
      <c r="L144" s="103" t="s">
        <v>60</v>
      </c>
      <c r="M144" s="103" t="s">
        <v>61</v>
      </c>
      <c r="N144" s="103" t="s">
        <v>62</v>
      </c>
      <c r="O144" s="115">
        <v>-15000000</v>
      </c>
      <c r="P144" s="103"/>
      <c r="Q144" s="103" t="s">
        <v>26</v>
      </c>
      <c r="R144" s="117">
        <v>1.2764</v>
      </c>
      <c r="S144" s="103"/>
      <c r="T144" s="103"/>
      <c r="U144" s="103"/>
      <c r="V144" s="116"/>
      <c r="W144" s="116">
        <v>0</v>
      </c>
      <c r="X144" s="103"/>
      <c r="Y144" s="117">
        <v>1.145</v>
      </c>
      <c r="Z144" s="117">
        <v>1.2074444213170996</v>
      </c>
      <c r="AA144" s="115">
        <v>-675441.57693484332</v>
      </c>
      <c r="AB144" s="115">
        <v>-675441.57693484332</v>
      </c>
      <c r="AC144" s="115">
        <v>-675441.57693484332</v>
      </c>
      <c r="AD144" s="116">
        <v>0</v>
      </c>
      <c r="AE144" s="105">
        <f t="shared" si="6"/>
        <v>28</v>
      </c>
      <c r="AF144" s="103" t="s">
        <v>228</v>
      </c>
      <c r="AG144" s="78"/>
      <c r="AH144" s="79">
        <f t="shared" si="7"/>
        <v>0</v>
      </c>
      <c r="AI144" s="79">
        <f t="shared" si="8"/>
        <v>35947.00072447236</v>
      </c>
      <c r="AJ144" s="80"/>
      <c r="AK144" s="87"/>
      <c r="AL144" s="87"/>
      <c r="AM144" s="87"/>
      <c r="AN144" s="87"/>
      <c r="AO144" s="87"/>
      <c r="AP144" s="87"/>
      <c r="AQ144" s="87"/>
      <c r="AR144" s="84"/>
      <c r="AS144" s="84"/>
    </row>
    <row r="145" spans="1:45" s="85" customFormat="1" ht="15.75" customHeight="1" x14ac:dyDescent="0.25">
      <c r="A145" s="103">
        <v>2020</v>
      </c>
      <c r="B145" s="103" t="s">
        <v>136</v>
      </c>
      <c r="C145" s="103">
        <v>1052</v>
      </c>
      <c r="D145" s="103" t="s">
        <v>96</v>
      </c>
      <c r="E145" s="114">
        <v>43238</v>
      </c>
      <c r="F145" s="114"/>
      <c r="G145" s="114">
        <v>44104</v>
      </c>
      <c r="H145" s="103" t="s">
        <v>56</v>
      </c>
      <c r="I145" s="103" t="s">
        <v>61</v>
      </c>
      <c r="J145" s="103" t="s">
        <v>23</v>
      </c>
      <c r="K145" s="116">
        <v>9893992.9328621905</v>
      </c>
      <c r="L145" s="103" t="s">
        <v>60</v>
      </c>
      <c r="M145" s="103" t="s">
        <v>61</v>
      </c>
      <c r="N145" s="103" t="s">
        <v>62</v>
      </c>
      <c r="O145" s="115">
        <v>-12600000</v>
      </c>
      <c r="P145" s="103"/>
      <c r="Q145" s="103" t="s">
        <v>26</v>
      </c>
      <c r="R145" s="117">
        <v>1.2735000000000001</v>
      </c>
      <c r="S145" s="103"/>
      <c r="T145" s="103"/>
      <c r="U145" s="103"/>
      <c r="V145" s="116"/>
      <c r="W145" s="116">
        <v>0</v>
      </c>
      <c r="X145" s="103"/>
      <c r="Y145" s="117">
        <v>1.145</v>
      </c>
      <c r="Z145" s="117">
        <v>1.2074444213170996</v>
      </c>
      <c r="AA145" s="115">
        <v>-544747.21246293082</v>
      </c>
      <c r="AB145" s="115">
        <v>-544747.21246293082</v>
      </c>
      <c r="AC145" s="115">
        <v>-544747.21246293082</v>
      </c>
      <c r="AD145" s="116">
        <v>0</v>
      </c>
      <c r="AE145" s="105">
        <f t="shared" ref="AE145:AE208" si="9">VLOOKUP(G145,$AM$17:$AR$23,6,TRUE)+1</f>
        <v>28</v>
      </c>
      <c r="AF145" s="103" t="s">
        <v>228</v>
      </c>
      <c r="AG145" s="78"/>
      <c r="AH145" s="79">
        <f t="shared" ref="AH145:AH208" si="10">-IF($AA145&gt;0,$AA145*(1-VLOOKUP($D145,$AK$27:$AP$40,6,FALSE))*VLOOKUP($D145,$AK$27:$AP$40,IF(($G145-$B$2)/365&lt;1,4,5),FALSE),0)</f>
        <v>0</v>
      </c>
      <c r="AI145" s="79">
        <f t="shared" ref="AI145:AI208" si="11">-IF($AA145&lt;0,$AA145*(1-VLOOKUP($AE145,$AK$18:$AP$24,6,FALSE))*VLOOKUP($AE145,$AK$18:$AP$24,5,FALSE),0)</f>
        <v>28991.446647277175</v>
      </c>
      <c r="AJ145" s="80"/>
      <c r="AK145" s="87"/>
      <c r="AL145" s="87"/>
      <c r="AM145" s="87"/>
      <c r="AN145" s="87"/>
      <c r="AO145" s="87"/>
      <c r="AP145" s="87"/>
      <c r="AQ145" s="87"/>
      <c r="AR145" s="84"/>
      <c r="AS145" s="84"/>
    </row>
    <row r="146" spans="1:45" s="85" customFormat="1" ht="15.75" customHeight="1" x14ac:dyDescent="0.25">
      <c r="A146" s="103">
        <v>2020</v>
      </c>
      <c r="B146" s="103" t="s">
        <v>137</v>
      </c>
      <c r="C146" s="103">
        <v>1053</v>
      </c>
      <c r="D146" s="103" t="s">
        <v>96</v>
      </c>
      <c r="E146" s="114">
        <v>43238</v>
      </c>
      <c r="F146" s="114"/>
      <c r="G146" s="114">
        <v>44104</v>
      </c>
      <c r="H146" s="103" t="s">
        <v>56</v>
      </c>
      <c r="I146" s="103" t="s">
        <v>61</v>
      </c>
      <c r="J146" s="103" t="s">
        <v>23</v>
      </c>
      <c r="K146" s="116">
        <v>1884570.08244994</v>
      </c>
      <c r="L146" s="103" t="s">
        <v>60</v>
      </c>
      <c r="M146" s="103" t="s">
        <v>61</v>
      </c>
      <c r="N146" s="103" t="s">
        <v>62</v>
      </c>
      <c r="O146" s="115">
        <v>-2400000</v>
      </c>
      <c r="P146" s="103"/>
      <c r="Q146" s="103" t="s">
        <v>26</v>
      </c>
      <c r="R146" s="117">
        <v>1.2735000000000001</v>
      </c>
      <c r="S146" s="103"/>
      <c r="T146" s="103"/>
      <c r="U146" s="103"/>
      <c r="V146" s="116"/>
      <c r="W146" s="116">
        <v>0</v>
      </c>
      <c r="X146" s="103"/>
      <c r="Y146" s="117">
        <v>1.145</v>
      </c>
      <c r="Z146" s="117">
        <v>1.2074444213170996</v>
      </c>
      <c r="AA146" s="115">
        <v>-103761.37380246277</v>
      </c>
      <c r="AB146" s="115">
        <v>-103761.37380246277</v>
      </c>
      <c r="AC146" s="115">
        <v>-103761.37380246277</v>
      </c>
      <c r="AD146" s="116">
        <v>0</v>
      </c>
      <c r="AE146" s="105">
        <f t="shared" si="9"/>
        <v>28</v>
      </c>
      <c r="AF146" s="103" t="s">
        <v>228</v>
      </c>
      <c r="AG146" s="78"/>
      <c r="AH146" s="79">
        <f t="shared" si="10"/>
        <v>0</v>
      </c>
      <c r="AI146" s="79">
        <f t="shared" si="11"/>
        <v>5522.1803137670686</v>
      </c>
      <c r="AJ146" s="93"/>
      <c r="AK146" s="87"/>
      <c r="AL146" s="87"/>
      <c r="AM146" s="87"/>
      <c r="AN146" s="87"/>
      <c r="AO146" s="87"/>
      <c r="AP146" s="87"/>
      <c r="AQ146" s="87"/>
      <c r="AR146" s="84"/>
      <c r="AS146" s="93"/>
    </row>
    <row r="147" spans="1:45" s="85" customFormat="1" ht="15.75" customHeight="1" x14ac:dyDescent="0.25">
      <c r="A147" s="103">
        <v>2020</v>
      </c>
      <c r="B147" s="103" t="s">
        <v>138</v>
      </c>
      <c r="C147" s="103">
        <v>1054</v>
      </c>
      <c r="D147" s="103" t="s">
        <v>96</v>
      </c>
      <c r="E147" s="114">
        <v>43245</v>
      </c>
      <c r="F147" s="114"/>
      <c r="G147" s="114">
        <v>44104</v>
      </c>
      <c r="H147" s="103" t="s">
        <v>56</v>
      </c>
      <c r="I147" s="103" t="s">
        <v>61</v>
      </c>
      <c r="J147" s="103" t="s">
        <v>23</v>
      </c>
      <c r="K147" s="116">
        <v>3333333.3333333302</v>
      </c>
      <c r="L147" s="103" t="s">
        <v>60</v>
      </c>
      <c r="M147" s="103" t="s">
        <v>61</v>
      </c>
      <c r="N147" s="103" t="s">
        <v>62</v>
      </c>
      <c r="O147" s="115">
        <v>-4200000</v>
      </c>
      <c r="P147" s="103"/>
      <c r="Q147" s="103" t="s">
        <v>26</v>
      </c>
      <c r="R147" s="117">
        <v>1.26</v>
      </c>
      <c r="S147" s="103"/>
      <c r="T147" s="103"/>
      <c r="U147" s="103"/>
      <c r="V147" s="116"/>
      <c r="W147" s="116">
        <v>0</v>
      </c>
      <c r="X147" s="103"/>
      <c r="Y147" s="117">
        <v>1.145</v>
      </c>
      <c r="Z147" s="117">
        <v>1.2074444213170996</v>
      </c>
      <c r="AA147" s="115">
        <v>-146019.71178484237</v>
      </c>
      <c r="AB147" s="115">
        <v>-146019.71178484237</v>
      </c>
      <c r="AC147" s="115">
        <v>-146019.71178484234</v>
      </c>
      <c r="AD147" s="115">
        <v>-2.9103830456733704E-11</v>
      </c>
      <c r="AE147" s="105">
        <f t="shared" si="9"/>
        <v>28</v>
      </c>
      <c r="AF147" s="103" t="s">
        <v>228</v>
      </c>
      <c r="AG147" s="78"/>
      <c r="AH147" s="79">
        <f t="shared" si="10"/>
        <v>0</v>
      </c>
      <c r="AI147" s="79">
        <f t="shared" si="11"/>
        <v>7771.1690611893109</v>
      </c>
      <c r="AJ147" s="93"/>
      <c r="AK147" s="87"/>
      <c r="AL147" s="87"/>
      <c r="AM147" s="87"/>
      <c r="AN147" s="87"/>
      <c r="AO147" s="87"/>
      <c r="AP147" s="87"/>
      <c r="AQ147" s="87"/>
      <c r="AR147" s="93"/>
      <c r="AS147" s="93"/>
    </row>
    <row r="148" spans="1:45" s="85" customFormat="1" ht="15.75" customHeight="1" x14ac:dyDescent="0.3">
      <c r="A148" s="103">
        <v>2020</v>
      </c>
      <c r="B148" s="103" t="s">
        <v>139</v>
      </c>
      <c r="C148" s="103">
        <v>1055</v>
      </c>
      <c r="D148" s="103" t="s">
        <v>96</v>
      </c>
      <c r="E148" s="114">
        <v>43245</v>
      </c>
      <c r="F148" s="114"/>
      <c r="G148" s="114">
        <v>44104</v>
      </c>
      <c r="H148" s="103" t="s">
        <v>56</v>
      </c>
      <c r="I148" s="103" t="s">
        <v>61</v>
      </c>
      <c r="J148" s="103" t="s">
        <v>23</v>
      </c>
      <c r="K148" s="116">
        <v>634920.63492063503</v>
      </c>
      <c r="L148" s="103" t="s">
        <v>60</v>
      </c>
      <c r="M148" s="103" t="s">
        <v>61</v>
      </c>
      <c r="N148" s="103" t="s">
        <v>62</v>
      </c>
      <c r="O148" s="115">
        <v>-800000</v>
      </c>
      <c r="P148" s="103"/>
      <c r="Q148" s="103" t="s">
        <v>26</v>
      </c>
      <c r="R148" s="117">
        <v>1.26</v>
      </c>
      <c r="S148" s="103"/>
      <c r="T148" s="103"/>
      <c r="U148" s="103"/>
      <c r="V148" s="116"/>
      <c r="W148" s="116">
        <v>0</v>
      </c>
      <c r="X148" s="103"/>
      <c r="Y148" s="117">
        <v>1.145</v>
      </c>
      <c r="Z148" s="117">
        <v>1.2074444213170996</v>
      </c>
      <c r="AA148" s="115">
        <v>-27813.278435207965</v>
      </c>
      <c r="AB148" s="115">
        <v>-27813.278435207965</v>
      </c>
      <c r="AC148" s="115">
        <v>-27813.278435207965</v>
      </c>
      <c r="AD148" s="116">
        <v>0</v>
      </c>
      <c r="AE148" s="105">
        <f t="shared" si="9"/>
        <v>28</v>
      </c>
      <c r="AF148" s="103" t="s">
        <v>228</v>
      </c>
      <c r="AG148" s="78"/>
      <c r="AH148" s="79">
        <f t="shared" si="10"/>
        <v>0</v>
      </c>
      <c r="AI148" s="79">
        <f t="shared" si="11"/>
        <v>1480.2226783217679</v>
      </c>
      <c r="AJ148" s="75"/>
      <c r="AK148" s="87"/>
      <c r="AL148" s="87"/>
      <c r="AM148" s="87"/>
      <c r="AN148" s="87"/>
      <c r="AO148" s="87"/>
      <c r="AP148" s="87"/>
      <c r="AQ148" s="83"/>
      <c r="AR148" s="93"/>
      <c r="AS148" s="75"/>
    </row>
    <row r="149" spans="1:45" s="85" customFormat="1" ht="15.75" customHeight="1" x14ac:dyDescent="0.3">
      <c r="A149" s="103">
        <v>2020</v>
      </c>
      <c r="B149" s="103" t="s">
        <v>140</v>
      </c>
      <c r="C149" s="103">
        <v>1047</v>
      </c>
      <c r="D149" s="103" t="s">
        <v>27</v>
      </c>
      <c r="E149" s="114">
        <v>43237</v>
      </c>
      <c r="F149" s="114"/>
      <c r="G149" s="114">
        <v>44134</v>
      </c>
      <c r="H149" s="103" t="s">
        <v>56</v>
      </c>
      <c r="I149" s="103" t="s">
        <v>61</v>
      </c>
      <c r="J149" s="103" t="s">
        <v>23</v>
      </c>
      <c r="K149" s="116">
        <v>12126111.560226399</v>
      </c>
      <c r="L149" s="103" t="s">
        <v>60</v>
      </c>
      <c r="M149" s="103" t="s">
        <v>61</v>
      </c>
      <c r="N149" s="103" t="s">
        <v>62</v>
      </c>
      <c r="O149" s="115">
        <v>-15000000</v>
      </c>
      <c r="P149" s="103"/>
      <c r="Q149" s="103" t="s">
        <v>26</v>
      </c>
      <c r="R149" s="117">
        <v>1.2370000000000001</v>
      </c>
      <c r="S149" s="103"/>
      <c r="T149" s="103"/>
      <c r="U149" s="103"/>
      <c r="V149" s="116"/>
      <c r="W149" s="116">
        <v>0</v>
      </c>
      <c r="X149" s="103"/>
      <c r="Y149" s="117">
        <v>1.145</v>
      </c>
      <c r="Z149" s="117">
        <v>1.2101688220354283</v>
      </c>
      <c r="AA149" s="115">
        <v>-270652.34040097054</v>
      </c>
      <c r="AB149" s="191">
        <v>-949839.78931331472</v>
      </c>
      <c r="AC149" s="115">
        <v>-270652.34040097054</v>
      </c>
      <c r="AD149" s="116">
        <v>0</v>
      </c>
      <c r="AE149" s="105">
        <f t="shared" si="9"/>
        <v>28</v>
      </c>
      <c r="AF149" s="103" t="s">
        <v>231</v>
      </c>
      <c r="AG149" s="78"/>
      <c r="AH149" s="79">
        <f t="shared" si="10"/>
        <v>0</v>
      </c>
      <c r="AI149" s="79">
        <f t="shared" si="11"/>
        <v>14404.117556139652</v>
      </c>
      <c r="AJ149" s="75"/>
      <c r="AK149" s="87"/>
      <c r="AL149" s="87"/>
      <c r="AM149" s="87"/>
      <c r="AN149" s="87"/>
      <c r="AO149" s="87"/>
      <c r="AP149" s="87"/>
      <c r="AQ149" s="83"/>
      <c r="AR149" s="75"/>
      <c r="AS149" s="75"/>
    </row>
    <row r="150" spans="1:45" s="85" customFormat="1" ht="15.75" customHeight="1" x14ac:dyDescent="0.3">
      <c r="A150" s="103">
        <v>2020</v>
      </c>
      <c r="B150" s="103" t="s">
        <v>140</v>
      </c>
      <c r="C150" s="103">
        <v>1048</v>
      </c>
      <c r="D150" s="103" t="s">
        <v>27</v>
      </c>
      <c r="E150" s="114">
        <v>43237</v>
      </c>
      <c r="F150" s="114">
        <v>44132</v>
      </c>
      <c r="G150" s="114">
        <v>44134</v>
      </c>
      <c r="H150" s="103" t="s">
        <v>60</v>
      </c>
      <c r="I150" s="103" t="s">
        <v>57</v>
      </c>
      <c r="J150" s="103" t="s">
        <v>23</v>
      </c>
      <c r="K150" s="116">
        <v>12126111.560226399</v>
      </c>
      <c r="L150" s="103" t="s">
        <v>60</v>
      </c>
      <c r="M150" s="103" t="s">
        <v>58</v>
      </c>
      <c r="N150" s="103" t="s">
        <v>62</v>
      </c>
      <c r="O150" s="115">
        <v>-15000000</v>
      </c>
      <c r="P150" s="103"/>
      <c r="Q150" s="103" t="s">
        <v>26</v>
      </c>
      <c r="R150" s="117">
        <v>1.2370000000000001</v>
      </c>
      <c r="S150" s="103"/>
      <c r="T150" s="103"/>
      <c r="U150" s="103"/>
      <c r="V150" s="116"/>
      <c r="W150" s="116">
        <v>0</v>
      </c>
      <c r="X150" s="103"/>
      <c r="Y150" s="117">
        <v>1.145</v>
      </c>
      <c r="Z150" s="117">
        <v>1.2101688220354283</v>
      </c>
      <c r="AA150" s="115">
        <v>-679187.44891234417</v>
      </c>
      <c r="AB150" s="192"/>
      <c r="AC150" s="115">
        <v>-268853.28010967374</v>
      </c>
      <c r="AD150" s="115">
        <v>-410334.16880267044</v>
      </c>
      <c r="AE150" s="105">
        <f t="shared" si="9"/>
        <v>28</v>
      </c>
      <c r="AF150" s="103" t="s">
        <v>232</v>
      </c>
      <c r="AG150" s="78"/>
      <c r="AH150" s="79">
        <f t="shared" si="10"/>
        <v>0</v>
      </c>
      <c r="AI150" s="79">
        <f t="shared" si="11"/>
        <v>36146.356031114956</v>
      </c>
      <c r="AJ150" s="75"/>
      <c r="AK150" s="87"/>
      <c r="AL150" s="87"/>
      <c r="AM150" s="87"/>
      <c r="AN150" s="87"/>
      <c r="AO150" s="87"/>
      <c r="AP150" s="87"/>
      <c r="AQ150" s="76"/>
      <c r="AR150" s="75"/>
      <c r="AS150" s="75"/>
    </row>
    <row r="151" spans="1:45" s="85" customFormat="1" ht="15.75" customHeight="1" x14ac:dyDescent="0.3">
      <c r="A151" s="103">
        <v>2020</v>
      </c>
      <c r="B151" s="103" t="s">
        <v>141</v>
      </c>
      <c r="C151" s="103">
        <v>1049</v>
      </c>
      <c r="D151" s="103" t="s">
        <v>28</v>
      </c>
      <c r="E151" s="114">
        <v>43238</v>
      </c>
      <c r="F151" s="114"/>
      <c r="G151" s="114">
        <v>44134</v>
      </c>
      <c r="H151" s="103" t="s">
        <v>56</v>
      </c>
      <c r="I151" s="103" t="s">
        <v>61</v>
      </c>
      <c r="J151" s="103" t="s">
        <v>23</v>
      </c>
      <c r="K151" s="116">
        <v>12137886.3893834</v>
      </c>
      <c r="L151" s="103" t="s">
        <v>60</v>
      </c>
      <c r="M151" s="103" t="s">
        <v>61</v>
      </c>
      <c r="N151" s="103" t="s">
        <v>62</v>
      </c>
      <c r="O151" s="115">
        <v>-15000000</v>
      </c>
      <c r="P151" s="103"/>
      <c r="Q151" s="103" t="s">
        <v>26</v>
      </c>
      <c r="R151" s="117">
        <v>1.2358</v>
      </c>
      <c r="S151" s="103"/>
      <c r="T151" s="103"/>
      <c r="U151" s="103"/>
      <c r="V151" s="116"/>
      <c r="W151" s="116">
        <v>0</v>
      </c>
      <c r="X151" s="103"/>
      <c r="Y151" s="117">
        <v>1.145</v>
      </c>
      <c r="Z151" s="117">
        <v>1.2101688220354283</v>
      </c>
      <c r="AA151" s="115">
        <v>-258798.71872346767</v>
      </c>
      <c r="AB151" s="191">
        <v>-931531.31899686612</v>
      </c>
      <c r="AC151" s="115">
        <v>-258798.71872346767</v>
      </c>
      <c r="AD151" s="116">
        <v>0</v>
      </c>
      <c r="AE151" s="105">
        <f t="shared" si="9"/>
        <v>28</v>
      </c>
      <c r="AF151" s="103" t="s">
        <v>231</v>
      </c>
      <c r="AG151" s="78"/>
      <c r="AH151" s="79">
        <f t="shared" si="10"/>
        <v>0</v>
      </c>
      <c r="AI151" s="79">
        <f t="shared" si="11"/>
        <v>13773.267810462949</v>
      </c>
      <c r="AJ151" s="75"/>
      <c r="AK151" s="87"/>
      <c r="AL151" s="87"/>
      <c r="AM151" s="87"/>
      <c r="AN151" s="87"/>
      <c r="AO151" s="87"/>
      <c r="AP151" s="87"/>
      <c r="AQ151" s="76"/>
      <c r="AR151" s="75"/>
      <c r="AS151" s="75"/>
    </row>
    <row r="152" spans="1:45" s="85" customFormat="1" ht="15.75" customHeight="1" x14ac:dyDescent="0.3">
      <c r="A152" s="103">
        <v>2020</v>
      </c>
      <c r="B152" s="103" t="s">
        <v>141</v>
      </c>
      <c r="C152" s="103">
        <v>1050</v>
      </c>
      <c r="D152" s="103" t="s">
        <v>28</v>
      </c>
      <c r="E152" s="114">
        <v>43238</v>
      </c>
      <c r="F152" s="114">
        <v>44132</v>
      </c>
      <c r="G152" s="114">
        <v>44134</v>
      </c>
      <c r="H152" s="103" t="s">
        <v>60</v>
      </c>
      <c r="I152" s="103" t="s">
        <v>57</v>
      </c>
      <c r="J152" s="103" t="s">
        <v>23</v>
      </c>
      <c r="K152" s="116">
        <v>12137886.3893834</v>
      </c>
      <c r="L152" s="103" t="s">
        <v>60</v>
      </c>
      <c r="M152" s="103" t="s">
        <v>58</v>
      </c>
      <c r="N152" s="103" t="s">
        <v>62</v>
      </c>
      <c r="O152" s="115">
        <v>-15000000</v>
      </c>
      <c r="P152" s="103"/>
      <c r="Q152" s="103" t="s">
        <v>26</v>
      </c>
      <c r="R152" s="117">
        <v>1.2358</v>
      </c>
      <c r="S152" s="103"/>
      <c r="T152" s="103"/>
      <c r="U152" s="103"/>
      <c r="V152" s="116"/>
      <c r="W152" s="116">
        <v>0</v>
      </c>
      <c r="X152" s="103"/>
      <c r="Y152" s="117">
        <v>1.145</v>
      </c>
      <c r="Z152" s="117">
        <v>1.2101688220354283</v>
      </c>
      <c r="AA152" s="115">
        <v>-672732.60027339845</v>
      </c>
      <c r="AB152" s="192"/>
      <c r="AC152" s="115">
        <v>-257078.45095263049</v>
      </c>
      <c r="AD152" s="115">
        <v>-415654.14932076796</v>
      </c>
      <c r="AE152" s="105">
        <f t="shared" si="9"/>
        <v>28</v>
      </c>
      <c r="AF152" s="103" t="s">
        <v>232</v>
      </c>
      <c r="AG152" s="78"/>
      <c r="AH152" s="79">
        <f t="shared" si="10"/>
        <v>0</v>
      </c>
      <c r="AI152" s="79">
        <f t="shared" si="11"/>
        <v>35802.828986550267</v>
      </c>
      <c r="AJ152" s="75"/>
      <c r="AK152" s="83"/>
      <c r="AL152" s="83"/>
      <c r="AM152" s="83"/>
      <c r="AN152" s="83"/>
      <c r="AO152" s="83"/>
      <c r="AP152" s="83"/>
      <c r="AQ152" s="76"/>
      <c r="AR152" s="75"/>
      <c r="AS152" s="75"/>
    </row>
    <row r="153" spans="1:45" s="85" customFormat="1" ht="15.75" customHeight="1" x14ac:dyDescent="0.3">
      <c r="A153" s="103">
        <v>2020</v>
      </c>
      <c r="B153" s="103" t="s">
        <v>142</v>
      </c>
      <c r="C153" s="103">
        <v>1056</v>
      </c>
      <c r="D153" s="103" t="s">
        <v>96</v>
      </c>
      <c r="E153" s="114">
        <v>43245</v>
      </c>
      <c r="F153" s="114"/>
      <c r="G153" s="114">
        <v>44134</v>
      </c>
      <c r="H153" s="103" t="s">
        <v>56</v>
      </c>
      <c r="I153" s="103" t="s">
        <v>61</v>
      </c>
      <c r="J153" s="103" t="s">
        <v>23</v>
      </c>
      <c r="K153" s="116">
        <v>3322784.8101265798</v>
      </c>
      <c r="L153" s="103" t="s">
        <v>60</v>
      </c>
      <c r="M153" s="103" t="s">
        <v>61</v>
      </c>
      <c r="N153" s="103" t="s">
        <v>62</v>
      </c>
      <c r="O153" s="115">
        <v>-4200000</v>
      </c>
      <c r="P153" s="103"/>
      <c r="Q153" s="103" t="s">
        <v>26</v>
      </c>
      <c r="R153" s="117">
        <v>1.264</v>
      </c>
      <c r="S153" s="103"/>
      <c r="T153" s="103"/>
      <c r="U153" s="103"/>
      <c r="V153" s="116"/>
      <c r="W153" s="116">
        <v>0</v>
      </c>
      <c r="X153" s="103"/>
      <c r="Y153" s="117">
        <v>1.145</v>
      </c>
      <c r="Z153" s="117">
        <v>1.2101688220354283</v>
      </c>
      <c r="AA153" s="115">
        <v>-148794.40033999048</v>
      </c>
      <c r="AB153" s="115">
        <v>-148794.40033999048</v>
      </c>
      <c r="AC153" s="115">
        <v>-148794.40033999048</v>
      </c>
      <c r="AD153" s="116">
        <v>0</v>
      </c>
      <c r="AE153" s="105">
        <f t="shared" si="9"/>
        <v>28</v>
      </c>
      <c r="AF153" s="103" t="s">
        <v>228</v>
      </c>
      <c r="AG153" s="78"/>
      <c r="AH153" s="79">
        <f t="shared" si="10"/>
        <v>0</v>
      </c>
      <c r="AI153" s="79">
        <f t="shared" si="11"/>
        <v>7918.8379860942923</v>
      </c>
      <c r="AJ153" s="75"/>
      <c r="AK153" s="83"/>
      <c r="AL153" s="83"/>
      <c r="AM153" s="83"/>
      <c r="AN153" s="83"/>
      <c r="AO153" s="83"/>
      <c r="AP153" s="83"/>
      <c r="AQ153" s="76"/>
      <c r="AR153" s="75"/>
      <c r="AS153" s="75"/>
    </row>
    <row r="154" spans="1:45" s="85" customFormat="1" ht="15.75" customHeight="1" x14ac:dyDescent="0.3">
      <c r="A154" s="103">
        <v>2020</v>
      </c>
      <c r="B154" s="103" t="s">
        <v>143</v>
      </c>
      <c r="C154" s="103">
        <v>1057</v>
      </c>
      <c r="D154" s="103" t="s">
        <v>96</v>
      </c>
      <c r="E154" s="114">
        <v>43245</v>
      </c>
      <c r="F154" s="114"/>
      <c r="G154" s="114">
        <v>44134</v>
      </c>
      <c r="H154" s="103" t="s">
        <v>56</v>
      </c>
      <c r="I154" s="103" t="s">
        <v>61</v>
      </c>
      <c r="J154" s="103" t="s">
        <v>23</v>
      </c>
      <c r="K154" s="116">
        <v>632911.39240506303</v>
      </c>
      <c r="L154" s="103" t="s">
        <v>60</v>
      </c>
      <c r="M154" s="103" t="s">
        <v>61</v>
      </c>
      <c r="N154" s="103" t="s">
        <v>62</v>
      </c>
      <c r="O154" s="115">
        <v>-800000</v>
      </c>
      <c r="P154" s="103"/>
      <c r="Q154" s="103" t="s">
        <v>26</v>
      </c>
      <c r="R154" s="117">
        <v>1.264</v>
      </c>
      <c r="S154" s="103"/>
      <c r="T154" s="103"/>
      <c r="U154" s="103"/>
      <c r="V154" s="116"/>
      <c r="W154" s="116">
        <v>0</v>
      </c>
      <c r="X154" s="103"/>
      <c r="Y154" s="117">
        <v>1.145</v>
      </c>
      <c r="Z154" s="117">
        <v>1.2101688220354283</v>
      </c>
      <c r="AA154" s="115">
        <v>-28341.790540950522</v>
      </c>
      <c r="AB154" s="115">
        <v>-28341.790540950522</v>
      </c>
      <c r="AC154" s="115">
        <v>-28341.790540950518</v>
      </c>
      <c r="AD154" s="115">
        <v>-3.637978807091713E-12</v>
      </c>
      <c r="AE154" s="105">
        <f t="shared" si="9"/>
        <v>28</v>
      </c>
      <c r="AF154" s="103" t="s">
        <v>228</v>
      </c>
      <c r="AG154" s="78"/>
      <c r="AH154" s="79">
        <f t="shared" si="10"/>
        <v>0</v>
      </c>
      <c r="AI154" s="79">
        <f t="shared" si="11"/>
        <v>1508.3500925893868</v>
      </c>
      <c r="AJ154" s="75"/>
      <c r="AK154" s="76"/>
      <c r="AL154" s="76"/>
      <c r="AM154" s="76"/>
      <c r="AN154" s="76"/>
      <c r="AO154" s="76"/>
      <c r="AP154" s="76"/>
      <c r="AQ154" s="76"/>
      <c r="AR154" s="75"/>
      <c r="AS154" s="75"/>
    </row>
    <row r="155" spans="1:45" s="85" customFormat="1" ht="15.75" customHeight="1" x14ac:dyDescent="0.3">
      <c r="A155" s="103">
        <v>2020</v>
      </c>
      <c r="B155" s="103" t="s">
        <v>144</v>
      </c>
      <c r="C155" s="103">
        <v>1137</v>
      </c>
      <c r="D155" s="103" t="s">
        <v>25</v>
      </c>
      <c r="E155" s="114">
        <v>43245</v>
      </c>
      <c r="F155" s="114"/>
      <c r="G155" s="114">
        <v>44165</v>
      </c>
      <c r="H155" s="103" t="s">
        <v>56</v>
      </c>
      <c r="I155" s="103" t="s">
        <v>61</v>
      </c>
      <c r="J155" s="103" t="s">
        <v>23</v>
      </c>
      <c r="K155" s="116">
        <v>3932363.3503735699</v>
      </c>
      <c r="L155" s="103" t="s">
        <v>60</v>
      </c>
      <c r="M155" s="103" t="s">
        <v>61</v>
      </c>
      <c r="N155" s="103" t="s">
        <v>62</v>
      </c>
      <c r="O155" s="115">
        <v>-5000000</v>
      </c>
      <c r="P155" s="103"/>
      <c r="Q155" s="103" t="s">
        <v>26</v>
      </c>
      <c r="R155" s="117">
        <v>1.2715000000000001</v>
      </c>
      <c r="S155" s="103"/>
      <c r="T155" s="103"/>
      <c r="U155" s="103"/>
      <c r="V155" s="116"/>
      <c r="W155" s="116">
        <v>0</v>
      </c>
      <c r="X155" s="103"/>
      <c r="Y155" s="117">
        <v>1.145</v>
      </c>
      <c r="Z155" s="117">
        <v>1.2129981855874843</v>
      </c>
      <c r="AA155" s="115">
        <v>-190977.0808014482</v>
      </c>
      <c r="AB155" s="115">
        <v>-190977.0808014482</v>
      </c>
      <c r="AC155" s="115">
        <v>-190977.08080144817</v>
      </c>
      <c r="AD155" s="115">
        <v>-2.9103830456733704E-11</v>
      </c>
      <c r="AE155" s="105">
        <f t="shared" si="9"/>
        <v>28</v>
      </c>
      <c r="AF155" s="103" t="s">
        <v>228</v>
      </c>
      <c r="AG155" s="78"/>
      <c r="AH155" s="79">
        <f t="shared" si="10"/>
        <v>0</v>
      </c>
      <c r="AI155" s="79">
        <f t="shared" si="11"/>
        <v>10163.800240253073</v>
      </c>
      <c r="AJ155" s="75"/>
      <c r="AK155" s="76"/>
      <c r="AL155" s="76"/>
      <c r="AM155" s="76"/>
      <c r="AN155" s="76"/>
      <c r="AO155" s="76"/>
      <c r="AP155" s="76"/>
      <c r="AQ155" s="76"/>
      <c r="AR155" s="75"/>
      <c r="AS155" s="75"/>
    </row>
    <row r="156" spans="1:45" s="86" customFormat="1" ht="15.75" customHeight="1" x14ac:dyDescent="0.3">
      <c r="A156" s="103">
        <v>2020</v>
      </c>
      <c r="B156" s="103" t="s">
        <v>233</v>
      </c>
      <c r="C156" s="103">
        <v>1209</v>
      </c>
      <c r="D156" s="103" t="s">
        <v>28</v>
      </c>
      <c r="E156" s="114">
        <v>43375</v>
      </c>
      <c r="F156" s="114"/>
      <c r="G156" s="114">
        <v>44165</v>
      </c>
      <c r="H156" s="103" t="s">
        <v>56</v>
      </c>
      <c r="I156" s="103" t="s">
        <v>61</v>
      </c>
      <c r="J156" s="103" t="s">
        <v>23</v>
      </c>
      <c r="K156" s="116">
        <v>20167796.063246202</v>
      </c>
      <c r="L156" s="103" t="s">
        <v>60</v>
      </c>
      <c r="M156" s="103" t="s">
        <v>61</v>
      </c>
      <c r="N156" s="103" t="s">
        <v>62</v>
      </c>
      <c r="O156" s="115">
        <v>-25000000</v>
      </c>
      <c r="P156" s="103"/>
      <c r="Q156" s="103" t="s">
        <v>26</v>
      </c>
      <c r="R156" s="117">
        <v>1.2396</v>
      </c>
      <c r="S156" s="103"/>
      <c r="T156" s="103"/>
      <c r="U156" s="103"/>
      <c r="V156" s="116"/>
      <c r="W156" s="116">
        <v>0</v>
      </c>
      <c r="X156" s="103"/>
      <c r="Y156" s="117">
        <v>1.145</v>
      </c>
      <c r="Z156" s="117">
        <v>1.2129981855874843</v>
      </c>
      <c r="AA156" s="115">
        <v>-445377.19463620451</v>
      </c>
      <c r="AB156" s="115">
        <v>-445377.19463620451</v>
      </c>
      <c r="AC156" s="115">
        <v>-445377.19463620445</v>
      </c>
      <c r="AD156" s="115">
        <v>-5.8207660913467407E-11</v>
      </c>
      <c r="AE156" s="105">
        <f t="shared" si="9"/>
        <v>28</v>
      </c>
      <c r="AF156" s="103" t="s">
        <v>228</v>
      </c>
      <c r="AG156" s="78"/>
      <c r="AH156" s="79">
        <f t="shared" si="10"/>
        <v>0</v>
      </c>
      <c r="AI156" s="79">
        <f t="shared" si="11"/>
        <v>23702.974298538804</v>
      </c>
      <c r="AJ156" s="75"/>
      <c r="AK156" s="76"/>
      <c r="AL156" s="76"/>
      <c r="AM156" s="76"/>
      <c r="AN156" s="76"/>
      <c r="AO156" s="76"/>
      <c r="AP156" s="76"/>
      <c r="AQ156" s="76"/>
      <c r="AR156" s="75"/>
      <c r="AS156" s="75"/>
    </row>
    <row r="157" spans="1:45" s="86" customFormat="1" ht="15.75" customHeight="1" x14ac:dyDescent="0.3">
      <c r="A157" s="104">
        <v>2020</v>
      </c>
      <c r="B157" s="104" t="s">
        <v>234</v>
      </c>
      <c r="C157" s="104">
        <v>1212</v>
      </c>
      <c r="D157" s="104" t="s">
        <v>28</v>
      </c>
      <c r="E157" s="118">
        <v>43392</v>
      </c>
      <c r="F157" s="118"/>
      <c r="G157" s="118">
        <v>44196</v>
      </c>
      <c r="H157" s="104" t="s">
        <v>56</v>
      </c>
      <c r="I157" s="104" t="s">
        <v>61</v>
      </c>
      <c r="J157" s="104" t="s">
        <v>23</v>
      </c>
      <c r="K157" s="120">
        <v>20203652.820429899</v>
      </c>
      <c r="L157" s="104" t="s">
        <v>60</v>
      </c>
      <c r="M157" s="104" t="s">
        <v>61</v>
      </c>
      <c r="N157" s="104" t="s">
        <v>62</v>
      </c>
      <c r="O157" s="119">
        <v>-25000000</v>
      </c>
      <c r="P157" s="104">
        <v>1.1448</v>
      </c>
      <c r="Q157" s="104" t="s">
        <v>26</v>
      </c>
      <c r="R157" s="121">
        <v>1.2374000000000001</v>
      </c>
      <c r="S157" s="104"/>
      <c r="T157" s="104"/>
      <c r="U157" s="104"/>
      <c r="V157" s="120"/>
      <c r="W157" s="120">
        <v>0</v>
      </c>
      <c r="X157" s="104"/>
      <c r="Y157" s="121">
        <v>1.145</v>
      </c>
      <c r="Z157" s="121">
        <v>1.2158419999578498</v>
      </c>
      <c r="AA157" s="119">
        <v>-360831.48677586601</v>
      </c>
      <c r="AB157" s="119">
        <v>-360831.48677586601</v>
      </c>
      <c r="AC157" s="119">
        <v>-360831.48677586595</v>
      </c>
      <c r="AD157" s="119">
        <v>-5.8207660913467407E-11</v>
      </c>
      <c r="AE157" s="105">
        <f t="shared" si="9"/>
        <v>29</v>
      </c>
      <c r="AF157" s="104" t="s">
        <v>228</v>
      </c>
      <c r="AG157" s="78"/>
      <c r="AH157" s="79">
        <f t="shared" si="10"/>
        <v>0</v>
      </c>
      <c r="AI157" s="79">
        <f>-IF($AA157&lt;0,$AA157*(1-VLOOKUP($AE157,$AK$18:$AP$24,6,FALSE))*VLOOKUP($AE157,$AK$18:$AP$24,5,FALSE),0)</f>
        <v>22754.033556086109</v>
      </c>
      <c r="AJ157" s="75"/>
      <c r="AK157" s="76"/>
      <c r="AL157" s="76"/>
      <c r="AM157" s="76"/>
      <c r="AN157" s="76"/>
      <c r="AO157" s="76"/>
      <c r="AP157" s="76"/>
      <c r="AQ157" s="76"/>
      <c r="AR157" s="75"/>
      <c r="AS157" s="75"/>
    </row>
    <row r="158" spans="1:45" s="86" customFormat="1" ht="15.75" customHeight="1" x14ac:dyDescent="0.3">
      <c r="A158" s="122"/>
      <c r="B158" s="122"/>
      <c r="C158" s="122"/>
      <c r="D158" s="122"/>
      <c r="E158" s="123"/>
      <c r="F158" s="123"/>
      <c r="G158" s="123"/>
      <c r="H158" s="122"/>
      <c r="I158" s="122"/>
      <c r="J158" s="122"/>
      <c r="K158" s="125">
        <v>482632955.82101679</v>
      </c>
      <c r="L158" s="122"/>
      <c r="M158" s="122"/>
      <c r="N158" s="122"/>
      <c r="O158" s="124">
        <v>-595000000</v>
      </c>
      <c r="P158" s="122"/>
      <c r="Q158" s="122"/>
      <c r="R158" s="126">
        <v>1.2328209104325114</v>
      </c>
      <c r="S158" s="122"/>
      <c r="T158" s="122"/>
      <c r="U158" s="122"/>
      <c r="V158" s="125"/>
      <c r="W158" s="125"/>
      <c r="X158" s="122"/>
      <c r="Y158" s="126"/>
      <c r="Z158" s="126"/>
      <c r="AA158" s="124">
        <v>-18970389.189862117</v>
      </c>
      <c r="AB158" s="124">
        <v>-18970389.189862117</v>
      </c>
      <c r="AC158" s="124">
        <v>-14520164.415094547</v>
      </c>
      <c r="AD158" s="124">
        <v>-4450224.7747675674</v>
      </c>
      <c r="AE158" s="105"/>
      <c r="AF158" s="122"/>
      <c r="AG158" s="78"/>
      <c r="AH158" s="79"/>
      <c r="AI158" s="79"/>
      <c r="AJ158" s="75"/>
      <c r="AK158" s="76"/>
      <c r="AL158" s="76"/>
      <c r="AM158" s="76"/>
      <c r="AN158" s="76"/>
      <c r="AO158" s="76"/>
      <c r="AP158" s="76"/>
      <c r="AQ158" s="76"/>
      <c r="AR158" s="75"/>
      <c r="AS158" s="75"/>
    </row>
    <row r="159" spans="1:45" s="86" customFormat="1" ht="15.75" customHeight="1" x14ac:dyDescent="0.3">
      <c r="A159" s="122"/>
      <c r="B159" s="122"/>
      <c r="C159" s="122"/>
      <c r="D159" s="122"/>
      <c r="E159" s="123"/>
      <c r="F159" s="123"/>
      <c r="G159" s="123"/>
      <c r="H159" s="122"/>
      <c r="I159" s="122"/>
      <c r="J159" s="122"/>
      <c r="K159" s="125"/>
      <c r="L159" s="122"/>
      <c r="M159" s="122"/>
      <c r="N159" s="122"/>
      <c r="O159" s="125"/>
      <c r="P159" s="122"/>
      <c r="Q159" s="122"/>
      <c r="R159" s="126"/>
      <c r="S159" s="122"/>
      <c r="T159" s="122"/>
      <c r="U159" s="122"/>
      <c r="V159" s="125"/>
      <c r="W159" s="125"/>
      <c r="X159" s="122"/>
      <c r="Y159" s="126"/>
      <c r="Z159" s="126"/>
      <c r="AA159" s="125"/>
      <c r="AB159" s="125"/>
      <c r="AC159" s="125"/>
      <c r="AD159" s="125"/>
      <c r="AE159" s="105"/>
      <c r="AF159" s="122"/>
      <c r="AG159" s="78"/>
      <c r="AH159" s="79"/>
      <c r="AI159" s="79"/>
      <c r="AJ159" s="75"/>
      <c r="AK159" s="76"/>
      <c r="AL159" s="76"/>
      <c r="AM159" s="76"/>
      <c r="AN159" s="76"/>
      <c r="AO159" s="76"/>
      <c r="AP159" s="76"/>
      <c r="AQ159" s="76"/>
      <c r="AR159" s="75"/>
      <c r="AS159" s="75"/>
    </row>
    <row r="160" spans="1:45" s="85" customFormat="1" ht="15.75" customHeight="1" x14ac:dyDescent="0.3">
      <c r="A160" s="103">
        <v>2021</v>
      </c>
      <c r="B160" s="103" t="s">
        <v>155</v>
      </c>
      <c r="C160" s="103">
        <v>1082</v>
      </c>
      <c r="D160" s="103" t="s">
        <v>50</v>
      </c>
      <c r="E160" s="114">
        <v>43269</v>
      </c>
      <c r="F160" s="114">
        <v>43465</v>
      </c>
      <c r="G160" s="114">
        <v>43467</v>
      </c>
      <c r="H160" s="103" t="s">
        <v>56</v>
      </c>
      <c r="I160" s="103" t="s">
        <v>58</v>
      </c>
      <c r="J160" s="103" t="s">
        <v>23</v>
      </c>
      <c r="K160" s="116">
        <v>840336.134453782</v>
      </c>
      <c r="L160" s="103" t="s">
        <v>56</v>
      </c>
      <c r="M160" s="103" t="s">
        <v>57</v>
      </c>
      <c r="N160" s="103" t="s">
        <v>62</v>
      </c>
      <c r="O160" s="115">
        <v>-1000000</v>
      </c>
      <c r="P160" s="103"/>
      <c r="Q160" s="103" t="s">
        <v>26</v>
      </c>
      <c r="R160" s="117">
        <v>1.19</v>
      </c>
      <c r="S160" s="103"/>
      <c r="T160" s="103"/>
      <c r="U160" s="103"/>
      <c r="V160" s="116"/>
      <c r="W160" s="116">
        <v>0</v>
      </c>
      <c r="X160" s="103"/>
      <c r="Y160" s="117">
        <v>1.145</v>
      </c>
      <c r="Z160" s="117"/>
      <c r="AA160" s="116">
        <v>0</v>
      </c>
      <c r="AB160" s="192">
        <v>0</v>
      </c>
      <c r="AC160" s="116">
        <v>0</v>
      </c>
      <c r="AD160" s="116">
        <v>0</v>
      </c>
      <c r="AE160" s="105">
        <f t="shared" si="9"/>
        <v>25</v>
      </c>
      <c r="AF160" s="103" t="s">
        <v>235</v>
      </c>
      <c r="AG160" s="78"/>
      <c r="AH160" s="79">
        <f t="shared" si="10"/>
        <v>0</v>
      </c>
      <c r="AI160" s="79">
        <f t="shared" si="11"/>
        <v>0</v>
      </c>
      <c r="AJ160" s="75"/>
      <c r="AK160" s="76"/>
      <c r="AL160" s="76"/>
      <c r="AM160" s="76"/>
      <c r="AN160" s="76"/>
      <c r="AO160" s="76"/>
      <c r="AP160" s="76"/>
      <c r="AQ160" s="76"/>
      <c r="AR160" s="75"/>
      <c r="AS160" s="75"/>
    </row>
    <row r="161" spans="1:45" s="85" customFormat="1" ht="15.75" customHeight="1" x14ac:dyDescent="0.3">
      <c r="A161" s="103">
        <v>2021</v>
      </c>
      <c r="B161" s="103" t="s">
        <v>155</v>
      </c>
      <c r="C161" s="103">
        <v>1083</v>
      </c>
      <c r="D161" s="103" t="s">
        <v>50</v>
      </c>
      <c r="E161" s="114">
        <v>43269</v>
      </c>
      <c r="F161" s="114">
        <v>43465</v>
      </c>
      <c r="G161" s="114">
        <v>43467</v>
      </c>
      <c r="H161" s="103" t="s">
        <v>60</v>
      </c>
      <c r="I161" s="103" t="s">
        <v>57</v>
      </c>
      <c r="J161" s="103" t="s">
        <v>23</v>
      </c>
      <c r="K161" s="116">
        <v>793650.79365079396</v>
      </c>
      <c r="L161" s="103" t="s">
        <v>60</v>
      </c>
      <c r="M161" s="103" t="s">
        <v>58</v>
      </c>
      <c r="N161" s="103" t="s">
        <v>62</v>
      </c>
      <c r="O161" s="115">
        <v>-1000000</v>
      </c>
      <c r="P161" s="103"/>
      <c r="Q161" s="103" t="s">
        <v>26</v>
      </c>
      <c r="R161" s="117">
        <v>1.26</v>
      </c>
      <c r="S161" s="103">
        <v>1.19</v>
      </c>
      <c r="T161" s="103" t="s">
        <v>151</v>
      </c>
      <c r="U161" s="103" t="s">
        <v>150</v>
      </c>
      <c r="V161" s="116"/>
      <c r="W161" s="116">
        <v>0</v>
      </c>
      <c r="X161" s="103"/>
      <c r="Y161" s="117">
        <v>1.145</v>
      </c>
      <c r="Z161" s="117">
        <v>1.145</v>
      </c>
      <c r="AA161" s="116">
        <v>0</v>
      </c>
      <c r="AB161" s="192"/>
      <c r="AC161" s="116"/>
      <c r="AD161" s="116">
        <v>0</v>
      </c>
      <c r="AE161" s="105">
        <f t="shared" si="9"/>
        <v>25</v>
      </c>
      <c r="AF161" s="103" t="s">
        <v>235</v>
      </c>
      <c r="AG161" s="78"/>
      <c r="AH161" s="79">
        <f t="shared" si="10"/>
        <v>0</v>
      </c>
      <c r="AI161" s="79">
        <f t="shared" si="11"/>
        <v>0</v>
      </c>
      <c r="AJ161" s="75"/>
      <c r="AK161" s="76"/>
      <c r="AL161" s="76"/>
      <c r="AM161" s="76"/>
      <c r="AN161" s="76"/>
      <c r="AO161" s="76"/>
      <c r="AP161" s="76"/>
      <c r="AQ161" s="76"/>
      <c r="AR161" s="75"/>
      <c r="AS161" s="75"/>
    </row>
    <row r="162" spans="1:45" s="85" customFormat="1" ht="15.75" customHeight="1" x14ac:dyDescent="0.3">
      <c r="A162" s="103">
        <v>2021</v>
      </c>
      <c r="B162" s="103" t="s">
        <v>236</v>
      </c>
      <c r="C162" s="103">
        <v>1227</v>
      </c>
      <c r="D162" s="103" t="s">
        <v>28</v>
      </c>
      <c r="E162" s="114">
        <v>43397</v>
      </c>
      <c r="F162" s="114">
        <v>43493</v>
      </c>
      <c r="G162" s="114">
        <v>43495</v>
      </c>
      <c r="H162" s="103" t="s">
        <v>56</v>
      </c>
      <c r="I162" s="103" t="s">
        <v>58</v>
      </c>
      <c r="J162" s="103" t="s">
        <v>23</v>
      </c>
      <c r="K162" s="116">
        <v>212494.68763280899</v>
      </c>
      <c r="L162" s="103" t="s">
        <v>56</v>
      </c>
      <c r="M162" s="103" t="s">
        <v>57</v>
      </c>
      <c r="N162" s="103" t="s">
        <v>62</v>
      </c>
      <c r="O162" s="115">
        <v>-250000</v>
      </c>
      <c r="P162" s="103"/>
      <c r="Q162" s="103" t="s">
        <v>26</v>
      </c>
      <c r="R162" s="117">
        <v>1.1765000000000001</v>
      </c>
      <c r="S162" s="103">
        <v>1.2549999999999999</v>
      </c>
      <c r="T162" s="103" t="s">
        <v>149</v>
      </c>
      <c r="U162" s="103" t="s">
        <v>150</v>
      </c>
      <c r="V162" s="116"/>
      <c r="W162" s="116">
        <v>0</v>
      </c>
      <c r="X162" s="103"/>
      <c r="Y162" s="117">
        <v>1.145</v>
      </c>
      <c r="Z162" s="117">
        <v>1.1475406729693032</v>
      </c>
      <c r="AA162" s="116">
        <v>240.92941674931441</v>
      </c>
      <c r="AB162" s="191">
        <v>-7752.775861672415</v>
      </c>
      <c r="AC162" s="116"/>
      <c r="AD162" s="116">
        <v>240.92941674931441</v>
      </c>
      <c r="AE162" s="105">
        <f t="shared" si="9"/>
        <v>25</v>
      </c>
      <c r="AF162" s="103" t="s">
        <v>237</v>
      </c>
      <c r="AG162" s="78"/>
      <c r="AH162" s="79">
        <f t="shared" si="10"/>
        <v>-0.49149601016860134</v>
      </c>
      <c r="AI162" s="79">
        <f t="shared" si="11"/>
        <v>0</v>
      </c>
      <c r="AJ162" s="75"/>
      <c r="AK162" s="76"/>
      <c r="AL162" s="76"/>
      <c r="AM162" s="76"/>
      <c r="AN162" s="76"/>
      <c r="AO162" s="76"/>
      <c r="AP162" s="76"/>
      <c r="AQ162" s="76"/>
      <c r="AR162" s="75"/>
      <c r="AS162" s="75"/>
    </row>
    <row r="163" spans="1:45" s="85" customFormat="1" ht="15.75" customHeight="1" x14ac:dyDescent="0.3">
      <c r="A163" s="103">
        <v>2021</v>
      </c>
      <c r="B163" s="103" t="s">
        <v>236</v>
      </c>
      <c r="C163" s="103">
        <v>1228</v>
      </c>
      <c r="D163" s="103" t="s">
        <v>28</v>
      </c>
      <c r="E163" s="114">
        <v>43397</v>
      </c>
      <c r="F163" s="114">
        <v>43493</v>
      </c>
      <c r="G163" s="114">
        <v>43495</v>
      </c>
      <c r="H163" s="103" t="s">
        <v>60</v>
      </c>
      <c r="I163" s="103" t="s">
        <v>57</v>
      </c>
      <c r="J163" s="103" t="s">
        <v>23</v>
      </c>
      <c r="K163" s="116">
        <v>212494.68763280899</v>
      </c>
      <c r="L163" s="103" t="s">
        <v>60</v>
      </c>
      <c r="M163" s="103" t="s">
        <v>58</v>
      </c>
      <c r="N163" s="103" t="s">
        <v>62</v>
      </c>
      <c r="O163" s="115">
        <v>-250000</v>
      </c>
      <c r="P163" s="103"/>
      <c r="Q163" s="103" t="s">
        <v>26</v>
      </c>
      <c r="R163" s="117">
        <v>1.1765000000000001</v>
      </c>
      <c r="S163" s="103"/>
      <c r="T163" s="103"/>
      <c r="U163" s="103"/>
      <c r="V163" s="116"/>
      <c r="W163" s="116">
        <v>0</v>
      </c>
      <c r="X163" s="103"/>
      <c r="Y163" s="117">
        <v>1.145</v>
      </c>
      <c r="Z163" s="117">
        <v>1.1475406729693032</v>
      </c>
      <c r="AA163" s="115">
        <v>-5603.6608800929243</v>
      </c>
      <c r="AB163" s="192"/>
      <c r="AC163" s="115">
        <v>-5362.5141978814499</v>
      </c>
      <c r="AD163" s="115">
        <v>-241.1466822114744</v>
      </c>
      <c r="AE163" s="105">
        <f t="shared" si="9"/>
        <v>25</v>
      </c>
      <c r="AF163" s="103" t="s">
        <v>237</v>
      </c>
      <c r="AG163" s="78"/>
      <c r="AH163" s="79">
        <f t="shared" si="10"/>
        <v>0</v>
      </c>
      <c r="AI163" s="79">
        <f t="shared" si="11"/>
        <v>70.269907436365273</v>
      </c>
      <c r="AJ163" s="75"/>
      <c r="AK163" s="76"/>
      <c r="AL163" s="76"/>
      <c r="AM163" s="76"/>
      <c r="AN163" s="76"/>
      <c r="AO163" s="76"/>
      <c r="AP163" s="76"/>
      <c r="AQ163" s="76"/>
      <c r="AR163" s="75"/>
      <c r="AS163" s="75"/>
    </row>
    <row r="164" spans="1:45" s="85" customFormat="1" ht="15.75" customHeight="1" x14ac:dyDescent="0.3">
      <c r="A164" s="103">
        <v>2021</v>
      </c>
      <c r="B164" s="103" t="s">
        <v>236</v>
      </c>
      <c r="C164" s="103">
        <v>1229</v>
      </c>
      <c r="D164" s="103" t="s">
        <v>28</v>
      </c>
      <c r="E164" s="114">
        <v>43397</v>
      </c>
      <c r="F164" s="114">
        <v>43493</v>
      </c>
      <c r="G164" s="114">
        <v>43495</v>
      </c>
      <c r="H164" s="103" t="s">
        <v>60</v>
      </c>
      <c r="I164" s="103" t="s">
        <v>57</v>
      </c>
      <c r="J164" s="103" t="s">
        <v>23</v>
      </c>
      <c r="K164" s="116">
        <v>212494.68763280899</v>
      </c>
      <c r="L164" s="103" t="s">
        <v>60</v>
      </c>
      <c r="M164" s="103" t="s">
        <v>58</v>
      </c>
      <c r="N164" s="103" t="s">
        <v>62</v>
      </c>
      <c r="O164" s="115">
        <v>-250000</v>
      </c>
      <c r="P164" s="103"/>
      <c r="Q164" s="103" t="s">
        <v>26</v>
      </c>
      <c r="R164" s="117">
        <v>1.1765000000000001</v>
      </c>
      <c r="S164" s="103">
        <v>1.1299999999999999</v>
      </c>
      <c r="T164" s="103" t="s">
        <v>151</v>
      </c>
      <c r="U164" s="103" t="s">
        <v>150</v>
      </c>
      <c r="V164" s="116"/>
      <c r="W164" s="116">
        <v>0</v>
      </c>
      <c r="X164" s="103"/>
      <c r="Y164" s="117">
        <v>1.145</v>
      </c>
      <c r="Z164" s="117">
        <v>1.1475406729693032</v>
      </c>
      <c r="AA164" s="115">
        <v>-2390.0443983288051</v>
      </c>
      <c r="AB164" s="192"/>
      <c r="AC164" s="116"/>
      <c r="AD164" s="115">
        <v>-2390.0443983288051</v>
      </c>
      <c r="AE164" s="105">
        <f t="shared" si="9"/>
        <v>25</v>
      </c>
      <c r="AF164" s="103" t="s">
        <v>237</v>
      </c>
      <c r="AG164" s="78"/>
      <c r="AH164" s="79">
        <f t="shared" si="10"/>
        <v>0</v>
      </c>
      <c r="AI164" s="79">
        <f t="shared" si="11"/>
        <v>29.971156755043214</v>
      </c>
      <c r="AJ164" s="75"/>
      <c r="AK164" s="76"/>
      <c r="AL164" s="76"/>
      <c r="AM164" s="76"/>
      <c r="AN164" s="76"/>
      <c r="AO164" s="76"/>
      <c r="AP164" s="76"/>
      <c r="AQ164" s="76"/>
      <c r="AR164" s="75"/>
      <c r="AS164" s="75"/>
    </row>
    <row r="165" spans="1:45" s="85" customFormat="1" ht="15.75" customHeight="1" x14ac:dyDescent="0.3">
      <c r="A165" s="103">
        <v>2021</v>
      </c>
      <c r="B165" s="103" t="s">
        <v>156</v>
      </c>
      <c r="C165" s="103">
        <v>1084</v>
      </c>
      <c r="D165" s="103" t="s">
        <v>50</v>
      </c>
      <c r="E165" s="114">
        <v>43269</v>
      </c>
      <c r="F165" s="114">
        <v>43494</v>
      </c>
      <c r="G165" s="114">
        <v>43496</v>
      </c>
      <c r="H165" s="103" t="s">
        <v>56</v>
      </c>
      <c r="I165" s="103" t="s">
        <v>58</v>
      </c>
      <c r="J165" s="103" t="s">
        <v>23</v>
      </c>
      <c r="K165" s="116">
        <v>840336.134453782</v>
      </c>
      <c r="L165" s="103" t="s">
        <v>56</v>
      </c>
      <c r="M165" s="103" t="s">
        <v>57</v>
      </c>
      <c r="N165" s="103" t="s">
        <v>62</v>
      </c>
      <c r="O165" s="115">
        <v>-1000000</v>
      </c>
      <c r="P165" s="103"/>
      <c r="Q165" s="103" t="s">
        <v>26</v>
      </c>
      <c r="R165" s="117">
        <v>1.19</v>
      </c>
      <c r="S165" s="103"/>
      <c r="T165" s="103"/>
      <c r="U165" s="103"/>
      <c r="V165" s="116"/>
      <c r="W165" s="116">
        <v>0</v>
      </c>
      <c r="X165" s="103"/>
      <c r="Y165" s="117">
        <v>1.145</v>
      </c>
      <c r="Z165" s="117">
        <v>1.1476341646775774</v>
      </c>
      <c r="AA165" s="116">
        <v>339.27039616001377</v>
      </c>
      <c r="AB165" s="191">
        <v>-75720.52279826907</v>
      </c>
      <c r="AC165" s="116">
        <v>0</v>
      </c>
      <c r="AD165" s="116">
        <v>339.27039616001377</v>
      </c>
      <c r="AE165" s="105">
        <f t="shared" si="9"/>
        <v>25</v>
      </c>
      <c r="AF165" s="103" t="s">
        <v>235</v>
      </c>
      <c r="AG165" s="78"/>
      <c r="AH165" s="79">
        <f t="shared" si="10"/>
        <v>-1.3027983212544529</v>
      </c>
      <c r="AI165" s="79">
        <f t="shared" si="11"/>
        <v>0</v>
      </c>
      <c r="AJ165" s="75"/>
      <c r="AK165" s="76"/>
      <c r="AL165" s="76"/>
      <c r="AM165" s="76"/>
      <c r="AN165" s="76"/>
      <c r="AO165" s="76"/>
      <c r="AP165" s="76"/>
      <c r="AQ165" s="76"/>
      <c r="AR165" s="75"/>
      <c r="AS165" s="75"/>
    </row>
    <row r="166" spans="1:45" s="85" customFormat="1" ht="15.75" customHeight="1" x14ac:dyDescent="0.3">
      <c r="A166" s="103">
        <v>2021</v>
      </c>
      <c r="B166" s="103" t="s">
        <v>156</v>
      </c>
      <c r="C166" s="103">
        <v>1085</v>
      </c>
      <c r="D166" s="103" t="s">
        <v>50</v>
      </c>
      <c r="E166" s="114">
        <v>43269</v>
      </c>
      <c r="F166" s="114">
        <v>43494</v>
      </c>
      <c r="G166" s="114">
        <v>43496</v>
      </c>
      <c r="H166" s="103" t="s">
        <v>60</v>
      </c>
      <c r="I166" s="103" t="s">
        <v>57</v>
      </c>
      <c r="J166" s="103" t="s">
        <v>23</v>
      </c>
      <c r="K166" s="116">
        <v>793650.79365079396</v>
      </c>
      <c r="L166" s="103" t="s">
        <v>60</v>
      </c>
      <c r="M166" s="103" t="s">
        <v>58</v>
      </c>
      <c r="N166" s="103" t="s">
        <v>62</v>
      </c>
      <c r="O166" s="115">
        <v>-1000000</v>
      </c>
      <c r="P166" s="103"/>
      <c r="Q166" s="103" t="s">
        <v>26</v>
      </c>
      <c r="R166" s="117">
        <v>1.26</v>
      </c>
      <c r="S166" s="103">
        <v>1.19</v>
      </c>
      <c r="T166" s="103" t="s">
        <v>151</v>
      </c>
      <c r="U166" s="103" t="s">
        <v>150</v>
      </c>
      <c r="V166" s="116"/>
      <c r="W166" s="116">
        <v>0</v>
      </c>
      <c r="X166" s="103"/>
      <c r="Y166" s="117">
        <v>1.145</v>
      </c>
      <c r="Z166" s="117">
        <v>1.1476341646775774</v>
      </c>
      <c r="AA166" s="115">
        <v>-76059.79319442909</v>
      </c>
      <c r="AB166" s="192"/>
      <c r="AC166" s="116"/>
      <c r="AD166" s="115">
        <v>-76059.79319442909</v>
      </c>
      <c r="AE166" s="105">
        <f t="shared" si="9"/>
        <v>25</v>
      </c>
      <c r="AF166" s="103" t="s">
        <v>235</v>
      </c>
      <c r="AG166" s="78"/>
      <c r="AH166" s="79">
        <f t="shared" si="10"/>
        <v>0</v>
      </c>
      <c r="AI166" s="79">
        <f t="shared" si="11"/>
        <v>953.78980665814072</v>
      </c>
      <c r="AJ166" s="75"/>
      <c r="AK166" s="76"/>
      <c r="AL166" s="76"/>
      <c r="AM166" s="76"/>
      <c r="AN166" s="76"/>
      <c r="AO166" s="76"/>
      <c r="AP166" s="76"/>
      <c r="AQ166" s="76"/>
      <c r="AR166" s="75"/>
      <c r="AS166" s="75"/>
    </row>
    <row r="167" spans="1:45" s="85" customFormat="1" ht="15.75" customHeight="1" x14ac:dyDescent="0.3">
      <c r="A167" s="103">
        <v>2021</v>
      </c>
      <c r="B167" s="103" t="s">
        <v>238</v>
      </c>
      <c r="C167" s="103">
        <v>1317</v>
      </c>
      <c r="D167" s="103" t="s">
        <v>22</v>
      </c>
      <c r="E167" s="114">
        <v>43397</v>
      </c>
      <c r="F167" s="114">
        <v>43496</v>
      </c>
      <c r="G167" s="114">
        <v>43500</v>
      </c>
      <c r="H167" s="103" t="s">
        <v>56</v>
      </c>
      <c r="I167" s="103" t="s">
        <v>58</v>
      </c>
      <c r="J167" s="103" t="s">
        <v>23</v>
      </c>
      <c r="K167" s="116">
        <v>425350.914504466</v>
      </c>
      <c r="L167" s="103" t="s">
        <v>56</v>
      </c>
      <c r="M167" s="103" t="s">
        <v>57</v>
      </c>
      <c r="N167" s="103" t="s">
        <v>62</v>
      </c>
      <c r="O167" s="115">
        <v>-500000</v>
      </c>
      <c r="P167" s="103"/>
      <c r="Q167" s="103" t="s">
        <v>26</v>
      </c>
      <c r="R167" s="117">
        <v>1.1755</v>
      </c>
      <c r="S167" s="103">
        <v>1.2549999999999999</v>
      </c>
      <c r="T167" s="103" t="s">
        <v>149</v>
      </c>
      <c r="U167" s="103" t="s">
        <v>150</v>
      </c>
      <c r="V167" s="116"/>
      <c r="W167" s="116">
        <v>0</v>
      </c>
      <c r="X167" s="103"/>
      <c r="Y167" s="117">
        <v>1.145</v>
      </c>
      <c r="Z167" s="117">
        <v>1.1480099999999998</v>
      </c>
      <c r="AA167" s="116">
        <v>662.6094672385932</v>
      </c>
      <c r="AB167" s="191">
        <v>-15208.335851810663</v>
      </c>
      <c r="AC167" s="116"/>
      <c r="AD167" s="116">
        <v>662.6094672385932</v>
      </c>
      <c r="AE167" s="105">
        <f t="shared" si="9"/>
        <v>25</v>
      </c>
      <c r="AF167" s="103" t="s">
        <v>239</v>
      </c>
      <c r="AG167" s="78"/>
      <c r="AH167" s="79">
        <f t="shared" si="10"/>
        <v>-2.1468546738530421</v>
      </c>
      <c r="AI167" s="79">
        <f t="shared" si="11"/>
        <v>0</v>
      </c>
      <c r="AJ167" s="75"/>
      <c r="AK167" s="76"/>
      <c r="AL167" s="76"/>
      <c r="AM167" s="76"/>
      <c r="AN167" s="76"/>
      <c r="AO167" s="76"/>
      <c r="AP167" s="76"/>
      <c r="AQ167" s="76"/>
      <c r="AR167" s="75"/>
      <c r="AS167" s="75"/>
    </row>
    <row r="168" spans="1:45" s="85" customFormat="1" ht="15.75" customHeight="1" x14ac:dyDescent="0.3">
      <c r="A168" s="103">
        <v>2021</v>
      </c>
      <c r="B168" s="103" t="s">
        <v>238</v>
      </c>
      <c r="C168" s="103">
        <v>1318</v>
      </c>
      <c r="D168" s="103" t="s">
        <v>22</v>
      </c>
      <c r="E168" s="114">
        <v>43397</v>
      </c>
      <c r="F168" s="114">
        <v>43496</v>
      </c>
      <c r="G168" s="114">
        <v>43500</v>
      </c>
      <c r="H168" s="103" t="s">
        <v>60</v>
      </c>
      <c r="I168" s="103" t="s">
        <v>57</v>
      </c>
      <c r="J168" s="103" t="s">
        <v>23</v>
      </c>
      <c r="K168" s="116">
        <v>425350.914504466</v>
      </c>
      <c r="L168" s="103" t="s">
        <v>60</v>
      </c>
      <c r="M168" s="103" t="s">
        <v>58</v>
      </c>
      <c r="N168" s="103" t="s">
        <v>62</v>
      </c>
      <c r="O168" s="115">
        <v>-500000</v>
      </c>
      <c r="P168" s="103"/>
      <c r="Q168" s="103" t="s">
        <v>26</v>
      </c>
      <c r="R168" s="117">
        <v>1.1755</v>
      </c>
      <c r="S168" s="103"/>
      <c r="T168" s="103"/>
      <c r="U168" s="103"/>
      <c r="V168" s="116"/>
      <c r="W168" s="116">
        <v>0</v>
      </c>
      <c r="X168" s="103"/>
      <c r="Y168" s="117">
        <v>1.145</v>
      </c>
      <c r="Z168" s="117">
        <v>1.1480099999999998</v>
      </c>
      <c r="AA168" s="115">
        <v>-10848.631290412517</v>
      </c>
      <c r="AB168" s="192"/>
      <c r="AC168" s="115">
        <v>-10185.361311946646</v>
      </c>
      <c r="AD168" s="115">
        <v>-663.26997846587074</v>
      </c>
      <c r="AE168" s="105">
        <f t="shared" si="9"/>
        <v>25</v>
      </c>
      <c r="AF168" s="103" t="s">
        <v>239</v>
      </c>
      <c r="AG168" s="78"/>
      <c r="AH168" s="79">
        <f t="shared" si="10"/>
        <v>0</v>
      </c>
      <c r="AI168" s="79">
        <f t="shared" si="11"/>
        <v>136.04183638177295</v>
      </c>
      <c r="AJ168" s="75"/>
      <c r="AK168" s="76"/>
      <c r="AL168" s="76"/>
      <c r="AM168" s="76"/>
      <c r="AN168" s="76"/>
      <c r="AO168" s="76"/>
      <c r="AP168" s="76"/>
      <c r="AQ168" s="76"/>
      <c r="AR168" s="75"/>
      <c r="AS168" s="75"/>
    </row>
    <row r="169" spans="1:45" s="86" customFormat="1" ht="15.75" customHeight="1" x14ac:dyDescent="0.3">
      <c r="A169" s="103">
        <v>2021</v>
      </c>
      <c r="B169" s="103" t="s">
        <v>238</v>
      </c>
      <c r="C169" s="103">
        <v>1319</v>
      </c>
      <c r="D169" s="103" t="s">
        <v>22</v>
      </c>
      <c r="E169" s="114">
        <v>43397</v>
      </c>
      <c r="F169" s="114">
        <v>43496</v>
      </c>
      <c r="G169" s="114">
        <v>43500</v>
      </c>
      <c r="H169" s="103" t="s">
        <v>60</v>
      </c>
      <c r="I169" s="103" t="s">
        <v>57</v>
      </c>
      <c r="J169" s="103" t="s">
        <v>23</v>
      </c>
      <c r="K169" s="116">
        <v>425350.914504466</v>
      </c>
      <c r="L169" s="103" t="s">
        <v>60</v>
      </c>
      <c r="M169" s="103" t="s">
        <v>58</v>
      </c>
      <c r="N169" s="103" t="s">
        <v>62</v>
      </c>
      <c r="O169" s="115">
        <v>-500000</v>
      </c>
      <c r="P169" s="103"/>
      <c r="Q169" s="103" t="s">
        <v>26</v>
      </c>
      <c r="R169" s="117">
        <v>1.1755</v>
      </c>
      <c r="S169" s="103">
        <v>1.1299999999999999</v>
      </c>
      <c r="T169" s="103" t="s">
        <v>151</v>
      </c>
      <c r="U169" s="103" t="s">
        <v>150</v>
      </c>
      <c r="V169" s="116"/>
      <c r="W169" s="116">
        <v>0</v>
      </c>
      <c r="X169" s="103"/>
      <c r="Y169" s="117">
        <v>1.145</v>
      </c>
      <c r="Z169" s="117">
        <v>1.1480099999999998</v>
      </c>
      <c r="AA169" s="115">
        <v>-5022.3140286367388</v>
      </c>
      <c r="AB169" s="192"/>
      <c r="AC169" s="116"/>
      <c r="AD169" s="115">
        <v>-5022.3140286367388</v>
      </c>
      <c r="AE169" s="105">
        <f t="shared" si="9"/>
        <v>25</v>
      </c>
      <c r="AF169" s="103" t="s">
        <v>239</v>
      </c>
      <c r="AG169" s="78"/>
      <c r="AH169" s="79">
        <f t="shared" si="10"/>
        <v>0</v>
      </c>
      <c r="AI169" s="79">
        <f t="shared" si="11"/>
        <v>62.979817919104697</v>
      </c>
      <c r="AJ169" s="75"/>
      <c r="AK169" s="76"/>
      <c r="AL169" s="76"/>
      <c r="AM169" s="76"/>
      <c r="AN169" s="76"/>
      <c r="AO169" s="76"/>
      <c r="AP169" s="76"/>
      <c r="AQ169" s="76"/>
      <c r="AR169" s="75"/>
      <c r="AS169" s="75"/>
    </row>
    <row r="170" spans="1:45" s="86" customFormat="1" ht="15.75" customHeight="1" x14ac:dyDescent="0.3">
      <c r="A170" s="103">
        <v>2021</v>
      </c>
      <c r="B170" s="103" t="s">
        <v>157</v>
      </c>
      <c r="C170" s="103">
        <v>1086</v>
      </c>
      <c r="D170" s="103" t="s">
        <v>50</v>
      </c>
      <c r="E170" s="114">
        <v>43269</v>
      </c>
      <c r="F170" s="114">
        <v>43524</v>
      </c>
      <c r="G170" s="114">
        <v>43526</v>
      </c>
      <c r="H170" s="103" t="s">
        <v>56</v>
      </c>
      <c r="I170" s="103" t="s">
        <v>58</v>
      </c>
      <c r="J170" s="103" t="s">
        <v>23</v>
      </c>
      <c r="K170" s="116">
        <v>840336.134453782</v>
      </c>
      <c r="L170" s="103" t="s">
        <v>56</v>
      </c>
      <c r="M170" s="103" t="s">
        <v>57</v>
      </c>
      <c r="N170" s="103" t="s">
        <v>62</v>
      </c>
      <c r="O170" s="115">
        <v>-1000000</v>
      </c>
      <c r="P170" s="103"/>
      <c r="Q170" s="103" t="s">
        <v>26</v>
      </c>
      <c r="R170" s="117">
        <v>1.19</v>
      </c>
      <c r="S170" s="103"/>
      <c r="T170" s="103"/>
      <c r="U170" s="103"/>
      <c r="V170" s="116"/>
      <c r="W170" s="116">
        <v>0</v>
      </c>
      <c r="X170" s="103"/>
      <c r="Y170" s="117">
        <v>1.145</v>
      </c>
      <c r="Z170" s="117">
        <v>1.1505126978285269</v>
      </c>
      <c r="AA170" s="116">
        <v>1609.9416180723561</v>
      </c>
      <c r="AB170" s="191">
        <v>-69702.720475319395</v>
      </c>
      <c r="AC170" s="116">
        <v>0</v>
      </c>
      <c r="AD170" s="116">
        <v>1609.9416180723561</v>
      </c>
      <c r="AE170" s="105">
        <f t="shared" si="9"/>
        <v>25</v>
      </c>
      <c r="AF170" s="103" t="s">
        <v>235</v>
      </c>
      <c r="AG170" s="78"/>
      <c r="AH170" s="79">
        <f t="shared" si="10"/>
        <v>-6.1821758133978468</v>
      </c>
      <c r="AI170" s="79">
        <f t="shared" si="11"/>
        <v>0</v>
      </c>
      <c r="AJ170" s="75"/>
      <c r="AK170" s="76"/>
      <c r="AL170" s="76"/>
      <c r="AM170" s="76"/>
      <c r="AN170" s="76"/>
      <c r="AO170" s="76"/>
      <c r="AP170" s="76"/>
      <c r="AQ170" s="76"/>
      <c r="AR170" s="75"/>
      <c r="AS170" s="75"/>
    </row>
    <row r="171" spans="1:45" s="86" customFormat="1" ht="15.75" customHeight="1" x14ac:dyDescent="0.3">
      <c r="A171" s="103">
        <v>2021</v>
      </c>
      <c r="B171" s="103" t="s">
        <v>157</v>
      </c>
      <c r="C171" s="103">
        <v>1087</v>
      </c>
      <c r="D171" s="103" t="s">
        <v>50</v>
      </c>
      <c r="E171" s="114">
        <v>43269</v>
      </c>
      <c r="F171" s="114">
        <v>43524</v>
      </c>
      <c r="G171" s="114">
        <v>43526</v>
      </c>
      <c r="H171" s="103" t="s">
        <v>60</v>
      </c>
      <c r="I171" s="103" t="s">
        <v>57</v>
      </c>
      <c r="J171" s="103" t="s">
        <v>23</v>
      </c>
      <c r="K171" s="116">
        <v>793650.79365079396</v>
      </c>
      <c r="L171" s="103" t="s">
        <v>60</v>
      </c>
      <c r="M171" s="103" t="s">
        <v>58</v>
      </c>
      <c r="N171" s="103" t="s">
        <v>62</v>
      </c>
      <c r="O171" s="115">
        <v>-1000000</v>
      </c>
      <c r="P171" s="103"/>
      <c r="Q171" s="103" t="s">
        <v>26</v>
      </c>
      <c r="R171" s="117">
        <v>1.26</v>
      </c>
      <c r="S171" s="103">
        <v>1.19</v>
      </c>
      <c r="T171" s="103" t="s">
        <v>151</v>
      </c>
      <c r="U171" s="103" t="s">
        <v>150</v>
      </c>
      <c r="V171" s="116"/>
      <c r="W171" s="116">
        <v>0</v>
      </c>
      <c r="X171" s="103"/>
      <c r="Y171" s="117">
        <v>1.145</v>
      </c>
      <c r="Z171" s="117">
        <v>1.1505126978285269</v>
      </c>
      <c r="AA171" s="115">
        <v>-71312.662093391744</v>
      </c>
      <c r="AB171" s="192"/>
      <c r="AC171" s="116"/>
      <c r="AD171" s="115">
        <v>-71312.662093391744</v>
      </c>
      <c r="AE171" s="105">
        <f t="shared" si="9"/>
        <v>25</v>
      </c>
      <c r="AF171" s="103" t="s">
        <v>235</v>
      </c>
      <c r="AG171" s="78"/>
      <c r="AH171" s="79">
        <f t="shared" si="10"/>
        <v>0</v>
      </c>
      <c r="AI171" s="79">
        <f t="shared" si="11"/>
        <v>894.26078265113233</v>
      </c>
      <c r="AJ171" s="75"/>
      <c r="AK171" s="76"/>
      <c r="AL171" s="76"/>
      <c r="AM171" s="76"/>
      <c r="AN171" s="76"/>
      <c r="AO171" s="76"/>
      <c r="AP171" s="76"/>
      <c r="AQ171" s="76"/>
      <c r="AR171" s="75"/>
      <c r="AS171" s="75"/>
    </row>
    <row r="172" spans="1:45" s="86" customFormat="1" ht="15.75" customHeight="1" x14ac:dyDescent="0.3">
      <c r="A172" s="103">
        <v>2021</v>
      </c>
      <c r="B172" s="103" t="s">
        <v>240</v>
      </c>
      <c r="C172" s="103">
        <v>1230</v>
      </c>
      <c r="D172" s="103" t="s">
        <v>28</v>
      </c>
      <c r="E172" s="114">
        <v>43397</v>
      </c>
      <c r="F172" s="114">
        <v>43524</v>
      </c>
      <c r="G172" s="114">
        <v>43528</v>
      </c>
      <c r="H172" s="103" t="s">
        <v>56</v>
      </c>
      <c r="I172" s="103" t="s">
        <v>58</v>
      </c>
      <c r="J172" s="103" t="s">
        <v>23</v>
      </c>
      <c r="K172" s="116">
        <v>212494.68763280899</v>
      </c>
      <c r="L172" s="103" t="s">
        <v>56</v>
      </c>
      <c r="M172" s="103" t="s">
        <v>57</v>
      </c>
      <c r="N172" s="103" t="s">
        <v>62</v>
      </c>
      <c r="O172" s="115">
        <v>-250000</v>
      </c>
      <c r="P172" s="103"/>
      <c r="Q172" s="103" t="s">
        <v>26</v>
      </c>
      <c r="R172" s="117">
        <v>1.1765000000000001</v>
      </c>
      <c r="S172" s="103">
        <v>1.2549999999999999</v>
      </c>
      <c r="T172" s="103" t="s">
        <v>149</v>
      </c>
      <c r="U172" s="103" t="s">
        <v>150</v>
      </c>
      <c r="V172" s="116"/>
      <c r="W172" s="116">
        <v>0</v>
      </c>
      <c r="X172" s="103"/>
      <c r="Y172" s="117">
        <v>1.145</v>
      </c>
      <c r="Z172" s="117">
        <v>1.1507100000000003</v>
      </c>
      <c r="AA172" s="116">
        <v>773.54725463713703</v>
      </c>
      <c r="AB172" s="191">
        <v>-8064.2171621151883</v>
      </c>
      <c r="AC172" s="116"/>
      <c r="AD172" s="116">
        <v>773.54725463713703</v>
      </c>
      <c r="AE172" s="105">
        <f t="shared" si="9"/>
        <v>25</v>
      </c>
      <c r="AF172" s="103" t="s">
        <v>237</v>
      </c>
      <c r="AG172" s="78"/>
      <c r="AH172" s="79">
        <f t="shared" si="10"/>
        <v>-1.5780363994597595</v>
      </c>
      <c r="AI172" s="79">
        <f t="shared" si="11"/>
        <v>0</v>
      </c>
      <c r="AJ172" s="75"/>
      <c r="AK172" s="76"/>
      <c r="AL172" s="76"/>
      <c r="AM172" s="76"/>
      <c r="AN172" s="76"/>
      <c r="AO172" s="76"/>
      <c r="AP172" s="76"/>
      <c r="AQ172" s="76"/>
      <c r="AR172" s="75"/>
      <c r="AS172" s="75"/>
    </row>
    <row r="173" spans="1:45" s="85" customFormat="1" ht="15.75" customHeight="1" x14ac:dyDescent="0.3">
      <c r="A173" s="103">
        <v>2021</v>
      </c>
      <c r="B173" s="103" t="s">
        <v>240</v>
      </c>
      <c r="C173" s="103">
        <v>1231</v>
      </c>
      <c r="D173" s="103" t="s">
        <v>28</v>
      </c>
      <c r="E173" s="114">
        <v>43397</v>
      </c>
      <c r="F173" s="114">
        <v>43524</v>
      </c>
      <c r="G173" s="114">
        <v>43528</v>
      </c>
      <c r="H173" s="103" t="s">
        <v>60</v>
      </c>
      <c r="I173" s="103" t="s">
        <v>57</v>
      </c>
      <c r="J173" s="103" t="s">
        <v>23</v>
      </c>
      <c r="K173" s="116">
        <v>212494.68763280899</v>
      </c>
      <c r="L173" s="103" t="s">
        <v>60</v>
      </c>
      <c r="M173" s="103" t="s">
        <v>58</v>
      </c>
      <c r="N173" s="103" t="s">
        <v>62</v>
      </c>
      <c r="O173" s="115">
        <v>-250000</v>
      </c>
      <c r="P173" s="103"/>
      <c r="Q173" s="103" t="s">
        <v>26</v>
      </c>
      <c r="R173" s="117">
        <v>1.1765000000000001</v>
      </c>
      <c r="S173" s="103"/>
      <c r="T173" s="103"/>
      <c r="U173" s="103"/>
      <c r="V173" s="116"/>
      <c r="W173" s="116">
        <v>0</v>
      </c>
      <c r="X173" s="103"/>
      <c r="Y173" s="117">
        <v>1.145</v>
      </c>
      <c r="Z173" s="117">
        <v>1.1507100000000003</v>
      </c>
      <c r="AA173" s="115">
        <v>-5575.7891572257231</v>
      </c>
      <c r="AB173" s="192"/>
      <c r="AC173" s="115">
        <v>-4762.4840264272352</v>
      </c>
      <c r="AD173" s="115">
        <v>-813.30513079848788</v>
      </c>
      <c r="AE173" s="105">
        <f t="shared" si="9"/>
        <v>25</v>
      </c>
      <c r="AF173" s="103" t="s">
        <v>237</v>
      </c>
      <c r="AG173" s="78"/>
      <c r="AH173" s="79">
        <f t="shared" si="10"/>
        <v>0</v>
      </c>
      <c r="AI173" s="79">
        <f t="shared" si="11"/>
        <v>69.920396031610565</v>
      </c>
      <c r="AJ173" s="75"/>
      <c r="AK173" s="76"/>
      <c r="AL173" s="76"/>
      <c r="AM173" s="76"/>
      <c r="AN173" s="76"/>
      <c r="AO173" s="76"/>
      <c r="AP173" s="76"/>
      <c r="AQ173" s="76"/>
      <c r="AR173" s="75"/>
      <c r="AS173" s="75"/>
    </row>
    <row r="174" spans="1:45" s="85" customFormat="1" ht="15.75" customHeight="1" x14ac:dyDescent="0.3">
      <c r="A174" s="103">
        <v>2021</v>
      </c>
      <c r="B174" s="103" t="s">
        <v>240</v>
      </c>
      <c r="C174" s="103">
        <v>1232</v>
      </c>
      <c r="D174" s="103" t="s">
        <v>28</v>
      </c>
      <c r="E174" s="114">
        <v>43397</v>
      </c>
      <c r="F174" s="114">
        <v>43524</v>
      </c>
      <c r="G174" s="114">
        <v>43528</v>
      </c>
      <c r="H174" s="103" t="s">
        <v>60</v>
      </c>
      <c r="I174" s="103" t="s">
        <v>57</v>
      </c>
      <c r="J174" s="103" t="s">
        <v>23</v>
      </c>
      <c r="K174" s="116">
        <v>212494.68763280899</v>
      </c>
      <c r="L174" s="103" t="s">
        <v>60</v>
      </c>
      <c r="M174" s="103" t="s">
        <v>58</v>
      </c>
      <c r="N174" s="103" t="s">
        <v>62</v>
      </c>
      <c r="O174" s="115">
        <v>-250000</v>
      </c>
      <c r="P174" s="103"/>
      <c r="Q174" s="103" t="s">
        <v>26</v>
      </c>
      <c r="R174" s="117">
        <v>1.1765000000000001</v>
      </c>
      <c r="S174" s="103">
        <v>1.1299999999999999</v>
      </c>
      <c r="T174" s="103" t="s">
        <v>151</v>
      </c>
      <c r="U174" s="103" t="s">
        <v>150</v>
      </c>
      <c r="V174" s="116"/>
      <c r="W174" s="116">
        <v>0</v>
      </c>
      <c r="X174" s="103"/>
      <c r="Y174" s="117">
        <v>1.145</v>
      </c>
      <c r="Z174" s="117">
        <v>1.1507100000000003</v>
      </c>
      <c r="AA174" s="115">
        <v>-3261.9752595266023</v>
      </c>
      <c r="AB174" s="192"/>
      <c r="AC174" s="116"/>
      <c r="AD174" s="115">
        <v>-3261.9752595266023</v>
      </c>
      <c r="AE174" s="105">
        <f t="shared" si="9"/>
        <v>25</v>
      </c>
      <c r="AF174" s="103" t="s">
        <v>237</v>
      </c>
      <c r="AG174" s="78"/>
      <c r="AH174" s="79">
        <f t="shared" si="10"/>
        <v>0</v>
      </c>
      <c r="AI174" s="79">
        <f t="shared" si="11"/>
        <v>40.905169754463586</v>
      </c>
      <c r="AJ174" s="75"/>
      <c r="AK174" s="76"/>
      <c r="AL174" s="76"/>
      <c r="AM174" s="76"/>
      <c r="AN174" s="76"/>
      <c r="AO174" s="76"/>
      <c r="AP174" s="76"/>
      <c r="AQ174" s="76"/>
      <c r="AR174" s="75"/>
      <c r="AS174" s="75"/>
    </row>
    <row r="175" spans="1:45" s="85" customFormat="1" ht="15.75" customHeight="1" x14ac:dyDescent="0.3">
      <c r="A175" s="103">
        <v>2021</v>
      </c>
      <c r="B175" s="103" t="s">
        <v>241</v>
      </c>
      <c r="C175" s="103">
        <v>1320</v>
      </c>
      <c r="D175" s="103" t="s">
        <v>22</v>
      </c>
      <c r="E175" s="114">
        <v>43397</v>
      </c>
      <c r="F175" s="114">
        <v>43524</v>
      </c>
      <c r="G175" s="114">
        <v>43528</v>
      </c>
      <c r="H175" s="103" t="s">
        <v>56</v>
      </c>
      <c r="I175" s="103" t="s">
        <v>58</v>
      </c>
      <c r="J175" s="103" t="s">
        <v>23</v>
      </c>
      <c r="K175" s="116">
        <v>425350.914504466</v>
      </c>
      <c r="L175" s="103" t="s">
        <v>56</v>
      </c>
      <c r="M175" s="103" t="s">
        <v>57</v>
      </c>
      <c r="N175" s="103" t="s">
        <v>62</v>
      </c>
      <c r="O175" s="115">
        <v>-500000</v>
      </c>
      <c r="P175" s="103"/>
      <c r="Q175" s="103" t="s">
        <v>26</v>
      </c>
      <c r="R175" s="117">
        <v>1.1755</v>
      </c>
      <c r="S175" s="103">
        <v>1.2549999999999999</v>
      </c>
      <c r="T175" s="103" t="s">
        <v>149</v>
      </c>
      <c r="U175" s="103" t="s">
        <v>150</v>
      </c>
      <c r="V175" s="116"/>
      <c r="W175" s="116">
        <v>0</v>
      </c>
      <c r="X175" s="103"/>
      <c r="Y175" s="117">
        <v>1.145</v>
      </c>
      <c r="Z175" s="117">
        <v>1.1507100000000003</v>
      </c>
      <c r="AA175" s="116">
        <v>1626.7660444228204</v>
      </c>
      <c r="AB175" s="191">
        <v>-15676.919702849536</v>
      </c>
      <c r="AC175" s="116"/>
      <c r="AD175" s="116">
        <v>1626.7660444228204</v>
      </c>
      <c r="AE175" s="105">
        <f t="shared" si="9"/>
        <v>25</v>
      </c>
      <c r="AF175" s="103" t="s">
        <v>239</v>
      </c>
      <c r="AG175" s="78"/>
      <c r="AH175" s="79">
        <f t="shared" si="10"/>
        <v>-5.2707219839299384</v>
      </c>
      <c r="AI175" s="79">
        <f t="shared" si="11"/>
        <v>0</v>
      </c>
      <c r="AJ175" s="75"/>
      <c r="AK175" s="76"/>
      <c r="AL175" s="76"/>
      <c r="AM175" s="76"/>
      <c r="AN175" s="76"/>
      <c r="AO175" s="76"/>
      <c r="AP175" s="76"/>
      <c r="AQ175" s="76"/>
      <c r="AR175" s="75"/>
      <c r="AS175" s="75"/>
    </row>
    <row r="176" spans="1:45" s="85" customFormat="1" ht="15.75" customHeight="1" x14ac:dyDescent="0.3">
      <c r="A176" s="103">
        <v>2021</v>
      </c>
      <c r="B176" s="103" t="s">
        <v>241</v>
      </c>
      <c r="C176" s="103">
        <v>1321</v>
      </c>
      <c r="D176" s="103" t="s">
        <v>22</v>
      </c>
      <c r="E176" s="114">
        <v>43397</v>
      </c>
      <c r="F176" s="114">
        <v>43524</v>
      </c>
      <c r="G176" s="114">
        <v>43528</v>
      </c>
      <c r="H176" s="103" t="s">
        <v>60</v>
      </c>
      <c r="I176" s="103" t="s">
        <v>57</v>
      </c>
      <c r="J176" s="103" t="s">
        <v>23</v>
      </c>
      <c r="K176" s="116">
        <v>425350.914504466</v>
      </c>
      <c r="L176" s="103" t="s">
        <v>60</v>
      </c>
      <c r="M176" s="103" t="s">
        <v>58</v>
      </c>
      <c r="N176" s="103" t="s">
        <v>62</v>
      </c>
      <c r="O176" s="115">
        <v>-500000</v>
      </c>
      <c r="P176" s="103"/>
      <c r="Q176" s="103" t="s">
        <v>26</v>
      </c>
      <c r="R176" s="117">
        <v>1.1755</v>
      </c>
      <c r="S176" s="103"/>
      <c r="T176" s="103"/>
      <c r="U176" s="103"/>
      <c r="V176" s="116"/>
      <c r="W176" s="116">
        <v>0</v>
      </c>
      <c r="X176" s="103"/>
      <c r="Y176" s="117">
        <v>1.145</v>
      </c>
      <c r="Z176" s="117">
        <v>1.1507100000000003</v>
      </c>
      <c r="AA176" s="115">
        <v>-10870.437104400628</v>
      </c>
      <c r="AB176" s="192"/>
      <c r="AC176" s="115">
        <v>-9163.4288140066201</v>
      </c>
      <c r="AD176" s="115">
        <v>-1707.0082903940074</v>
      </c>
      <c r="AE176" s="105">
        <f t="shared" si="9"/>
        <v>25</v>
      </c>
      <c r="AF176" s="103" t="s">
        <v>239</v>
      </c>
      <c r="AG176" s="78"/>
      <c r="AH176" s="79">
        <f t="shared" si="10"/>
        <v>0</v>
      </c>
      <c r="AI176" s="79">
        <f t="shared" si="11"/>
        <v>136.31528128918384</v>
      </c>
      <c r="AJ176" s="75"/>
      <c r="AK176" s="76"/>
      <c r="AL176" s="76"/>
      <c r="AM176" s="76"/>
      <c r="AN176" s="76"/>
      <c r="AO176" s="76"/>
      <c r="AP176" s="76"/>
      <c r="AQ176" s="76"/>
      <c r="AR176" s="75"/>
      <c r="AS176" s="75"/>
    </row>
    <row r="177" spans="1:45" s="85" customFormat="1" ht="15.75" customHeight="1" x14ac:dyDescent="0.3">
      <c r="A177" s="103">
        <v>2021</v>
      </c>
      <c r="B177" s="103" t="s">
        <v>241</v>
      </c>
      <c r="C177" s="103">
        <v>1322</v>
      </c>
      <c r="D177" s="103" t="s">
        <v>22</v>
      </c>
      <c r="E177" s="114">
        <v>43397</v>
      </c>
      <c r="F177" s="114">
        <v>43524</v>
      </c>
      <c r="G177" s="114">
        <v>43528</v>
      </c>
      <c r="H177" s="103" t="s">
        <v>60</v>
      </c>
      <c r="I177" s="103" t="s">
        <v>57</v>
      </c>
      <c r="J177" s="103" t="s">
        <v>23</v>
      </c>
      <c r="K177" s="116">
        <v>425350.914504466</v>
      </c>
      <c r="L177" s="103" t="s">
        <v>60</v>
      </c>
      <c r="M177" s="103" t="s">
        <v>58</v>
      </c>
      <c r="N177" s="103" t="s">
        <v>62</v>
      </c>
      <c r="O177" s="115">
        <v>-500000</v>
      </c>
      <c r="P177" s="103"/>
      <c r="Q177" s="103" t="s">
        <v>26</v>
      </c>
      <c r="R177" s="117">
        <v>1.1755</v>
      </c>
      <c r="S177" s="103">
        <v>1.1299999999999999</v>
      </c>
      <c r="T177" s="103" t="s">
        <v>151</v>
      </c>
      <c r="U177" s="103" t="s">
        <v>150</v>
      </c>
      <c r="V177" s="116"/>
      <c r="W177" s="116">
        <v>0</v>
      </c>
      <c r="X177" s="103"/>
      <c r="Y177" s="117">
        <v>1.145</v>
      </c>
      <c r="Z177" s="117">
        <v>1.1507100000000003</v>
      </c>
      <c r="AA177" s="115">
        <v>-6433.2486428717275</v>
      </c>
      <c r="AB177" s="192"/>
      <c r="AC177" s="116"/>
      <c r="AD177" s="115">
        <v>-6433.2486428717275</v>
      </c>
      <c r="AE177" s="105">
        <f t="shared" si="9"/>
        <v>25</v>
      </c>
      <c r="AF177" s="103" t="s">
        <v>239</v>
      </c>
      <c r="AG177" s="78"/>
      <c r="AH177" s="79">
        <f t="shared" si="10"/>
        <v>0</v>
      </c>
      <c r="AI177" s="79">
        <f t="shared" si="11"/>
        <v>80.672937981611454</v>
      </c>
      <c r="AJ177" s="75"/>
      <c r="AK177" s="76"/>
      <c r="AL177" s="76"/>
      <c r="AM177" s="76"/>
      <c r="AN177" s="76"/>
      <c r="AO177" s="76"/>
      <c r="AP177" s="76"/>
      <c r="AQ177" s="76"/>
      <c r="AR177" s="75"/>
      <c r="AS177" s="75"/>
    </row>
    <row r="178" spans="1:45" s="85" customFormat="1" ht="15.75" customHeight="1" x14ac:dyDescent="0.3">
      <c r="A178" s="103">
        <v>2021</v>
      </c>
      <c r="B178" s="103" t="s">
        <v>158</v>
      </c>
      <c r="C178" s="103">
        <v>1088</v>
      </c>
      <c r="D178" s="103" t="s">
        <v>50</v>
      </c>
      <c r="E178" s="114">
        <v>43269</v>
      </c>
      <c r="F178" s="114">
        <v>43553</v>
      </c>
      <c r="G178" s="114">
        <v>43555</v>
      </c>
      <c r="H178" s="103" t="s">
        <v>56</v>
      </c>
      <c r="I178" s="103" t="s">
        <v>58</v>
      </c>
      <c r="J178" s="103" t="s">
        <v>23</v>
      </c>
      <c r="K178" s="116">
        <v>840336.134453782</v>
      </c>
      <c r="L178" s="103" t="s">
        <v>56</v>
      </c>
      <c r="M178" s="103" t="s">
        <v>57</v>
      </c>
      <c r="N178" s="103" t="s">
        <v>62</v>
      </c>
      <c r="O178" s="115">
        <v>-1000000</v>
      </c>
      <c r="P178" s="103"/>
      <c r="Q178" s="103" t="s">
        <v>26</v>
      </c>
      <c r="R178" s="117">
        <v>1.19</v>
      </c>
      <c r="S178" s="103"/>
      <c r="T178" s="103"/>
      <c r="U178" s="103"/>
      <c r="V178" s="116"/>
      <c r="W178" s="116">
        <v>0</v>
      </c>
      <c r="X178" s="103"/>
      <c r="Y178" s="117">
        <v>1.145</v>
      </c>
      <c r="Z178" s="117">
        <v>1.1535815760877473</v>
      </c>
      <c r="AA178" s="116">
        <v>3328.1828536579633</v>
      </c>
      <c r="AB178" s="191">
        <v>-64406.524830189439</v>
      </c>
      <c r="AC178" s="116">
        <v>0</v>
      </c>
      <c r="AD178" s="116">
        <v>3328.1828536579633</v>
      </c>
      <c r="AE178" s="105">
        <f t="shared" si="9"/>
        <v>25</v>
      </c>
      <c r="AF178" s="103" t="s">
        <v>235</v>
      </c>
      <c r="AG178" s="78"/>
      <c r="AH178" s="79">
        <f t="shared" si="10"/>
        <v>-12.78022215804658</v>
      </c>
      <c r="AI178" s="79">
        <f t="shared" si="11"/>
        <v>0</v>
      </c>
      <c r="AJ178" s="75"/>
      <c r="AK178" s="76"/>
      <c r="AL178" s="76"/>
      <c r="AM178" s="76"/>
      <c r="AN178" s="76"/>
      <c r="AO178" s="76"/>
      <c r="AP178" s="76"/>
      <c r="AQ178" s="76"/>
      <c r="AR178" s="75"/>
      <c r="AS178" s="75"/>
    </row>
    <row r="179" spans="1:45" s="85" customFormat="1" ht="15.75" customHeight="1" x14ac:dyDescent="0.3">
      <c r="A179" s="103">
        <v>2021</v>
      </c>
      <c r="B179" s="103" t="s">
        <v>158</v>
      </c>
      <c r="C179" s="103">
        <v>1089</v>
      </c>
      <c r="D179" s="103" t="s">
        <v>50</v>
      </c>
      <c r="E179" s="114">
        <v>43269</v>
      </c>
      <c r="F179" s="114">
        <v>43553</v>
      </c>
      <c r="G179" s="114">
        <v>43555</v>
      </c>
      <c r="H179" s="103" t="s">
        <v>60</v>
      </c>
      <c r="I179" s="103" t="s">
        <v>57</v>
      </c>
      <c r="J179" s="103" t="s">
        <v>23</v>
      </c>
      <c r="K179" s="116">
        <v>793650.79365079396</v>
      </c>
      <c r="L179" s="103" t="s">
        <v>60</v>
      </c>
      <c r="M179" s="103" t="s">
        <v>58</v>
      </c>
      <c r="N179" s="103" t="s">
        <v>62</v>
      </c>
      <c r="O179" s="115">
        <v>-1000000</v>
      </c>
      <c r="P179" s="103"/>
      <c r="Q179" s="103" t="s">
        <v>26</v>
      </c>
      <c r="R179" s="117">
        <v>1.26</v>
      </c>
      <c r="S179" s="103">
        <v>1.19</v>
      </c>
      <c r="T179" s="103" t="s">
        <v>151</v>
      </c>
      <c r="U179" s="103" t="s">
        <v>150</v>
      </c>
      <c r="V179" s="116"/>
      <c r="W179" s="116">
        <v>0</v>
      </c>
      <c r="X179" s="103"/>
      <c r="Y179" s="117">
        <v>1.145</v>
      </c>
      <c r="Z179" s="117">
        <v>1.1535815760877473</v>
      </c>
      <c r="AA179" s="115">
        <v>-67734.707683847402</v>
      </c>
      <c r="AB179" s="192"/>
      <c r="AC179" s="116"/>
      <c r="AD179" s="115">
        <v>-67734.707683847402</v>
      </c>
      <c r="AE179" s="105">
        <f t="shared" si="9"/>
        <v>25</v>
      </c>
      <c r="AF179" s="103" t="s">
        <v>235</v>
      </c>
      <c r="AG179" s="78"/>
      <c r="AH179" s="79">
        <f t="shared" si="10"/>
        <v>0</v>
      </c>
      <c r="AI179" s="79">
        <f t="shared" si="11"/>
        <v>849.39323435544634</v>
      </c>
      <c r="AJ179" s="75"/>
      <c r="AK179" s="76"/>
      <c r="AL179" s="76"/>
      <c r="AM179" s="76"/>
      <c r="AN179" s="76"/>
      <c r="AO179" s="76"/>
      <c r="AP179" s="76"/>
      <c r="AQ179" s="76"/>
      <c r="AR179" s="75"/>
      <c r="AS179" s="75"/>
    </row>
    <row r="180" spans="1:45" s="85" customFormat="1" ht="15.75" customHeight="1" x14ac:dyDescent="0.3">
      <c r="A180" s="103">
        <v>2021</v>
      </c>
      <c r="B180" s="103" t="s">
        <v>242</v>
      </c>
      <c r="C180" s="103">
        <v>1233</v>
      </c>
      <c r="D180" s="103" t="s">
        <v>28</v>
      </c>
      <c r="E180" s="114">
        <v>43397</v>
      </c>
      <c r="F180" s="114">
        <v>43552</v>
      </c>
      <c r="G180" s="114">
        <v>43556</v>
      </c>
      <c r="H180" s="103" t="s">
        <v>56</v>
      </c>
      <c r="I180" s="103" t="s">
        <v>58</v>
      </c>
      <c r="J180" s="103" t="s">
        <v>23</v>
      </c>
      <c r="K180" s="116">
        <v>212494.68763280899</v>
      </c>
      <c r="L180" s="103" t="s">
        <v>56</v>
      </c>
      <c r="M180" s="103" t="s">
        <v>57</v>
      </c>
      <c r="N180" s="103" t="s">
        <v>62</v>
      </c>
      <c r="O180" s="115">
        <v>-250000</v>
      </c>
      <c r="P180" s="103"/>
      <c r="Q180" s="103" t="s">
        <v>26</v>
      </c>
      <c r="R180" s="117">
        <v>1.1765000000000001</v>
      </c>
      <c r="S180" s="103">
        <v>1.2549999999999999</v>
      </c>
      <c r="T180" s="103" t="s">
        <v>149</v>
      </c>
      <c r="U180" s="103" t="s">
        <v>150</v>
      </c>
      <c r="V180" s="116"/>
      <c r="W180" s="116">
        <v>0</v>
      </c>
      <c r="X180" s="103"/>
      <c r="Y180" s="117">
        <v>1.145</v>
      </c>
      <c r="Z180" s="117">
        <v>1.1536919768995579</v>
      </c>
      <c r="AA180" s="116">
        <v>1183.7944978071412</v>
      </c>
      <c r="AB180" s="191">
        <v>-8113.8394859079363</v>
      </c>
      <c r="AC180" s="116"/>
      <c r="AD180" s="116">
        <v>1183.7944978071412</v>
      </c>
      <c r="AE180" s="105">
        <f t="shared" si="9"/>
        <v>25</v>
      </c>
      <c r="AF180" s="103" t="s">
        <v>237</v>
      </c>
      <c r="AG180" s="78"/>
      <c r="AH180" s="79">
        <f t="shared" si="10"/>
        <v>-2.4149407755265679</v>
      </c>
      <c r="AI180" s="79">
        <f t="shared" si="11"/>
        <v>0</v>
      </c>
      <c r="AJ180" s="75"/>
      <c r="AK180" s="76"/>
      <c r="AL180" s="76"/>
      <c r="AM180" s="76"/>
      <c r="AN180" s="76"/>
      <c r="AO180" s="76"/>
      <c r="AP180" s="76"/>
      <c r="AQ180" s="76"/>
      <c r="AR180" s="75"/>
      <c r="AS180" s="75"/>
    </row>
    <row r="181" spans="1:45" s="85" customFormat="1" ht="15.75" customHeight="1" x14ac:dyDescent="0.3">
      <c r="A181" s="103">
        <v>2021</v>
      </c>
      <c r="B181" s="103" t="s">
        <v>242</v>
      </c>
      <c r="C181" s="103">
        <v>1234</v>
      </c>
      <c r="D181" s="103" t="s">
        <v>28</v>
      </c>
      <c r="E181" s="114">
        <v>43397</v>
      </c>
      <c r="F181" s="114">
        <v>43552</v>
      </c>
      <c r="G181" s="114">
        <v>43556</v>
      </c>
      <c r="H181" s="103" t="s">
        <v>60</v>
      </c>
      <c r="I181" s="103" t="s">
        <v>57</v>
      </c>
      <c r="J181" s="103" t="s">
        <v>23</v>
      </c>
      <c r="K181" s="116">
        <v>212494.68763280899</v>
      </c>
      <c r="L181" s="103" t="s">
        <v>60</v>
      </c>
      <c r="M181" s="103" t="s">
        <v>58</v>
      </c>
      <c r="N181" s="103" t="s">
        <v>62</v>
      </c>
      <c r="O181" s="115">
        <v>-250000</v>
      </c>
      <c r="P181" s="103"/>
      <c r="Q181" s="103" t="s">
        <v>26</v>
      </c>
      <c r="R181" s="117">
        <v>1.1765000000000001</v>
      </c>
      <c r="S181" s="103"/>
      <c r="T181" s="103"/>
      <c r="U181" s="103"/>
      <c r="V181" s="116"/>
      <c r="W181" s="116">
        <v>0</v>
      </c>
      <c r="X181" s="103"/>
      <c r="Y181" s="117">
        <v>1.145</v>
      </c>
      <c r="Z181" s="117">
        <v>1.1536919768995579</v>
      </c>
      <c r="AA181" s="115">
        <v>-5598.0279657793335</v>
      </c>
      <c r="AB181" s="192"/>
      <c r="AC181" s="115">
        <v>-4200.9339072246221</v>
      </c>
      <c r="AD181" s="115">
        <v>-1397.0940585547114</v>
      </c>
      <c r="AE181" s="105">
        <f t="shared" si="9"/>
        <v>25</v>
      </c>
      <c r="AF181" s="103" t="s">
        <v>237</v>
      </c>
      <c r="AG181" s="78"/>
      <c r="AH181" s="79">
        <f t="shared" si="10"/>
        <v>0</v>
      </c>
      <c r="AI181" s="79">
        <f t="shared" si="11"/>
        <v>70.199270690872837</v>
      </c>
      <c r="AJ181" s="75"/>
      <c r="AK181" s="76"/>
      <c r="AL181" s="76"/>
      <c r="AM181" s="76"/>
      <c r="AN181" s="76"/>
      <c r="AO181" s="76"/>
      <c r="AP181" s="76"/>
      <c r="AQ181" s="76"/>
      <c r="AR181" s="75"/>
      <c r="AS181" s="75"/>
    </row>
    <row r="182" spans="1:45" s="85" customFormat="1" ht="15.75" customHeight="1" x14ac:dyDescent="0.3">
      <c r="A182" s="103">
        <v>2021</v>
      </c>
      <c r="B182" s="103" t="s">
        <v>242</v>
      </c>
      <c r="C182" s="103">
        <v>1235</v>
      </c>
      <c r="D182" s="103" t="s">
        <v>28</v>
      </c>
      <c r="E182" s="114">
        <v>43397</v>
      </c>
      <c r="F182" s="114">
        <v>43552</v>
      </c>
      <c r="G182" s="114">
        <v>43556</v>
      </c>
      <c r="H182" s="103" t="s">
        <v>60</v>
      </c>
      <c r="I182" s="103" t="s">
        <v>57</v>
      </c>
      <c r="J182" s="103" t="s">
        <v>23</v>
      </c>
      <c r="K182" s="116">
        <v>212494.68763280899</v>
      </c>
      <c r="L182" s="103" t="s">
        <v>60</v>
      </c>
      <c r="M182" s="103" t="s">
        <v>58</v>
      </c>
      <c r="N182" s="103" t="s">
        <v>62</v>
      </c>
      <c r="O182" s="115">
        <v>-250000</v>
      </c>
      <c r="P182" s="103"/>
      <c r="Q182" s="103" t="s">
        <v>26</v>
      </c>
      <c r="R182" s="117">
        <v>1.1765000000000001</v>
      </c>
      <c r="S182" s="103">
        <v>1.1299999999999999</v>
      </c>
      <c r="T182" s="103" t="s">
        <v>151</v>
      </c>
      <c r="U182" s="103" t="s">
        <v>150</v>
      </c>
      <c r="V182" s="116"/>
      <c r="W182" s="116">
        <v>0</v>
      </c>
      <c r="X182" s="103"/>
      <c r="Y182" s="117">
        <v>1.145</v>
      </c>
      <c r="Z182" s="117">
        <v>1.1536919768995579</v>
      </c>
      <c r="AA182" s="115">
        <v>-3699.6060179357428</v>
      </c>
      <c r="AB182" s="192"/>
      <c r="AC182" s="116"/>
      <c r="AD182" s="115">
        <v>-3699.6060179357428</v>
      </c>
      <c r="AE182" s="105">
        <f t="shared" si="9"/>
        <v>25</v>
      </c>
      <c r="AF182" s="103" t="s">
        <v>237</v>
      </c>
      <c r="AG182" s="78"/>
      <c r="AH182" s="79">
        <f t="shared" si="10"/>
        <v>0</v>
      </c>
      <c r="AI182" s="79">
        <f t="shared" si="11"/>
        <v>46.393059464914217</v>
      </c>
      <c r="AJ182" s="75"/>
      <c r="AK182" s="76"/>
      <c r="AL182" s="76"/>
      <c r="AM182" s="76"/>
      <c r="AN182" s="76"/>
      <c r="AO182" s="76"/>
      <c r="AP182" s="76"/>
      <c r="AQ182" s="76"/>
      <c r="AR182" s="75"/>
      <c r="AS182" s="75"/>
    </row>
    <row r="183" spans="1:45" s="85" customFormat="1" ht="15.75" customHeight="1" x14ac:dyDescent="0.3">
      <c r="A183" s="103">
        <v>2021</v>
      </c>
      <c r="B183" s="103" t="s">
        <v>243</v>
      </c>
      <c r="C183" s="103">
        <v>1323</v>
      </c>
      <c r="D183" s="103" t="s">
        <v>22</v>
      </c>
      <c r="E183" s="114">
        <v>43397</v>
      </c>
      <c r="F183" s="114">
        <v>43552</v>
      </c>
      <c r="G183" s="114">
        <v>43556</v>
      </c>
      <c r="H183" s="103" t="s">
        <v>56</v>
      </c>
      <c r="I183" s="103" t="s">
        <v>58</v>
      </c>
      <c r="J183" s="103" t="s">
        <v>23</v>
      </c>
      <c r="K183" s="116">
        <v>425350.914504466</v>
      </c>
      <c r="L183" s="103" t="s">
        <v>56</v>
      </c>
      <c r="M183" s="103" t="s">
        <v>57</v>
      </c>
      <c r="N183" s="103" t="s">
        <v>62</v>
      </c>
      <c r="O183" s="115">
        <v>-500000</v>
      </c>
      <c r="P183" s="103"/>
      <c r="Q183" s="103" t="s">
        <v>26</v>
      </c>
      <c r="R183" s="117">
        <v>1.1755</v>
      </c>
      <c r="S183" s="103">
        <v>1.2549999999999999</v>
      </c>
      <c r="T183" s="103" t="s">
        <v>149</v>
      </c>
      <c r="U183" s="103" t="s">
        <v>150</v>
      </c>
      <c r="V183" s="116"/>
      <c r="W183" s="116">
        <v>0</v>
      </c>
      <c r="X183" s="103"/>
      <c r="Y183" s="117">
        <v>1.145</v>
      </c>
      <c r="Z183" s="117">
        <v>1.1536919768995579</v>
      </c>
      <c r="AA183" s="116">
        <v>2469.3319277551382</v>
      </c>
      <c r="AB183" s="191">
        <v>-15776.839021054246</v>
      </c>
      <c r="AC183" s="116"/>
      <c r="AD183" s="116">
        <v>2469.3319277551382</v>
      </c>
      <c r="AE183" s="105">
        <f t="shared" si="9"/>
        <v>25</v>
      </c>
      <c r="AF183" s="103" t="s">
        <v>239</v>
      </c>
      <c r="AG183" s="78"/>
      <c r="AH183" s="79">
        <f t="shared" si="10"/>
        <v>-8.0006354459266475</v>
      </c>
      <c r="AI183" s="79">
        <f t="shared" si="11"/>
        <v>0</v>
      </c>
      <c r="AJ183" s="75"/>
      <c r="AK183" s="76"/>
      <c r="AL183" s="76"/>
      <c r="AM183" s="76"/>
      <c r="AN183" s="76"/>
      <c r="AO183" s="76"/>
      <c r="AP183" s="76"/>
      <c r="AQ183" s="76"/>
      <c r="AR183" s="75"/>
      <c r="AS183" s="75"/>
    </row>
    <row r="184" spans="1:45" s="85" customFormat="1" ht="15.75" customHeight="1" x14ac:dyDescent="0.3">
      <c r="A184" s="103">
        <v>2021</v>
      </c>
      <c r="B184" s="103" t="s">
        <v>243</v>
      </c>
      <c r="C184" s="103">
        <v>1324</v>
      </c>
      <c r="D184" s="103" t="s">
        <v>22</v>
      </c>
      <c r="E184" s="114">
        <v>43397</v>
      </c>
      <c r="F184" s="114">
        <v>43552</v>
      </c>
      <c r="G184" s="114">
        <v>43556</v>
      </c>
      <c r="H184" s="103" t="s">
        <v>60</v>
      </c>
      <c r="I184" s="103" t="s">
        <v>57</v>
      </c>
      <c r="J184" s="103" t="s">
        <v>23</v>
      </c>
      <c r="K184" s="116">
        <v>425350.914504466</v>
      </c>
      <c r="L184" s="103" t="s">
        <v>60</v>
      </c>
      <c r="M184" s="103" t="s">
        <v>58</v>
      </c>
      <c r="N184" s="103" t="s">
        <v>62</v>
      </c>
      <c r="O184" s="115">
        <v>-500000</v>
      </c>
      <c r="P184" s="103"/>
      <c r="Q184" s="103" t="s">
        <v>26</v>
      </c>
      <c r="R184" s="117">
        <v>1.1755</v>
      </c>
      <c r="S184" s="103"/>
      <c r="T184" s="103"/>
      <c r="U184" s="103"/>
      <c r="V184" s="116"/>
      <c r="W184" s="116">
        <v>0</v>
      </c>
      <c r="X184" s="103"/>
      <c r="Y184" s="117">
        <v>1.145</v>
      </c>
      <c r="Z184" s="117">
        <v>1.1536919768995579</v>
      </c>
      <c r="AA184" s="115">
        <v>-10940.749216977481</v>
      </c>
      <c r="AB184" s="192"/>
      <c r="AC184" s="115">
        <v>-8040.3285756013938</v>
      </c>
      <c r="AD184" s="115">
        <v>-2900.4206413760876</v>
      </c>
      <c r="AE184" s="105">
        <f t="shared" si="9"/>
        <v>25</v>
      </c>
      <c r="AF184" s="103" t="s">
        <v>239</v>
      </c>
      <c r="AG184" s="78"/>
      <c r="AH184" s="79">
        <f t="shared" si="10"/>
        <v>0</v>
      </c>
      <c r="AI184" s="79">
        <f t="shared" si="11"/>
        <v>137.1969951808976</v>
      </c>
      <c r="AJ184" s="75"/>
      <c r="AK184" s="76"/>
      <c r="AL184" s="76"/>
      <c r="AM184" s="76"/>
      <c r="AN184" s="76"/>
      <c r="AO184" s="76"/>
      <c r="AP184" s="76"/>
      <c r="AQ184" s="76"/>
      <c r="AR184" s="75"/>
      <c r="AS184" s="75"/>
    </row>
    <row r="185" spans="1:45" s="86" customFormat="1" ht="15.75" customHeight="1" x14ac:dyDescent="0.3">
      <c r="A185" s="103">
        <v>2021</v>
      </c>
      <c r="B185" s="103" t="s">
        <v>243</v>
      </c>
      <c r="C185" s="103">
        <v>1325</v>
      </c>
      <c r="D185" s="103" t="s">
        <v>22</v>
      </c>
      <c r="E185" s="114">
        <v>43397</v>
      </c>
      <c r="F185" s="114">
        <v>43552</v>
      </c>
      <c r="G185" s="114">
        <v>43556</v>
      </c>
      <c r="H185" s="103" t="s">
        <v>60</v>
      </c>
      <c r="I185" s="103" t="s">
        <v>57</v>
      </c>
      <c r="J185" s="103" t="s">
        <v>23</v>
      </c>
      <c r="K185" s="116">
        <v>425350.914504466</v>
      </c>
      <c r="L185" s="103" t="s">
        <v>60</v>
      </c>
      <c r="M185" s="103" t="s">
        <v>58</v>
      </c>
      <c r="N185" s="103" t="s">
        <v>62</v>
      </c>
      <c r="O185" s="115">
        <v>-500000</v>
      </c>
      <c r="P185" s="103"/>
      <c r="Q185" s="103" t="s">
        <v>26</v>
      </c>
      <c r="R185" s="117">
        <v>1.1755</v>
      </c>
      <c r="S185" s="103">
        <v>1.1299999999999999</v>
      </c>
      <c r="T185" s="103" t="s">
        <v>151</v>
      </c>
      <c r="U185" s="103" t="s">
        <v>150</v>
      </c>
      <c r="V185" s="116"/>
      <c r="W185" s="116">
        <v>0</v>
      </c>
      <c r="X185" s="103"/>
      <c r="Y185" s="117">
        <v>1.145</v>
      </c>
      <c r="Z185" s="117">
        <v>1.1536919768995579</v>
      </c>
      <c r="AA185" s="115">
        <v>-7305.4217318319033</v>
      </c>
      <c r="AB185" s="192"/>
      <c r="AC185" s="116"/>
      <c r="AD185" s="115">
        <v>-7305.4217318319033</v>
      </c>
      <c r="AE185" s="105">
        <f t="shared" si="9"/>
        <v>25</v>
      </c>
      <c r="AF185" s="103" t="s">
        <v>239</v>
      </c>
      <c r="AG185" s="78"/>
      <c r="AH185" s="79">
        <f t="shared" si="10"/>
        <v>0</v>
      </c>
      <c r="AI185" s="79">
        <f t="shared" si="11"/>
        <v>91.609988517172056</v>
      </c>
      <c r="AJ185" s="75"/>
      <c r="AK185" s="76"/>
      <c r="AL185" s="76"/>
      <c r="AM185" s="76"/>
      <c r="AN185" s="76"/>
      <c r="AO185" s="76"/>
      <c r="AP185" s="76"/>
      <c r="AQ185" s="76"/>
      <c r="AR185" s="75"/>
      <c r="AS185" s="75"/>
    </row>
    <row r="186" spans="1:45" s="86" customFormat="1" ht="15.75" customHeight="1" x14ac:dyDescent="0.3">
      <c r="A186" s="103">
        <v>2021</v>
      </c>
      <c r="B186" s="103" t="s">
        <v>244</v>
      </c>
      <c r="C186" s="103">
        <v>1326</v>
      </c>
      <c r="D186" s="103" t="s">
        <v>22</v>
      </c>
      <c r="E186" s="114">
        <v>43397</v>
      </c>
      <c r="F186" s="114">
        <v>43581</v>
      </c>
      <c r="G186" s="114">
        <v>43585</v>
      </c>
      <c r="H186" s="103" t="s">
        <v>56</v>
      </c>
      <c r="I186" s="103" t="s">
        <v>58</v>
      </c>
      <c r="J186" s="103" t="s">
        <v>23</v>
      </c>
      <c r="K186" s="116">
        <v>425350.914504466</v>
      </c>
      <c r="L186" s="103" t="s">
        <v>56</v>
      </c>
      <c r="M186" s="103" t="s">
        <v>57</v>
      </c>
      <c r="N186" s="103" t="s">
        <v>62</v>
      </c>
      <c r="O186" s="115">
        <v>-500000</v>
      </c>
      <c r="P186" s="103"/>
      <c r="Q186" s="103" t="s">
        <v>26</v>
      </c>
      <c r="R186" s="117">
        <v>1.1755</v>
      </c>
      <c r="S186" s="103">
        <v>1.2549999999999999</v>
      </c>
      <c r="T186" s="103" t="s">
        <v>149</v>
      </c>
      <c r="U186" s="103" t="s">
        <v>150</v>
      </c>
      <c r="V186" s="116"/>
      <c r="W186" s="116">
        <v>0</v>
      </c>
      <c r="X186" s="103"/>
      <c r="Y186" s="117">
        <v>1.145</v>
      </c>
      <c r="Z186" s="117">
        <v>1.1565183172960625</v>
      </c>
      <c r="AA186" s="116">
        <v>3081.9625499181543</v>
      </c>
      <c r="AB186" s="191">
        <v>-16050.730088758677</v>
      </c>
      <c r="AC186" s="116"/>
      <c r="AD186" s="116">
        <v>3081.9625499181543</v>
      </c>
      <c r="AE186" s="105">
        <f t="shared" si="9"/>
        <v>25</v>
      </c>
      <c r="AF186" s="103" t="s">
        <v>239</v>
      </c>
      <c r="AG186" s="78"/>
      <c r="AH186" s="79">
        <f t="shared" si="10"/>
        <v>-9.9855586617348191</v>
      </c>
      <c r="AI186" s="79">
        <f t="shared" si="11"/>
        <v>0</v>
      </c>
      <c r="AJ186" s="75"/>
      <c r="AK186" s="76"/>
      <c r="AL186" s="76"/>
      <c r="AM186" s="76"/>
      <c r="AN186" s="76"/>
      <c r="AO186" s="76"/>
      <c r="AP186" s="76"/>
      <c r="AQ186" s="76"/>
      <c r="AR186" s="75"/>
      <c r="AS186" s="75"/>
    </row>
    <row r="187" spans="1:45" s="86" customFormat="1" ht="15.75" customHeight="1" x14ac:dyDescent="0.3">
      <c r="A187" s="103">
        <v>2021</v>
      </c>
      <c r="B187" s="103" t="s">
        <v>244</v>
      </c>
      <c r="C187" s="103">
        <v>1327</v>
      </c>
      <c r="D187" s="103" t="s">
        <v>22</v>
      </c>
      <c r="E187" s="114">
        <v>43397</v>
      </c>
      <c r="F187" s="114">
        <v>43581</v>
      </c>
      <c r="G187" s="114">
        <v>43585</v>
      </c>
      <c r="H187" s="103" t="s">
        <v>60</v>
      </c>
      <c r="I187" s="103" t="s">
        <v>57</v>
      </c>
      <c r="J187" s="103" t="s">
        <v>23</v>
      </c>
      <c r="K187" s="116">
        <v>425350.914504466</v>
      </c>
      <c r="L187" s="103" t="s">
        <v>60</v>
      </c>
      <c r="M187" s="103" t="s">
        <v>58</v>
      </c>
      <c r="N187" s="103" t="s">
        <v>62</v>
      </c>
      <c r="O187" s="115">
        <v>-500000</v>
      </c>
      <c r="P187" s="103"/>
      <c r="Q187" s="103" t="s">
        <v>26</v>
      </c>
      <c r="R187" s="117">
        <v>1.1755</v>
      </c>
      <c r="S187" s="103"/>
      <c r="T187" s="103"/>
      <c r="U187" s="103"/>
      <c r="V187" s="116"/>
      <c r="W187" s="116">
        <v>0</v>
      </c>
      <c r="X187" s="103"/>
      <c r="Y187" s="117">
        <v>1.145</v>
      </c>
      <c r="Z187" s="117">
        <v>1.1565183172960625</v>
      </c>
      <c r="AA187" s="115">
        <v>-11122.117257120404</v>
      </c>
      <c r="AB187" s="192"/>
      <c r="AC187" s="115">
        <v>-6981.1917167297215</v>
      </c>
      <c r="AD187" s="115">
        <v>-4140.9255403906827</v>
      </c>
      <c r="AE187" s="105">
        <f t="shared" si="9"/>
        <v>25</v>
      </c>
      <c r="AF187" s="103" t="s">
        <v>239</v>
      </c>
      <c r="AG187" s="78"/>
      <c r="AH187" s="79">
        <f t="shared" si="10"/>
        <v>0</v>
      </c>
      <c r="AI187" s="79">
        <f t="shared" si="11"/>
        <v>139.47135040428984</v>
      </c>
      <c r="AJ187" s="75"/>
      <c r="AK187" s="76"/>
      <c r="AL187" s="76"/>
      <c r="AM187" s="76"/>
      <c r="AN187" s="76"/>
      <c r="AO187" s="76"/>
      <c r="AP187" s="76"/>
      <c r="AQ187" s="76"/>
      <c r="AR187" s="75"/>
      <c r="AS187" s="75"/>
    </row>
    <row r="188" spans="1:45" s="86" customFormat="1" ht="15.75" customHeight="1" x14ac:dyDescent="0.3">
      <c r="A188" s="103">
        <v>2021</v>
      </c>
      <c r="B188" s="103" t="s">
        <v>244</v>
      </c>
      <c r="C188" s="103">
        <v>1328</v>
      </c>
      <c r="D188" s="103" t="s">
        <v>22</v>
      </c>
      <c r="E188" s="114">
        <v>43397</v>
      </c>
      <c r="F188" s="114">
        <v>43581</v>
      </c>
      <c r="G188" s="114">
        <v>43585</v>
      </c>
      <c r="H188" s="103" t="s">
        <v>60</v>
      </c>
      <c r="I188" s="103" t="s">
        <v>57</v>
      </c>
      <c r="J188" s="103" t="s">
        <v>23</v>
      </c>
      <c r="K188" s="116">
        <v>425350.914504466</v>
      </c>
      <c r="L188" s="103" t="s">
        <v>60</v>
      </c>
      <c r="M188" s="103" t="s">
        <v>58</v>
      </c>
      <c r="N188" s="103" t="s">
        <v>62</v>
      </c>
      <c r="O188" s="115">
        <v>-500000</v>
      </c>
      <c r="P188" s="103"/>
      <c r="Q188" s="103" t="s">
        <v>26</v>
      </c>
      <c r="R188" s="117">
        <v>1.1755</v>
      </c>
      <c r="S188" s="103">
        <v>1.1299999999999999</v>
      </c>
      <c r="T188" s="103" t="s">
        <v>151</v>
      </c>
      <c r="U188" s="103" t="s">
        <v>150</v>
      </c>
      <c r="V188" s="116"/>
      <c r="W188" s="116">
        <v>0</v>
      </c>
      <c r="X188" s="103"/>
      <c r="Y188" s="117">
        <v>1.145</v>
      </c>
      <c r="Z188" s="117">
        <v>1.1565183172960625</v>
      </c>
      <c r="AA188" s="115">
        <v>-8010.5753815564285</v>
      </c>
      <c r="AB188" s="192"/>
      <c r="AC188" s="116"/>
      <c r="AD188" s="115">
        <v>-8010.5753815564285</v>
      </c>
      <c r="AE188" s="105">
        <f t="shared" si="9"/>
        <v>25</v>
      </c>
      <c r="AF188" s="103" t="s">
        <v>239</v>
      </c>
      <c r="AG188" s="78"/>
      <c r="AH188" s="79">
        <f t="shared" si="10"/>
        <v>0</v>
      </c>
      <c r="AI188" s="79">
        <f t="shared" si="11"/>
        <v>100.4526152847176</v>
      </c>
      <c r="AJ188" s="75"/>
      <c r="AK188" s="76"/>
      <c r="AL188" s="76"/>
      <c r="AM188" s="76"/>
      <c r="AN188" s="76"/>
      <c r="AO188" s="76"/>
      <c r="AP188" s="76"/>
      <c r="AQ188" s="76"/>
      <c r="AR188" s="75"/>
      <c r="AS188" s="75"/>
    </row>
    <row r="189" spans="1:45" s="86" customFormat="1" ht="15.75" customHeight="1" x14ac:dyDescent="0.3">
      <c r="A189" s="103">
        <v>2021</v>
      </c>
      <c r="B189" s="103" t="s">
        <v>159</v>
      </c>
      <c r="C189" s="103">
        <v>1090</v>
      </c>
      <c r="D189" s="103" t="s">
        <v>50</v>
      </c>
      <c r="E189" s="114">
        <v>43269</v>
      </c>
      <c r="F189" s="114">
        <v>43584</v>
      </c>
      <c r="G189" s="114">
        <v>43586</v>
      </c>
      <c r="H189" s="103" t="s">
        <v>56</v>
      </c>
      <c r="I189" s="103" t="s">
        <v>58</v>
      </c>
      <c r="J189" s="103" t="s">
        <v>23</v>
      </c>
      <c r="K189" s="116">
        <v>840336.134453782</v>
      </c>
      <c r="L189" s="103" t="s">
        <v>56</v>
      </c>
      <c r="M189" s="103" t="s">
        <v>57</v>
      </c>
      <c r="N189" s="103" t="s">
        <v>62</v>
      </c>
      <c r="O189" s="115">
        <v>-1000000</v>
      </c>
      <c r="P189" s="103"/>
      <c r="Q189" s="103" t="s">
        <v>26</v>
      </c>
      <c r="R189" s="117">
        <v>1.19</v>
      </c>
      <c r="S189" s="103"/>
      <c r="T189" s="103"/>
      <c r="U189" s="103"/>
      <c r="V189" s="116"/>
      <c r="W189" s="116">
        <v>0</v>
      </c>
      <c r="X189" s="103"/>
      <c r="Y189" s="117">
        <v>1.145</v>
      </c>
      <c r="Z189" s="117">
        <v>1.1566155032309229</v>
      </c>
      <c r="AA189" s="116">
        <v>5352.7139330315586</v>
      </c>
      <c r="AB189" s="191">
        <v>-59441.758057202474</v>
      </c>
      <c r="AC189" s="116">
        <v>0</v>
      </c>
      <c r="AD189" s="116">
        <v>5352.7139330315586</v>
      </c>
      <c r="AE189" s="105">
        <f t="shared" si="9"/>
        <v>25</v>
      </c>
      <c r="AF189" s="103" t="s">
        <v>235</v>
      </c>
      <c r="AG189" s="78"/>
      <c r="AH189" s="79">
        <f t="shared" si="10"/>
        <v>-20.554421502841187</v>
      </c>
      <c r="AI189" s="79">
        <f t="shared" si="11"/>
        <v>0</v>
      </c>
      <c r="AJ189" s="75"/>
      <c r="AK189" s="76"/>
      <c r="AL189" s="76"/>
      <c r="AM189" s="76"/>
      <c r="AN189" s="76"/>
      <c r="AO189" s="76"/>
      <c r="AP189" s="76"/>
      <c r="AQ189" s="76"/>
      <c r="AR189" s="75"/>
      <c r="AS189" s="75"/>
    </row>
    <row r="190" spans="1:45" ht="15.75" customHeight="1" x14ac:dyDescent="0.3">
      <c r="A190" s="103">
        <v>2021</v>
      </c>
      <c r="B190" s="103" t="s">
        <v>159</v>
      </c>
      <c r="C190" s="103">
        <v>1091</v>
      </c>
      <c r="D190" s="103" t="s">
        <v>50</v>
      </c>
      <c r="E190" s="114">
        <v>43269</v>
      </c>
      <c r="F190" s="114">
        <v>43584</v>
      </c>
      <c r="G190" s="114">
        <v>43586</v>
      </c>
      <c r="H190" s="103" t="s">
        <v>60</v>
      </c>
      <c r="I190" s="103" t="s">
        <v>57</v>
      </c>
      <c r="J190" s="103" t="s">
        <v>23</v>
      </c>
      <c r="K190" s="116">
        <v>793650.79365079396</v>
      </c>
      <c r="L190" s="103" t="s">
        <v>60</v>
      </c>
      <c r="M190" s="103" t="s">
        <v>58</v>
      </c>
      <c r="N190" s="103" t="s">
        <v>62</v>
      </c>
      <c r="O190" s="115">
        <v>-1000000</v>
      </c>
      <c r="P190" s="103"/>
      <c r="Q190" s="103" t="s">
        <v>26</v>
      </c>
      <c r="R190" s="117">
        <v>1.26</v>
      </c>
      <c r="S190" s="103">
        <v>1.19</v>
      </c>
      <c r="T190" s="103" t="s">
        <v>151</v>
      </c>
      <c r="U190" s="103" t="s">
        <v>150</v>
      </c>
      <c r="V190" s="116"/>
      <c r="W190" s="116">
        <v>0</v>
      </c>
      <c r="X190" s="103"/>
      <c r="Y190" s="117">
        <v>1.145</v>
      </c>
      <c r="Z190" s="117">
        <v>1.1566155032309229</v>
      </c>
      <c r="AA190" s="115">
        <v>-64794.471990234029</v>
      </c>
      <c r="AB190" s="192"/>
      <c r="AC190" s="116"/>
      <c r="AD190" s="115">
        <v>-64794.471990234029</v>
      </c>
      <c r="AE190" s="105">
        <f t="shared" si="9"/>
        <v>25</v>
      </c>
      <c r="AF190" s="103" t="s">
        <v>235</v>
      </c>
      <c r="AG190" s="78"/>
      <c r="AH190" s="79">
        <f t="shared" si="10"/>
        <v>0</v>
      </c>
      <c r="AI190" s="79">
        <f t="shared" si="11"/>
        <v>812.52267875753466</v>
      </c>
      <c r="AJ190" s="75"/>
      <c r="AK190" s="76"/>
      <c r="AL190" s="76"/>
      <c r="AM190" s="76"/>
      <c r="AN190" s="76"/>
      <c r="AO190" s="76"/>
      <c r="AP190" s="76"/>
      <c r="AQ190" s="76"/>
      <c r="AR190" s="75"/>
      <c r="AS190" s="75"/>
    </row>
    <row r="191" spans="1:45" ht="15.75" customHeight="1" x14ac:dyDescent="0.3">
      <c r="A191" s="103">
        <v>2021</v>
      </c>
      <c r="B191" s="103" t="s">
        <v>245</v>
      </c>
      <c r="C191" s="103">
        <v>1236</v>
      </c>
      <c r="D191" s="103" t="s">
        <v>28</v>
      </c>
      <c r="E191" s="114">
        <v>43397</v>
      </c>
      <c r="F191" s="114">
        <v>43584</v>
      </c>
      <c r="G191" s="114">
        <v>43586</v>
      </c>
      <c r="H191" s="103" t="s">
        <v>56</v>
      </c>
      <c r="I191" s="103" t="s">
        <v>58</v>
      </c>
      <c r="J191" s="103" t="s">
        <v>23</v>
      </c>
      <c r="K191" s="116">
        <v>212494.68763280899</v>
      </c>
      <c r="L191" s="103" t="s">
        <v>56</v>
      </c>
      <c r="M191" s="103" t="s">
        <v>57</v>
      </c>
      <c r="N191" s="103" t="s">
        <v>62</v>
      </c>
      <c r="O191" s="115">
        <v>-250000</v>
      </c>
      <c r="P191" s="103"/>
      <c r="Q191" s="103" t="s">
        <v>26</v>
      </c>
      <c r="R191" s="117">
        <v>1.1765000000000001</v>
      </c>
      <c r="S191" s="103">
        <v>1.2549999999999999</v>
      </c>
      <c r="T191" s="103" t="s">
        <v>149</v>
      </c>
      <c r="U191" s="103" t="s">
        <v>150</v>
      </c>
      <c r="V191" s="116"/>
      <c r="W191" s="116">
        <v>0</v>
      </c>
      <c r="X191" s="103"/>
      <c r="Y191" s="117">
        <v>1.145</v>
      </c>
      <c r="Z191" s="117">
        <v>1.1566155032309229</v>
      </c>
      <c r="AA191" s="116">
        <v>1504.1505422793362</v>
      </c>
      <c r="AB191" s="191">
        <v>-8294.2833858961822</v>
      </c>
      <c r="AC191" s="116"/>
      <c r="AD191" s="116">
        <v>1504.1505422793362</v>
      </c>
      <c r="AE191" s="105">
        <f t="shared" si="9"/>
        <v>25</v>
      </c>
      <c r="AF191" s="103" t="s">
        <v>237</v>
      </c>
      <c r="AG191" s="78"/>
      <c r="AH191" s="79">
        <f t="shared" si="10"/>
        <v>-3.0684671062498459</v>
      </c>
      <c r="AI191" s="79">
        <f t="shared" si="11"/>
        <v>0</v>
      </c>
      <c r="AJ191" s="75"/>
      <c r="AK191" s="76"/>
      <c r="AL191" s="76"/>
      <c r="AM191" s="76"/>
      <c r="AN191" s="76"/>
      <c r="AO191" s="76"/>
      <c r="AP191" s="76"/>
      <c r="AQ191" s="76"/>
      <c r="AR191" s="75"/>
      <c r="AS191" s="75"/>
    </row>
    <row r="192" spans="1:45" ht="15.6" x14ac:dyDescent="0.3">
      <c r="A192" s="103">
        <v>2021</v>
      </c>
      <c r="B192" s="103" t="s">
        <v>245</v>
      </c>
      <c r="C192" s="103">
        <v>1237</v>
      </c>
      <c r="D192" s="103" t="s">
        <v>28</v>
      </c>
      <c r="E192" s="114">
        <v>43397</v>
      </c>
      <c r="F192" s="114">
        <v>43584</v>
      </c>
      <c r="G192" s="114">
        <v>43586</v>
      </c>
      <c r="H192" s="103" t="s">
        <v>60</v>
      </c>
      <c r="I192" s="103" t="s">
        <v>57</v>
      </c>
      <c r="J192" s="103" t="s">
        <v>23</v>
      </c>
      <c r="K192" s="116">
        <v>212494.68763280899</v>
      </c>
      <c r="L192" s="103" t="s">
        <v>60</v>
      </c>
      <c r="M192" s="103" t="s">
        <v>58</v>
      </c>
      <c r="N192" s="103" t="s">
        <v>62</v>
      </c>
      <c r="O192" s="115">
        <v>-250000</v>
      </c>
      <c r="P192" s="103"/>
      <c r="Q192" s="103" t="s">
        <v>26</v>
      </c>
      <c r="R192" s="117">
        <v>1.1765000000000001</v>
      </c>
      <c r="S192" s="103"/>
      <c r="T192" s="103"/>
      <c r="U192" s="103"/>
      <c r="V192" s="116"/>
      <c r="W192" s="116">
        <v>0</v>
      </c>
      <c r="X192" s="103"/>
      <c r="Y192" s="117">
        <v>1.145</v>
      </c>
      <c r="Z192" s="117">
        <v>1.1566155032309229</v>
      </c>
      <c r="AA192" s="115">
        <v>-5709.3007089787543</v>
      </c>
      <c r="AB192" s="192"/>
      <c r="AC192" s="115">
        <v>-3653.2018789973517</v>
      </c>
      <c r="AD192" s="115">
        <v>-2056.0988299814026</v>
      </c>
      <c r="AE192" s="105">
        <f t="shared" si="9"/>
        <v>25</v>
      </c>
      <c r="AF192" s="103" t="s">
        <v>237</v>
      </c>
      <c r="AG192" s="97"/>
      <c r="AH192" s="79">
        <f t="shared" si="10"/>
        <v>0</v>
      </c>
      <c r="AI192" s="79">
        <f t="shared" si="11"/>
        <v>71.594630890593578</v>
      </c>
      <c r="AJ192" s="75"/>
      <c r="AK192" s="76"/>
      <c r="AL192" s="76"/>
      <c r="AM192" s="76"/>
      <c r="AN192" s="76"/>
      <c r="AO192" s="76"/>
      <c r="AP192" s="76"/>
      <c r="AQ192" s="76"/>
      <c r="AR192" s="75"/>
      <c r="AS192" s="75"/>
    </row>
    <row r="193" spans="1:45" ht="15.6" x14ac:dyDescent="0.3">
      <c r="A193" s="103">
        <v>2021</v>
      </c>
      <c r="B193" s="103" t="s">
        <v>245</v>
      </c>
      <c r="C193" s="103">
        <v>1238</v>
      </c>
      <c r="D193" s="103" t="s">
        <v>28</v>
      </c>
      <c r="E193" s="114">
        <v>43397</v>
      </c>
      <c r="F193" s="114">
        <v>43584</v>
      </c>
      <c r="G193" s="114">
        <v>43586</v>
      </c>
      <c r="H193" s="103" t="s">
        <v>60</v>
      </c>
      <c r="I193" s="103" t="s">
        <v>57</v>
      </c>
      <c r="J193" s="103" t="s">
        <v>23</v>
      </c>
      <c r="K193" s="116">
        <v>212494.68763280899</v>
      </c>
      <c r="L193" s="103" t="s">
        <v>60</v>
      </c>
      <c r="M193" s="103" t="s">
        <v>58</v>
      </c>
      <c r="N193" s="103" t="s">
        <v>62</v>
      </c>
      <c r="O193" s="115">
        <v>-250000</v>
      </c>
      <c r="P193" s="103"/>
      <c r="Q193" s="103" t="s">
        <v>26</v>
      </c>
      <c r="R193" s="117">
        <v>1.1765000000000001</v>
      </c>
      <c r="S193" s="103">
        <v>1.1299999999999999</v>
      </c>
      <c r="T193" s="103" t="s">
        <v>151</v>
      </c>
      <c r="U193" s="103" t="s">
        <v>150</v>
      </c>
      <c r="V193" s="116"/>
      <c r="W193" s="116">
        <v>0</v>
      </c>
      <c r="X193" s="103"/>
      <c r="Y193" s="117">
        <v>1.145</v>
      </c>
      <c r="Z193" s="117">
        <v>1.1566155032309229</v>
      </c>
      <c r="AA193" s="115">
        <v>-4089.1332191967645</v>
      </c>
      <c r="AB193" s="192"/>
      <c r="AC193" s="116"/>
      <c r="AD193" s="115">
        <v>-4089.1332191967645</v>
      </c>
      <c r="AE193" s="105">
        <f t="shared" si="9"/>
        <v>25</v>
      </c>
      <c r="AF193" s="103" t="s">
        <v>237</v>
      </c>
      <c r="AG193" s="97"/>
      <c r="AH193" s="79">
        <f t="shared" si="10"/>
        <v>0</v>
      </c>
      <c r="AI193" s="79">
        <f t="shared" si="11"/>
        <v>51.277730568727421</v>
      </c>
      <c r="AJ193" s="75"/>
      <c r="AK193" s="76"/>
      <c r="AL193" s="76"/>
      <c r="AM193" s="76"/>
      <c r="AN193" s="76"/>
      <c r="AO193" s="76"/>
      <c r="AP193" s="76"/>
      <c r="AQ193" s="76"/>
      <c r="AR193" s="75"/>
      <c r="AS193" s="75"/>
    </row>
    <row r="194" spans="1:45" ht="15.6" x14ac:dyDescent="0.3">
      <c r="A194" s="103">
        <v>2021</v>
      </c>
      <c r="B194" s="103" t="s">
        <v>246</v>
      </c>
      <c r="C194" s="103">
        <v>1239</v>
      </c>
      <c r="D194" s="103" t="s">
        <v>28</v>
      </c>
      <c r="E194" s="114">
        <v>43397</v>
      </c>
      <c r="F194" s="114">
        <v>43613</v>
      </c>
      <c r="G194" s="114">
        <v>43615</v>
      </c>
      <c r="H194" s="103" t="s">
        <v>56</v>
      </c>
      <c r="I194" s="103" t="s">
        <v>58</v>
      </c>
      <c r="J194" s="103" t="s">
        <v>23</v>
      </c>
      <c r="K194" s="116">
        <v>212494.68763280899</v>
      </c>
      <c r="L194" s="103" t="s">
        <v>56</v>
      </c>
      <c r="M194" s="103" t="s">
        <v>57</v>
      </c>
      <c r="N194" s="103" t="s">
        <v>62</v>
      </c>
      <c r="O194" s="115">
        <v>-250000</v>
      </c>
      <c r="P194" s="103"/>
      <c r="Q194" s="103" t="s">
        <v>26</v>
      </c>
      <c r="R194" s="117">
        <v>1.1765000000000001</v>
      </c>
      <c r="S194" s="103">
        <v>1.2549999999999999</v>
      </c>
      <c r="T194" s="103" t="s">
        <v>149</v>
      </c>
      <c r="U194" s="103" t="s">
        <v>150</v>
      </c>
      <c r="V194" s="116"/>
      <c r="W194" s="116">
        <v>0</v>
      </c>
      <c r="X194" s="103"/>
      <c r="Y194" s="117">
        <v>1.145</v>
      </c>
      <c r="Z194" s="117">
        <v>1.1594214704544792</v>
      </c>
      <c r="AA194" s="116">
        <v>1720.1609778340819</v>
      </c>
      <c r="AB194" s="191">
        <v>-8412.1187577101373</v>
      </c>
      <c r="AC194" s="116"/>
      <c r="AD194" s="116">
        <v>1720.1609778340819</v>
      </c>
      <c r="AE194" s="105">
        <f t="shared" si="9"/>
        <v>25</v>
      </c>
      <c r="AF194" s="103" t="s">
        <v>237</v>
      </c>
      <c r="AG194" s="97"/>
      <c r="AH194" s="79">
        <f t="shared" si="10"/>
        <v>-3.5091283947815266</v>
      </c>
      <c r="AI194" s="79">
        <f t="shared" si="11"/>
        <v>0</v>
      </c>
      <c r="AJ194" s="75"/>
      <c r="AK194" s="76"/>
      <c r="AL194" s="76"/>
      <c r="AM194" s="76"/>
      <c r="AN194" s="76"/>
      <c r="AO194" s="76"/>
      <c r="AP194" s="76"/>
      <c r="AQ194" s="76"/>
      <c r="AR194" s="75"/>
      <c r="AS194" s="75"/>
    </row>
    <row r="195" spans="1:45" ht="15.6" x14ac:dyDescent="0.3">
      <c r="A195" s="103">
        <v>2021</v>
      </c>
      <c r="B195" s="103" t="s">
        <v>246</v>
      </c>
      <c r="C195" s="103">
        <v>1240</v>
      </c>
      <c r="D195" s="103" t="s">
        <v>28</v>
      </c>
      <c r="E195" s="114">
        <v>43397</v>
      </c>
      <c r="F195" s="114">
        <v>43613</v>
      </c>
      <c r="G195" s="114">
        <v>43615</v>
      </c>
      <c r="H195" s="103" t="s">
        <v>60</v>
      </c>
      <c r="I195" s="103" t="s">
        <v>57</v>
      </c>
      <c r="J195" s="103" t="s">
        <v>23</v>
      </c>
      <c r="K195" s="116">
        <v>212494.68763280899</v>
      </c>
      <c r="L195" s="103" t="s">
        <v>60</v>
      </c>
      <c r="M195" s="103" t="s">
        <v>58</v>
      </c>
      <c r="N195" s="103" t="s">
        <v>62</v>
      </c>
      <c r="O195" s="115">
        <v>-250000</v>
      </c>
      <c r="P195" s="103"/>
      <c r="Q195" s="103" t="s">
        <v>26</v>
      </c>
      <c r="R195" s="117">
        <v>1.1765000000000001</v>
      </c>
      <c r="S195" s="103"/>
      <c r="T195" s="103"/>
      <c r="U195" s="103"/>
      <c r="V195" s="116"/>
      <c r="W195" s="116">
        <v>0</v>
      </c>
      <c r="X195" s="103"/>
      <c r="Y195" s="117">
        <v>1.145</v>
      </c>
      <c r="Z195" s="117">
        <v>1.1594214704544792</v>
      </c>
      <c r="AA195" s="115">
        <v>-5787.476332262213</v>
      </c>
      <c r="AB195" s="192"/>
      <c r="AC195" s="115">
        <v>-3130.0928035950637</v>
      </c>
      <c r="AD195" s="115">
        <v>-2657.3835286671492</v>
      </c>
      <c r="AE195" s="105">
        <f t="shared" si="9"/>
        <v>25</v>
      </c>
      <c r="AF195" s="103" t="s">
        <v>237</v>
      </c>
      <c r="AG195" s="97"/>
      <c r="AH195" s="79">
        <f t="shared" si="10"/>
        <v>0</v>
      </c>
      <c r="AI195" s="79">
        <f t="shared" si="11"/>
        <v>72.574953206568139</v>
      </c>
      <c r="AJ195" s="75"/>
      <c r="AK195" s="76"/>
      <c r="AL195" s="76"/>
      <c r="AM195" s="76"/>
      <c r="AN195" s="76"/>
      <c r="AO195" s="76"/>
      <c r="AP195" s="76"/>
      <c r="AQ195" s="76"/>
      <c r="AR195" s="75"/>
      <c r="AS195" s="75"/>
    </row>
    <row r="196" spans="1:45" ht="15.6" x14ac:dyDescent="0.3">
      <c r="A196" s="103">
        <v>2021</v>
      </c>
      <c r="B196" s="103" t="s">
        <v>246</v>
      </c>
      <c r="C196" s="103">
        <v>1241</v>
      </c>
      <c r="D196" s="103" t="s">
        <v>28</v>
      </c>
      <c r="E196" s="114">
        <v>43397</v>
      </c>
      <c r="F196" s="114">
        <v>43613</v>
      </c>
      <c r="G196" s="114">
        <v>43615</v>
      </c>
      <c r="H196" s="103" t="s">
        <v>60</v>
      </c>
      <c r="I196" s="103" t="s">
        <v>57</v>
      </c>
      <c r="J196" s="103" t="s">
        <v>23</v>
      </c>
      <c r="K196" s="116">
        <v>212494.68763280899</v>
      </c>
      <c r="L196" s="103" t="s">
        <v>60</v>
      </c>
      <c r="M196" s="103" t="s">
        <v>58</v>
      </c>
      <c r="N196" s="103" t="s">
        <v>62</v>
      </c>
      <c r="O196" s="115">
        <v>-250000</v>
      </c>
      <c r="P196" s="103"/>
      <c r="Q196" s="103" t="s">
        <v>26</v>
      </c>
      <c r="R196" s="117">
        <v>1.1765000000000001</v>
      </c>
      <c r="S196" s="103">
        <v>1.1299999999999999</v>
      </c>
      <c r="T196" s="103" t="s">
        <v>151</v>
      </c>
      <c r="U196" s="103" t="s">
        <v>150</v>
      </c>
      <c r="V196" s="116"/>
      <c r="W196" s="116">
        <v>0</v>
      </c>
      <c r="X196" s="103"/>
      <c r="Y196" s="117">
        <v>1.145</v>
      </c>
      <c r="Z196" s="117">
        <v>1.1594214704544792</v>
      </c>
      <c r="AA196" s="115">
        <v>-4344.8034032820069</v>
      </c>
      <c r="AB196" s="192"/>
      <c r="AC196" s="116"/>
      <c r="AD196" s="115">
        <v>-4344.8034032820069</v>
      </c>
      <c r="AE196" s="105">
        <f t="shared" si="9"/>
        <v>25</v>
      </c>
      <c r="AF196" s="103" t="s">
        <v>237</v>
      </c>
      <c r="AG196" s="75"/>
      <c r="AH196" s="79">
        <f t="shared" si="10"/>
        <v>0</v>
      </c>
      <c r="AI196" s="79">
        <f t="shared" si="11"/>
        <v>54.483834677156366</v>
      </c>
      <c r="AJ196" s="75"/>
      <c r="AK196" s="76"/>
      <c r="AL196" s="76"/>
      <c r="AM196" s="76"/>
      <c r="AN196" s="76"/>
      <c r="AO196" s="76"/>
      <c r="AP196" s="76"/>
      <c r="AQ196" s="76"/>
      <c r="AR196" s="75"/>
      <c r="AS196" s="75"/>
    </row>
    <row r="197" spans="1:45" ht="15.6" x14ac:dyDescent="0.3">
      <c r="A197" s="103">
        <v>2021</v>
      </c>
      <c r="B197" s="103" t="s">
        <v>247</v>
      </c>
      <c r="C197" s="103">
        <v>1329</v>
      </c>
      <c r="D197" s="103" t="s">
        <v>22</v>
      </c>
      <c r="E197" s="114">
        <v>43397</v>
      </c>
      <c r="F197" s="114">
        <v>43613</v>
      </c>
      <c r="G197" s="114">
        <v>43615</v>
      </c>
      <c r="H197" s="103" t="s">
        <v>56</v>
      </c>
      <c r="I197" s="103" t="s">
        <v>58</v>
      </c>
      <c r="J197" s="103" t="s">
        <v>23</v>
      </c>
      <c r="K197" s="116">
        <v>425350.914504466</v>
      </c>
      <c r="L197" s="103" t="s">
        <v>56</v>
      </c>
      <c r="M197" s="103" t="s">
        <v>57</v>
      </c>
      <c r="N197" s="103" t="s">
        <v>62</v>
      </c>
      <c r="O197" s="115">
        <v>-500000</v>
      </c>
      <c r="P197" s="103"/>
      <c r="Q197" s="103" t="s">
        <v>26</v>
      </c>
      <c r="R197" s="117">
        <v>1.1755</v>
      </c>
      <c r="S197" s="103">
        <v>1.2549999999999999</v>
      </c>
      <c r="T197" s="103" t="s">
        <v>149</v>
      </c>
      <c r="U197" s="103" t="s">
        <v>150</v>
      </c>
      <c r="V197" s="116"/>
      <c r="W197" s="116">
        <v>0</v>
      </c>
      <c r="X197" s="103"/>
      <c r="Y197" s="117">
        <v>1.145</v>
      </c>
      <c r="Z197" s="117">
        <v>1.1594214704544792</v>
      </c>
      <c r="AA197" s="116">
        <v>3565.3089813268234</v>
      </c>
      <c r="AB197" s="191">
        <v>-16387.761731450501</v>
      </c>
      <c r="AC197" s="116"/>
      <c r="AD197" s="116">
        <v>3565.3089813268234</v>
      </c>
      <c r="AE197" s="105">
        <f t="shared" si="9"/>
        <v>25</v>
      </c>
      <c r="AF197" s="103" t="s">
        <v>239</v>
      </c>
      <c r="AG197" s="75"/>
      <c r="AH197" s="79">
        <f t="shared" si="10"/>
        <v>-11.551601099498907</v>
      </c>
      <c r="AI197" s="79">
        <f t="shared" si="11"/>
        <v>0</v>
      </c>
      <c r="AJ197" s="75"/>
      <c r="AK197" s="76"/>
      <c r="AL197" s="76"/>
      <c r="AM197" s="76"/>
      <c r="AN197" s="76"/>
      <c r="AO197" s="76"/>
      <c r="AP197" s="76"/>
      <c r="AQ197" s="76"/>
      <c r="AR197" s="75"/>
      <c r="AS197" s="75"/>
    </row>
    <row r="198" spans="1:45" ht="15.6" x14ac:dyDescent="0.3">
      <c r="A198" s="103">
        <v>2021</v>
      </c>
      <c r="B198" s="103" t="s">
        <v>247</v>
      </c>
      <c r="C198" s="103">
        <v>1330</v>
      </c>
      <c r="D198" s="103" t="s">
        <v>22</v>
      </c>
      <c r="E198" s="114">
        <v>43397</v>
      </c>
      <c r="F198" s="114">
        <v>43613</v>
      </c>
      <c r="G198" s="114">
        <v>43615</v>
      </c>
      <c r="H198" s="103" t="s">
        <v>60</v>
      </c>
      <c r="I198" s="103" t="s">
        <v>57</v>
      </c>
      <c r="J198" s="103" t="s">
        <v>23</v>
      </c>
      <c r="K198" s="116">
        <v>425350.914504466</v>
      </c>
      <c r="L198" s="103" t="s">
        <v>60</v>
      </c>
      <c r="M198" s="103" t="s">
        <v>58</v>
      </c>
      <c r="N198" s="103" t="s">
        <v>62</v>
      </c>
      <c r="O198" s="115">
        <v>-500000</v>
      </c>
      <c r="P198" s="103"/>
      <c r="Q198" s="103" t="s">
        <v>26</v>
      </c>
      <c r="R198" s="117">
        <v>1.1755</v>
      </c>
      <c r="S198" s="103"/>
      <c r="T198" s="103"/>
      <c r="U198" s="103"/>
      <c r="V198" s="116"/>
      <c r="W198" s="116">
        <v>0</v>
      </c>
      <c r="X198" s="103"/>
      <c r="Y198" s="117">
        <v>1.145</v>
      </c>
      <c r="Z198" s="117">
        <v>1.1594214704544792</v>
      </c>
      <c r="AA198" s="115">
        <v>-11357.819194509653</v>
      </c>
      <c r="AB198" s="192"/>
      <c r="AC198" s="115">
        <v>-5898.6463683422771</v>
      </c>
      <c r="AD198" s="115">
        <v>-5459.1728261673761</v>
      </c>
      <c r="AE198" s="105">
        <f t="shared" si="9"/>
        <v>25</v>
      </c>
      <c r="AF198" s="103" t="s">
        <v>239</v>
      </c>
      <c r="AG198" s="75"/>
      <c r="AH198" s="79">
        <f t="shared" si="10"/>
        <v>0</v>
      </c>
      <c r="AI198" s="79">
        <f t="shared" si="11"/>
        <v>142.42705269915103</v>
      </c>
      <c r="AJ198" s="75"/>
      <c r="AK198" s="76"/>
      <c r="AL198" s="76"/>
      <c r="AM198" s="76"/>
      <c r="AN198" s="76"/>
      <c r="AO198" s="76"/>
      <c r="AP198" s="76"/>
      <c r="AQ198" s="76"/>
      <c r="AR198" s="75"/>
      <c r="AS198" s="75"/>
    </row>
    <row r="199" spans="1:45" ht="15.6" x14ac:dyDescent="0.3">
      <c r="A199" s="103">
        <v>2021</v>
      </c>
      <c r="B199" s="103" t="s">
        <v>247</v>
      </c>
      <c r="C199" s="103">
        <v>1331</v>
      </c>
      <c r="D199" s="103" t="s">
        <v>22</v>
      </c>
      <c r="E199" s="114">
        <v>43397</v>
      </c>
      <c r="F199" s="114">
        <v>43613</v>
      </c>
      <c r="G199" s="114">
        <v>43615</v>
      </c>
      <c r="H199" s="103" t="s">
        <v>60</v>
      </c>
      <c r="I199" s="103" t="s">
        <v>57</v>
      </c>
      <c r="J199" s="103" t="s">
        <v>23</v>
      </c>
      <c r="K199" s="116">
        <v>425350.914504466</v>
      </c>
      <c r="L199" s="103" t="s">
        <v>60</v>
      </c>
      <c r="M199" s="103" t="s">
        <v>58</v>
      </c>
      <c r="N199" s="103" t="s">
        <v>62</v>
      </c>
      <c r="O199" s="115">
        <v>-500000</v>
      </c>
      <c r="P199" s="103"/>
      <c r="Q199" s="103" t="s">
        <v>26</v>
      </c>
      <c r="R199" s="117">
        <v>1.1755</v>
      </c>
      <c r="S199" s="103">
        <v>1.1299999999999999</v>
      </c>
      <c r="T199" s="103" t="s">
        <v>151</v>
      </c>
      <c r="U199" s="103" t="s">
        <v>150</v>
      </c>
      <c r="V199" s="116"/>
      <c r="W199" s="116">
        <v>0</v>
      </c>
      <c r="X199" s="103"/>
      <c r="Y199" s="117">
        <v>1.145</v>
      </c>
      <c r="Z199" s="117">
        <v>1.1594214704544792</v>
      </c>
      <c r="AA199" s="115">
        <v>-8595.2515182676707</v>
      </c>
      <c r="AB199" s="192"/>
      <c r="AC199" s="116"/>
      <c r="AD199" s="115">
        <v>-8595.2515182676707</v>
      </c>
      <c r="AE199" s="105">
        <f t="shared" si="9"/>
        <v>25</v>
      </c>
      <c r="AF199" s="103" t="s">
        <v>239</v>
      </c>
      <c r="AG199" s="75"/>
      <c r="AH199" s="79">
        <f t="shared" si="10"/>
        <v>0</v>
      </c>
      <c r="AI199" s="79">
        <f t="shared" si="11"/>
        <v>107.78445403907658</v>
      </c>
      <c r="AJ199" s="75"/>
      <c r="AK199" s="76"/>
      <c r="AL199" s="76"/>
      <c r="AM199" s="76"/>
      <c r="AN199" s="76"/>
      <c r="AO199" s="76"/>
      <c r="AP199" s="76"/>
      <c r="AQ199" s="76"/>
      <c r="AR199" s="75"/>
      <c r="AS199" s="75"/>
    </row>
    <row r="200" spans="1:45" ht="15.6" x14ac:dyDescent="0.3">
      <c r="A200" s="103">
        <v>2021</v>
      </c>
      <c r="B200" s="103" t="s">
        <v>160</v>
      </c>
      <c r="C200" s="103">
        <v>1092</v>
      </c>
      <c r="D200" s="103" t="s">
        <v>50</v>
      </c>
      <c r="E200" s="114">
        <v>43269</v>
      </c>
      <c r="F200" s="114">
        <v>43614</v>
      </c>
      <c r="G200" s="114">
        <v>43616</v>
      </c>
      <c r="H200" s="103" t="s">
        <v>56</v>
      </c>
      <c r="I200" s="103" t="s">
        <v>58</v>
      </c>
      <c r="J200" s="103" t="s">
        <v>23</v>
      </c>
      <c r="K200" s="116">
        <v>840336.134453782</v>
      </c>
      <c r="L200" s="103" t="s">
        <v>56</v>
      </c>
      <c r="M200" s="103" t="s">
        <v>57</v>
      </c>
      <c r="N200" s="103" t="s">
        <v>62</v>
      </c>
      <c r="O200" s="115">
        <v>-1000000</v>
      </c>
      <c r="P200" s="103"/>
      <c r="Q200" s="103" t="s">
        <v>26</v>
      </c>
      <c r="R200" s="117">
        <v>1.19</v>
      </c>
      <c r="S200" s="103"/>
      <c r="T200" s="103"/>
      <c r="U200" s="103"/>
      <c r="V200" s="116"/>
      <c r="W200" s="116">
        <v>0</v>
      </c>
      <c r="X200" s="103"/>
      <c r="Y200" s="117">
        <v>1.145</v>
      </c>
      <c r="Z200" s="117">
        <v>1.1595185629673939</v>
      </c>
      <c r="AA200" s="116">
        <v>7368.3988434439616</v>
      </c>
      <c r="AB200" s="191">
        <v>-55070.666265118169</v>
      </c>
      <c r="AC200" s="116">
        <v>0</v>
      </c>
      <c r="AD200" s="116">
        <v>7368.3988434439616</v>
      </c>
      <c r="AE200" s="105">
        <f t="shared" si="9"/>
        <v>25</v>
      </c>
      <c r="AF200" s="103" t="s">
        <v>235</v>
      </c>
      <c r="AG200" s="75"/>
      <c r="AH200" s="79">
        <f t="shared" si="10"/>
        <v>-28.29465155882481</v>
      </c>
      <c r="AI200" s="79">
        <f t="shared" si="11"/>
        <v>0</v>
      </c>
      <c r="AJ200" s="75"/>
      <c r="AK200" s="76"/>
      <c r="AL200" s="76"/>
      <c r="AM200" s="76"/>
      <c r="AN200" s="76"/>
      <c r="AO200" s="76"/>
      <c r="AP200" s="76"/>
      <c r="AQ200" s="76"/>
      <c r="AR200" s="75"/>
      <c r="AS200" s="75"/>
    </row>
    <row r="201" spans="1:45" ht="15.6" x14ac:dyDescent="0.3">
      <c r="A201" s="103">
        <v>2021</v>
      </c>
      <c r="B201" s="103" t="s">
        <v>160</v>
      </c>
      <c r="C201" s="103">
        <v>1093</v>
      </c>
      <c r="D201" s="103" t="s">
        <v>50</v>
      </c>
      <c r="E201" s="114">
        <v>43269</v>
      </c>
      <c r="F201" s="114">
        <v>43614</v>
      </c>
      <c r="G201" s="114">
        <v>43616</v>
      </c>
      <c r="H201" s="103" t="s">
        <v>60</v>
      </c>
      <c r="I201" s="103" t="s">
        <v>57</v>
      </c>
      <c r="J201" s="103" t="s">
        <v>23</v>
      </c>
      <c r="K201" s="116">
        <v>793650.79365079396</v>
      </c>
      <c r="L201" s="103" t="s">
        <v>60</v>
      </c>
      <c r="M201" s="103" t="s">
        <v>58</v>
      </c>
      <c r="N201" s="103" t="s">
        <v>62</v>
      </c>
      <c r="O201" s="115">
        <v>-1000000</v>
      </c>
      <c r="P201" s="103"/>
      <c r="Q201" s="103" t="s">
        <v>26</v>
      </c>
      <c r="R201" s="117">
        <v>1.26</v>
      </c>
      <c r="S201" s="103">
        <v>1.19</v>
      </c>
      <c r="T201" s="103" t="s">
        <v>151</v>
      </c>
      <c r="U201" s="103" t="s">
        <v>150</v>
      </c>
      <c r="V201" s="116"/>
      <c r="W201" s="116">
        <v>0</v>
      </c>
      <c r="X201" s="103"/>
      <c r="Y201" s="117">
        <v>1.145</v>
      </c>
      <c r="Z201" s="117">
        <v>1.1595185629673939</v>
      </c>
      <c r="AA201" s="115">
        <v>-62439.065108562128</v>
      </c>
      <c r="AB201" s="192"/>
      <c r="AC201" s="116"/>
      <c r="AD201" s="115">
        <v>-62439.065108562128</v>
      </c>
      <c r="AE201" s="105">
        <f t="shared" si="9"/>
        <v>25</v>
      </c>
      <c r="AF201" s="103" t="s">
        <v>235</v>
      </c>
      <c r="AG201" s="75"/>
      <c r="AH201" s="79">
        <f t="shared" si="10"/>
        <v>0</v>
      </c>
      <c r="AI201" s="79">
        <f t="shared" si="11"/>
        <v>782.985876461369</v>
      </c>
      <c r="AJ201" s="75"/>
      <c r="AK201" s="76"/>
      <c r="AL201" s="76"/>
      <c r="AM201" s="76"/>
      <c r="AN201" s="76"/>
      <c r="AO201" s="76"/>
      <c r="AP201" s="76"/>
      <c r="AQ201" s="76"/>
      <c r="AR201" s="75"/>
      <c r="AS201" s="75"/>
    </row>
    <row r="202" spans="1:45" ht="15.6" x14ac:dyDescent="0.3">
      <c r="A202" s="103">
        <v>2021</v>
      </c>
      <c r="B202" s="103" t="s">
        <v>161</v>
      </c>
      <c r="C202" s="103">
        <v>1094</v>
      </c>
      <c r="D202" s="103" t="s">
        <v>50</v>
      </c>
      <c r="E202" s="114">
        <v>43269</v>
      </c>
      <c r="F202" s="114">
        <v>43644</v>
      </c>
      <c r="G202" s="114">
        <v>43646</v>
      </c>
      <c r="H202" s="103" t="s">
        <v>56</v>
      </c>
      <c r="I202" s="103" t="s">
        <v>58</v>
      </c>
      <c r="J202" s="103" t="s">
        <v>23</v>
      </c>
      <c r="K202" s="116">
        <v>840336.134453782</v>
      </c>
      <c r="L202" s="103" t="s">
        <v>56</v>
      </c>
      <c r="M202" s="103" t="s">
        <v>57</v>
      </c>
      <c r="N202" s="103" t="s">
        <v>62</v>
      </c>
      <c r="O202" s="115">
        <v>-1000000</v>
      </c>
      <c r="P202" s="103"/>
      <c r="Q202" s="103" t="s">
        <v>26</v>
      </c>
      <c r="R202" s="117">
        <v>1.19</v>
      </c>
      <c r="S202" s="103"/>
      <c r="T202" s="103"/>
      <c r="U202" s="103"/>
      <c r="V202" s="116"/>
      <c r="W202" s="116">
        <v>0</v>
      </c>
      <c r="X202" s="103"/>
      <c r="Y202" s="117">
        <v>1.145</v>
      </c>
      <c r="Z202" s="117">
        <v>1.1626861126043697</v>
      </c>
      <c r="AA202" s="116">
        <v>9464.5564035810821</v>
      </c>
      <c r="AB202" s="191">
        <v>-50792.392767653299</v>
      </c>
      <c r="AC202" s="116">
        <v>0</v>
      </c>
      <c r="AD202" s="116">
        <v>9464.5564035810821</v>
      </c>
      <c r="AE202" s="105">
        <f t="shared" si="9"/>
        <v>26</v>
      </c>
      <c r="AF202" s="103" t="s">
        <v>235</v>
      </c>
      <c r="AG202" s="75"/>
      <c r="AH202" s="79">
        <f t="shared" si="10"/>
        <v>-36.34389658975136</v>
      </c>
      <c r="AI202" s="79">
        <f t="shared" si="11"/>
        <v>0</v>
      </c>
      <c r="AJ202" s="75"/>
      <c r="AK202" s="76"/>
      <c r="AL202" s="76"/>
      <c r="AM202" s="76"/>
      <c r="AN202" s="76"/>
      <c r="AO202" s="76"/>
      <c r="AP202" s="76"/>
      <c r="AQ202" s="76"/>
      <c r="AR202" s="75"/>
      <c r="AS202" s="75"/>
    </row>
    <row r="203" spans="1:45" ht="15.6" x14ac:dyDescent="0.3">
      <c r="A203" s="103">
        <v>2021</v>
      </c>
      <c r="B203" s="103" t="s">
        <v>161</v>
      </c>
      <c r="C203" s="103">
        <v>1095</v>
      </c>
      <c r="D203" s="103" t="s">
        <v>50</v>
      </c>
      <c r="E203" s="114">
        <v>43269</v>
      </c>
      <c r="F203" s="114">
        <v>43644</v>
      </c>
      <c r="G203" s="114">
        <v>43646</v>
      </c>
      <c r="H203" s="103" t="s">
        <v>60</v>
      </c>
      <c r="I203" s="103" t="s">
        <v>57</v>
      </c>
      <c r="J203" s="103" t="s">
        <v>23</v>
      </c>
      <c r="K203" s="116">
        <v>793650.79365079396</v>
      </c>
      <c r="L203" s="103" t="s">
        <v>60</v>
      </c>
      <c r="M203" s="103" t="s">
        <v>58</v>
      </c>
      <c r="N203" s="103" t="s">
        <v>62</v>
      </c>
      <c r="O203" s="115">
        <v>-1000000</v>
      </c>
      <c r="P203" s="103"/>
      <c r="Q203" s="103" t="s">
        <v>26</v>
      </c>
      <c r="R203" s="117">
        <v>1.26</v>
      </c>
      <c r="S203" s="103">
        <v>1.19</v>
      </c>
      <c r="T203" s="103" t="s">
        <v>151</v>
      </c>
      <c r="U203" s="103" t="s">
        <v>150</v>
      </c>
      <c r="V203" s="116"/>
      <c r="W203" s="116">
        <v>0</v>
      </c>
      <c r="X203" s="103"/>
      <c r="Y203" s="117">
        <v>1.145</v>
      </c>
      <c r="Z203" s="117">
        <v>1.1626861126043697</v>
      </c>
      <c r="AA203" s="115">
        <v>-60256.949171234381</v>
      </c>
      <c r="AB203" s="192"/>
      <c r="AC203" s="116"/>
      <c r="AD203" s="115">
        <v>-60256.949171234381</v>
      </c>
      <c r="AE203" s="105">
        <f t="shared" si="9"/>
        <v>26</v>
      </c>
      <c r="AF203" s="103" t="s">
        <v>235</v>
      </c>
      <c r="AG203" s="75"/>
      <c r="AH203" s="79">
        <f t="shared" si="10"/>
        <v>0</v>
      </c>
      <c r="AI203" s="79">
        <f t="shared" si="11"/>
        <v>1373.8584411041436</v>
      </c>
      <c r="AJ203" s="75"/>
      <c r="AK203" s="76"/>
      <c r="AL203" s="76"/>
      <c r="AM203" s="76"/>
      <c r="AN203" s="76"/>
      <c r="AO203" s="76"/>
      <c r="AP203" s="76"/>
      <c r="AQ203" s="76"/>
      <c r="AR203" s="75"/>
      <c r="AS203" s="75"/>
    </row>
    <row r="204" spans="1:45" ht="15.6" x14ac:dyDescent="0.3">
      <c r="A204" s="103">
        <v>2021</v>
      </c>
      <c r="B204" s="103" t="s">
        <v>248</v>
      </c>
      <c r="C204" s="103">
        <v>1242</v>
      </c>
      <c r="D204" s="103" t="s">
        <v>28</v>
      </c>
      <c r="E204" s="114">
        <v>43397</v>
      </c>
      <c r="F204" s="114">
        <v>43644</v>
      </c>
      <c r="G204" s="114">
        <v>43648</v>
      </c>
      <c r="H204" s="103" t="s">
        <v>56</v>
      </c>
      <c r="I204" s="103" t="s">
        <v>58</v>
      </c>
      <c r="J204" s="103" t="s">
        <v>23</v>
      </c>
      <c r="K204" s="116">
        <v>212494.68763280899</v>
      </c>
      <c r="L204" s="103" t="s">
        <v>56</v>
      </c>
      <c r="M204" s="103" t="s">
        <v>57</v>
      </c>
      <c r="N204" s="103" t="s">
        <v>62</v>
      </c>
      <c r="O204" s="115">
        <v>-250000</v>
      </c>
      <c r="P204" s="103"/>
      <c r="Q204" s="103" t="s">
        <v>26</v>
      </c>
      <c r="R204" s="117">
        <v>1.1765000000000001</v>
      </c>
      <c r="S204" s="103">
        <v>1.2549999999999999</v>
      </c>
      <c r="T204" s="103" t="s">
        <v>149</v>
      </c>
      <c r="U204" s="103" t="s">
        <v>150</v>
      </c>
      <c r="V204" s="116"/>
      <c r="W204" s="116">
        <v>0</v>
      </c>
      <c r="X204" s="103"/>
      <c r="Y204" s="117">
        <v>1.145</v>
      </c>
      <c r="Z204" s="117">
        <v>1.1629025310612993</v>
      </c>
      <c r="AA204" s="116">
        <v>1904.580371148046</v>
      </c>
      <c r="AB204" s="191">
        <v>-8431.3098615502731</v>
      </c>
      <c r="AC204" s="116"/>
      <c r="AD204" s="116">
        <v>1904.580371148046</v>
      </c>
      <c r="AE204" s="105">
        <f t="shared" si="9"/>
        <v>26</v>
      </c>
      <c r="AF204" s="103" t="s">
        <v>237</v>
      </c>
      <c r="AG204" s="75"/>
      <c r="AH204" s="79">
        <f t="shared" si="10"/>
        <v>-3.8853439571420134</v>
      </c>
      <c r="AI204" s="79">
        <f t="shared" si="11"/>
        <v>0</v>
      </c>
      <c r="AJ204" s="75"/>
      <c r="AK204" s="76"/>
      <c r="AL204" s="76"/>
      <c r="AM204" s="76"/>
      <c r="AN204" s="76"/>
      <c r="AO204" s="76"/>
      <c r="AP204" s="76"/>
      <c r="AQ204" s="76"/>
      <c r="AR204" s="75"/>
      <c r="AS204" s="75"/>
    </row>
    <row r="205" spans="1:45" ht="15.6" x14ac:dyDescent="0.3">
      <c r="A205" s="103">
        <v>2021</v>
      </c>
      <c r="B205" s="103" t="s">
        <v>248</v>
      </c>
      <c r="C205" s="103">
        <v>1243</v>
      </c>
      <c r="D205" s="103" t="s">
        <v>28</v>
      </c>
      <c r="E205" s="114">
        <v>43397</v>
      </c>
      <c r="F205" s="114">
        <v>43644</v>
      </c>
      <c r="G205" s="114">
        <v>43648</v>
      </c>
      <c r="H205" s="103" t="s">
        <v>60</v>
      </c>
      <c r="I205" s="103" t="s">
        <v>57</v>
      </c>
      <c r="J205" s="103" t="s">
        <v>23</v>
      </c>
      <c r="K205" s="116">
        <v>212494.68763280899</v>
      </c>
      <c r="L205" s="103" t="s">
        <v>60</v>
      </c>
      <c r="M205" s="103" t="s">
        <v>58</v>
      </c>
      <c r="N205" s="103" t="s">
        <v>62</v>
      </c>
      <c r="O205" s="115">
        <v>-250000</v>
      </c>
      <c r="P205" s="103"/>
      <c r="Q205" s="103" t="s">
        <v>26</v>
      </c>
      <c r="R205" s="117">
        <v>1.1765000000000001</v>
      </c>
      <c r="S205" s="103"/>
      <c r="T205" s="103"/>
      <c r="U205" s="103"/>
      <c r="V205" s="116"/>
      <c r="W205" s="116">
        <v>0</v>
      </c>
      <c r="X205" s="103"/>
      <c r="Y205" s="117">
        <v>1.145</v>
      </c>
      <c r="Z205" s="117">
        <v>1.1629025310612993</v>
      </c>
      <c r="AA205" s="115">
        <v>-5804.0898051130271</v>
      </c>
      <c r="AB205" s="192"/>
      <c r="AC205" s="115">
        <v>-2484.6363625067752</v>
      </c>
      <c r="AD205" s="115">
        <v>-3319.4534426062519</v>
      </c>
      <c r="AE205" s="105">
        <f t="shared" si="9"/>
        <v>26</v>
      </c>
      <c r="AF205" s="103" t="s">
        <v>237</v>
      </c>
      <c r="AG205" s="75"/>
      <c r="AH205" s="79">
        <f t="shared" si="10"/>
        <v>0</v>
      </c>
      <c r="AI205" s="79">
        <f t="shared" si="11"/>
        <v>132.33324755657702</v>
      </c>
      <c r="AJ205" s="75"/>
      <c r="AK205" s="76"/>
      <c r="AL205" s="76"/>
      <c r="AM205" s="76"/>
      <c r="AN205" s="76"/>
      <c r="AO205" s="76"/>
      <c r="AP205" s="76"/>
      <c r="AQ205" s="76"/>
      <c r="AR205" s="75"/>
      <c r="AS205" s="75"/>
    </row>
    <row r="206" spans="1:45" ht="15.6" x14ac:dyDescent="0.3">
      <c r="A206" s="103">
        <v>2021</v>
      </c>
      <c r="B206" s="103" t="s">
        <v>248</v>
      </c>
      <c r="C206" s="103">
        <v>1244</v>
      </c>
      <c r="D206" s="103" t="s">
        <v>28</v>
      </c>
      <c r="E206" s="114">
        <v>43397</v>
      </c>
      <c r="F206" s="114">
        <v>43644</v>
      </c>
      <c r="G206" s="114">
        <v>43648</v>
      </c>
      <c r="H206" s="103" t="s">
        <v>60</v>
      </c>
      <c r="I206" s="103" t="s">
        <v>57</v>
      </c>
      <c r="J206" s="103" t="s">
        <v>23</v>
      </c>
      <c r="K206" s="116">
        <v>212494.68763280899</v>
      </c>
      <c r="L206" s="103" t="s">
        <v>60</v>
      </c>
      <c r="M206" s="103" t="s">
        <v>58</v>
      </c>
      <c r="N206" s="103" t="s">
        <v>62</v>
      </c>
      <c r="O206" s="115">
        <v>-250000</v>
      </c>
      <c r="P206" s="103"/>
      <c r="Q206" s="103" t="s">
        <v>26</v>
      </c>
      <c r="R206" s="117">
        <v>1.1765000000000001</v>
      </c>
      <c r="S206" s="103">
        <v>1.1299999999999999</v>
      </c>
      <c r="T206" s="103" t="s">
        <v>151</v>
      </c>
      <c r="U206" s="103" t="s">
        <v>150</v>
      </c>
      <c r="V206" s="116"/>
      <c r="W206" s="116">
        <v>0</v>
      </c>
      <c r="X206" s="103"/>
      <c r="Y206" s="117">
        <v>1.145</v>
      </c>
      <c r="Z206" s="117">
        <v>1.1629025310612993</v>
      </c>
      <c r="AA206" s="115">
        <v>-4531.8004275852918</v>
      </c>
      <c r="AB206" s="192"/>
      <c r="AC206" s="116"/>
      <c r="AD206" s="115">
        <v>-4531.8004275852918</v>
      </c>
      <c r="AE206" s="105">
        <f t="shared" si="9"/>
        <v>26</v>
      </c>
      <c r="AF206" s="103" t="s">
        <v>237</v>
      </c>
      <c r="AG206" s="75"/>
      <c r="AH206" s="79">
        <f t="shared" si="10"/>
        <v>0</v>
      </c>
      <c r="AI206" s="79">
        <f t="shared" si="11"/>
        <v>103.32504974894465</v>
      </c>
      <c r="AJ206" s="75"/>
      <c r="AK206" s="76"/>
      <c r="AL206" s="76"/>
      <c r="AM206" s="76"/>
      <c r="AN206" s="76"/>
      <c r="AO206" s="76"/>
      <c r="AP206" s="76"/>
      <c r="AQ206" s="76"/>
      <c r="AR206" s="75"/>
      <c r="AS206" s="75"/>
    </row>
    <row r="207" spans="1:45" ht="15.6" x14ac:dyDescent="0.3">
      <c r="A207" s="103">
        <v>2021</v>
      </c>
      <c r="B207" s="103" t="s">
        <v>249</v>
      </c>
      <c r="C207" s="103">
        <v>1332</v>
      </c>
      <c r="D207" s="103" t="s">
        <v>22</v>
      </c>
      <c r="E207" s="114">
        <v>43397</v>
      </c>
      <c r="F207" s="114">
        <v>43644</v>
      </c>
      <c r="G207" s="114">
        <v>43648</v>
      </c>
      <c r="H207" s="103" t="s">
        <v>56</v>
      </c>
      <c r="I207" s="103" t="s">
        <v>58</v>
      </c>
      <c r="J207" s="103" t="s">
        <v>23</v>
      </c>
      <c r="K207" s="116">
        <v>425350.914504466</v>
      </c>
      <c r="L207" s="103" t="s">
        <v>56</v>
      </c>
      <c r="M207" s="103" t="s">
        <v>57</v>
      </c>
      <c r="N207" s="103" t="s">
        <v>62</v>
      </c>
      <c r="O207" s="115">
        <v>-500000</v>
      </c>
      <c r="P207" s="103"/>
      <c r="Q207" s="103" t="s">
        <v>26</v>
      </c>
      <c r="R207" s="117">
        <v>1.1755</v>
      </c>
      <c r="S207" s="103">
        <v>1.2549999999999999</v>
      </c>
      <c r="T207" s="103" t="s">
        <v>149</v>
      </c>
      <c r="U207" s="103" t="s">
        <v>150</v>
      </c>
      <c r="V207" s="116"/>
      <c r="W207" s="116">
        <v>0</v>
      </c>
      <c r="X207" s="103"/>
      <c r="Y207" s="117">
        <v>1.145</v>
      </c>
      <c r="Z207" s="117">
        <v>1.1629025310612993</v>
      </c>
      <c r="AA207" s="116">
        <v>3940.2646273939663</v>
      </c>
      <c r="AB207" s="191">
        <v>-16435.142140222313</v>
      </c>
      <c r="AC207" s="116"/>
      <c r="AD207" s="116">
        <v>3940.2646273939663</v>
      </c>
      <c r="AE207" s="105">
        <f t="shared" si="9"/>
        <v>26</v>
      </c>
      <c r="AF207" s="103" t="s">
        <v>239</v>
      </c>
      <c r="AG207" s="75"/>
      <c r="AH207" s="79">
        <f t="shared" si="10"/>
        <v>-12.766457392756452</v>
      </c>
      <c r="AI207" s="79">
        <f t="shared" si="11"/>
        <v>0</v>
      </c>
      <c r="AJ207" s="75"/>
      <c r="AK207" s="76"/>
      <c r="AL207" s="76"/>
      <c r="AM207" s="76"/>
      <c r="AN207" s="76"/>
      <c r="AO207" s="76"/>
      <c r="AP207" s="76"/>
      <c r="AQ207" s="76"/>
      <c r="AR207" s="75"/>
      <c r="AS207" s="75"/>
    </row>
    <row r="208" spans="1:45" ht="15.6" x14ac:dyDescent="0.3">
      <c r="A208" s="103">
        <v>2021</v>
      </c>
      <c r="B208" s="103" t="s">
        <v>249</v>
      </c>
      <c r="C208" s="103">
        <v>1333</v>
      </c>
      <c r="D208" s="103" t="s">
        <v>22</v>
      </c>
      <c r="E208" s="114">
        <v>43397</v>
      </c>
      <c r="F208" s="114">
        <v>43644</v>
      </c>
      <c r="G208" s="114">
        <v>43648</v>
      </c>
      <c r="H208" s="103" t="s">
        <v>60</v>
      </c>
      <c r="I208" s="103" t="s">
        <v>57</v>
      </c>
      <c r="J208" s="103" t="s">
        <v>23</v>
      </c>
      <c r="K208" s="116">
        <v>425350.914504466</v>
      </c>
      <c r="L208" s="103" t="s">
        <v>60</v>
      </c>
      <c r="M208" s="103" t="s">
        <v>58</v>
      </c>
      <c r="N208" s="103" t="s">
        <v>62</v>
      </c>
      <c r="O208" s="115">
        <v>-500000</v>
      </c>
      <c r="P208" s="103"/>
      <c r="Q208" s="103" t="s">
        <v>26</v>
      </c>
      <c r="R208" s="117">
        <v>1.1755</v>
      </c>
      <c r="S208" s="103"/>
      <c r="T208" s="103"/>
      <c r="U208" s="103"/>
      <c r="V208" s="116"/>
      <c r="W208" s="116">
        <v>0</v>
      </c>
      <c r="X208" s="103"/>
      <c r="Y208" s="117">
        <v>1.145</v>
      </c>
      <c r="Z208" s="117">
        <v>1.1629025310612993</v>
      </c>
      <c r="AA208" s="115">
        <v>-11404.357968175818</v>
      </c>
      <c r="AB208" s="192"/>
      <c r="AC208" s="115">
        <v>-4607.7334861657</v>
      </c>
      <c r="AD208" s="115">
        <v>-6796.6244820101183</v>
      </c>
      <c r="AE208" s="105">
        <f t="shared" si="9"/>
        <v>26</v>
      </c>
      <c r="AF208" s="103" t="s">
        <v>239</v>
      </c>
      <c r="AG208" s="75"/>
      <c r="AH208" s="79">
        <f t="shared" si="10"/>
        <v>0</v>
      </c>
      <c r="AI208" s="79">
        <f t="shared" si="11"/>
        <v>260.01936167440863</v>
      </c>
      <c r="AJ208" s="75"/>
      <c r="AK208" s="76"/>
      <c r="AL208" s="76"/>
      <c r="AM208" s="76"/>
      <c r="AN208" s="76"/>
      <c r="AO208" s="76"/>
      <c r="AP208" s="76"/>
      <c r="AQ208" s="76"/>
      <c r="AR208" s="75"/>
      <c r="AS208" s="75"/>
    </row>
    <row r="209" spans="1:45" ht="15.6" x14ac:dyDescent="0.3">
      <c r="A209" s="103">
        <v>2021</v>
      </c>
      <c r="B209" s="103" t="s">
        <v>249</v>
      </c>
      <c r="C209" s="103">
        <v>1334</v>
      </c>
      <c r="D209" s="103" t="s">
        <v>22</v>
      </c>
      <c r="E209" s="114">
        <v>43397</v>
      </c>
      <c r="F209" s="114">
        <v>43644</v>
      </c>
      <c r="G209" s="114">
        <v>43648</v>
      </c>
      <c r="H209" s="103" t="s">
        <v>60</v>
      </c>
      <c r="I209" s="103" t="s">
        <v>57</v>
      </c>
      <c r="J209" s="103" t="s">
        <v>23</v>
      </c>
      <c r="K209" s="116">
        <v>425350.914504466</v>
      </c>
      <c r="L209" s="103" t="s">
        <v>60</v>
      </c>
      <c r="M209" s="103" t="s">
        <v>58</v>
      </c>
      <c r="N209" s="103" t="s">
        <v>62</v>
      </c>
      <c r="O209" s="115">
        <v>-500000</v>
      </c>
      <c r="P209" s="103"/>
      <c r="Q209" s="103" t="s">
        <v>26</v>
      </c>
      <c r="R209" s="117">
        <v>1.1755</v>
      </c>
      <c r="S209" s="103">
        <v>1.1299999999999999</v>
      </c>
      <c r="T209" s="103" t="s">
        <v>151</v>
      </c>
      <c r="U209" s="103" t="s">
        <v>150</v>
      </c>
      <c r="V209" s="116"/>
      <c r="W209" s="116">
        <v>0</v>
      </c>
      <c r="X209" s="103"/>
      <c r="Y209" s="117">
        <v>1.145</v>
      </c>
      <c r="Z209" s="117">
        <v>1.1629025310612993</v>
      </c>
      <c r="AA209" s="115">
        <v>-8971.0487994404593</v>
      </c>
      <c r="AB209" s="192"/>
      <c r="AC209" s="116"/>
      <c r="AD209" s="115">
        <v>-8971.0487994404593</v>
      </c>
      <c r="AE209" s="105">
        <f t="shared" ref="AE209:AE272" si="12">VLOOKUP(G209,$AM$17:$AR$23,6,TRUE)+1</f>
        <v>26</v>
      </c>
      <c r="AF209" s="103" t="s">
        <v>239</v>
      </c>
      <c r="AG209" s="75"/>
      <c r="AH209" s="79">
        <f t="shared" ref="AH209:AH272" si="13">-IF($AA209&gt;0,$AA209*(1-VLOOKUP($D209,$AK$27:$AP$40,6,FALSE))*VLOOKUP($D209,$AK$27:$AP$40,IF(($G209-$B$2)/365&lt;1,4,5),FALSE),0)</f>
        <v>0</v>
      </c>
      <c r="AI209" s="79">
        <f t="shared" ref="AI209:AI272" si="14">-IF($AA209&lt;0,$AA209*(1-VLOOKUP($AE209,$AK$18:$AP$24,6,FALSE))*VLOOKUP($AE209,$AK$18:$AP$24,5,FALSE),0)</f>
        <v>204.53991262724247</v>
      </c>
      <c r="AJ209" s="75"/>
      <c r="AK209" s="76"/>
      <c r="AL209" s="76"/>
      <c r="AM209" s="76"/>
      <c r="AN209" s="76"/>
      <c r="AO209" s="76"/>
      <c r="AP209" s="76"/>
      <c r="AQ209" s="76"/>
      <c r="AR209" s="75"/>
      <c r="AS209" s="75"/>
    </row>
    <row r="210" spans="1:45" ht="15.6" x14ac:dyDescent="0.3">
      <c r="A210" s="103">
        <v>2021</v>
      </c>
      <c r="B210" s="103" t="s">
        <v>250</v>
      </c>
      <c r="C210" s="103">
        <v>1335</v>
      </c>
      <c r="D210" s="103" t="s">
        <v>22</v>
      </c>
      <c r="E210" s="114">
        <v>43397</v>
      </c>
      <c r="F210" s="114">
        <v>43672</v>
      </c>
      <c r="G210" s="114">
        <v>43676</v>
      </c>
      <c r="H210" s="103" t="s">
        <v>56</v>
      </c>
      <c r="I210" s="103" t="s">
        <v>58</v>
      </c>
      <c r="J210" s="103" t="s">
        <v>23</v>
      </c>
      <c r="K210" s="116">
        <v>425350.914504466</v>
      </c>
      <c r="L210" s="103" t="s">
        <v>56</v>
      </c>
      <c r="M210" s="103" t="s">
        <v>57</v>
      </c>
      <c r="N210" s="103" t="s">
        <v>62</v>
      </c>
      <c r="O210" s="115">
        <v>-500000</v>
      </c>
      <c r="P210" s="103"/>
      <c r="Q210" s="103" t="s">
        <v>26</v>
      </c>
      <c r="R210" s="117">
        <v>1.1755</v>
      </c>
      <c r="S210" s="103">
        <v>1.2549999999999999</v>
      </c>
      <c r="T210" s="103" t="s">
        <v>149</v>
      </c>
      <c r="U210" s="103" t="s">
        <v>150</v>
      </c>
      <c r="V210" s="116"/>
      <c r="W210" s="116">
        <v>0</v>
      </c>
      <c r="X210" s="103"/>
      <c r="Y210" s="117">
        <v>1.145</v>
      </c>
      <c r="Z210" s="117">
        <v>1.1656575234074955</v>
      </c>
      <c r="AA210" s="116">
        <v>4210.4251661242215</v>
      </c>
      <c r="AB210" s="191">
        <v>-16660.952191701916</v>
      </c>
      <c r="AC210" s="116"/>
      <c r="AD210" s="116">
        <v>4210.4251661242215</v>
      </c>
      <c r="AE210" s="105">
        <f t="shared" si="12"/>
        <v>26</v>
      </c>
      <c r="AF210" s="103" t="s">
        <v>239</v>
      </c>
      <c r="AG210" s="75"/>
      <c r="AH210" s="79">
        <f t="shared" si="13"/>
        <v>-13.641777538242478</v>
      </c>
      <c r="AI210" s="79">
        <f t="shared" si="14"/>
        <v>0</v>
      </c>
      <c r="AJ210" s="75"/>
      <c r="AK210" s="76"/>
      <c r="AL210" s="76"/>
      <c r="AM210" s="76"/>
      <c r="AN210" s="76"/>
      <c r="AO210" s="76"/>
      <c r="AP210" s="76"/>
      <c r="AQ210" s="76"/>
      <c r="AR210" s="75"/>
      <c r="AS210" s="75"/>
    </row>
    <row r="211" spans="1:45" ht="15.6" x14ac:dyDescent="0.3">
      <c r="A211" s="103">
        <v>2021</v>
      </c>
      <c r="B211" s="103" t="s">
        <v>250</v>
      </c>
      <c r="C211" s="103">
        <v>1336</v>
      </c>
      <c r="D211" s="103" t="s">
        <v>22</v>
      </c>
      <c r="E211" s="114">
        <v>43397</v>
      </c>
      <c r="F211" s="114">
        <v>43672</v>
      </c>
      <c r="G211" s="114">
        <v>43676</v>
      </c>
      <c r="H211" s="103" t="s">
        <v>60</v>
      </c>
      <c r="I211" s="103" t="s">
        <v>57</v>
      </c>
      <c r="J211" s="103" t="s">
        <v>23</v>
      </c>
      <c r="K211" s="116">
        <v>425350.914504466</v>
      </c>
      <c r="L211" s="103" t="s">
        <v>60</v>
      </c>
      <c r="M211" s="103" t="s">
        <v>58</v>
      </c>
      <c r="N211" s="103" t="s">
        <v>62</v>
      </c>
      <c r="O211" s="115">
        <v>-500000</v>
      </c>
      <c r="P211" s="103"/>
      <c r="Q211" s="103" t="s">
        <v>26</v>
      </c>
      <c r="R211" s="117">
        <v>1.1755</v>
      </c>
      <c r="S211" s="103"/>
      <c r="T211" s="103"/>
      <c r="U211" s="103"/>
      <c r="V211" s="116"/>
      <c r="W211" s="116">
        <v>0</v>
      </c>
      <c r="X211" s="103"/>
      <c r="Y211" s="117">
        <v>1.145</v>
      </c>
      <c r="Z211" s="117">
        <v>1.1656575234074955</v>
      </c>
      <c r="AA211" s="115">
        <v>-11552.312860318918</v>
      </c>
      <c r="AB211" s="192"/>
      <c r="AC211" s="115">
        <v>-3591.5406845849939</v>
      </c>
      <c r="AD211" s="115">
        <v>-7960.7721757339241</v>
      </c>
      <c r="AE211" s="105">
        <f t="shared" si="12"/>
        <v>26</v>
      </c>
      <c r="AF211" s="103" t="s">
        <v>239</v>
      </c>
      <c r="AG211" s="75"/>
      <c r="AH211" s="79">
        <f t="shared" si="13"/>
        <v>0</v>
      </c>
      <c r="AI211" s="79">
        <f t="shared" si="14"/>
        <v>263.39273321527133</v>
      </c>
      <c r="AJ211" s="75"/>
      <c r="AK211" s="76"/>
      <c r="AL211" s="76"/>
      <c r="AM211" s="76"/>
      <c r="AN211" s="76"/>
      <c r="AO211" s="76"/>
      <c r="AP211" s="76"/>
      <c r="AQ211" s="76"/>
      <c r="AR211" s="75"/>
      <c r="AS211" s="75"/>
    </row>
    <row r="212" spans="1:45" ht="15.6" x14ac:dyDescent="0.3">
      <c r="A212" s="103">
        <v>2021</v>
      </c>
      <c r="B212" s="103" t="s">
        <v>250</v>
      </c>
      <c r="C212" s="103">
        <v>1337</v>
      </c>
      <c r="D212" s="103" t="s">
        <v>22</v>
      </c>
      <c r="E212" s="114">
        <v>43397</v>
      </c>
      <c r="F212" s="114">
        <v>43672</v>
      </c>
      <c r="G212" s="114">
        <v>43676</v>
      </c>
      <c r="H212" s="103" t="s">
        <v>60</v>
      </c>
      <c r="I212" s="103" t="s">
        <v>57</v>
      </c>
      <c r="J212" s="103" t="s">
        <v>23</v>
      </c>
      <c r="K212" s="116">
        <v>425350.914504466</v>
      </c>
      <c r="L212" s="103" t="s">
        <v>60</v>
      </c>
      <c r="M212" s="103" t="s">
        <v>58</v>
      </c>
      <c r="N212" s="103" t="s">
        <v>62</v>
      </c>
      <c r="O212" s="115">
        <v>-500000</v>
      </c>
      <c r="P212" s="103"/>
      <c r="Q212" s="103" t="s">
        <v>26</v>
      </c>
      <c r="R212" s="117">
        <v>1.1755</v>
      </c>
      <c r="S212" s="103">
        <v>1.1299999999999999</v>
      </c>
      <c r="T212" s="103" t="s">
        <v>151</v>
      </c>
      <c r="U212" s="103" t="s">
        <v>150</v>
      </c>
      <c r="V212" s="116"/>
      <c r="W212" s="116">
        <v>0</v>
      </c>
      <c r="X212" s="103"/>
      <c r="Y212" s="117">
        <v>1.145</v>
      </c>
      <c r="Z212" s="117">
        <v>1.1656575234074955</v>
      </c>
      <c r="AA212" s="115">
        <v>-9319.0644975072228</v>
      </c>
      <c r="AB212" s="192"/>
      <c r="AC212" s="116"/>
      <c r="AD212" s="115">
        <v>-9319.0644975072228</v>
      </c>
      <c r="AE212" s="105">
        <f t="shared" si="12"/>
        <v>26</v>
      </c>
      <c r="AF212" s="103" t="s">
        <v>239</v>
      </c>
      <c r="AG212" s="75"/>
      <c r="AH212" s="79">
        <f t="shared" si="13"/>
        <v>0</v>
      </c>
      <c r="AI212" s="79">
        <f t="shared" si="14"/>
        <v>212.47467054316468</v>
      </c>
      <c r="AJ212" s="75"/>
      <c r="AK212" s="76"/>
      <c r="AL212" s="76"/>
      <c r="AM212" s="76"/>
      <c r="AN212" s="76"/>
      <c r="AO212" s="76"/>
      <c r="AP212" s="76"/>
      <c r="AQ212" s="76"/>
      <c r="AR212" s="75"/>
      <c r="AS212" s="75"/>
    </row>
    <row r="213" spans="1:45" ht="15.6" x14ac:dyDescent="0.3">
      <c r="A213" s="103">
        <v>2021</v>
      </c>
      <c r="B213" s="103" t="s">
        <v>162</v>
      </c>
      <c r="C213" s="103">
        <v>1096</v>
      </c>
      <c r="D213" s="103" t="s">
        <v>50</v>
      </c>
      <c r="E213" s="114">
        <v>43269</v>
      </c>
      <c r="F213" s="114">
        <v>43675</v>
      </c>
      <c r="G213" s="114">
        <v>43677</v>
      </c>
      <c r="H213" s="103" t="s">
        <v>56</v>
      </c>
      <c r="I213" s="103" t="s">
        <v>58</v>
      </c>
      <c r="J213" s="103" t="s">
        <v>23</v>
      </c>
      <c r="K213" s="116">
        <v>840336.134453782</v>
      </c>
      <c r="L213" s="103" t="s">
        <v>56</v>
      </c>
      <c r="M213" s="103" t="s">
        <v>57</v>
      </c>
      <c r="N213" s="103" t="s">
        <v>62</v>
      </c>
      <c r="O213" s="115">
        <v>-1000000</v>
      </c>
      <c r="P213" s="103"/>
      <c r="Q213" s="103" t="s">
        <v>26</v>
      </c>
      <c r="R213" s="117">
        <v>1.19</v>
      </c>
      <c r="S213" s="103"/>
      <c r="T213" s="103"/>
      <c r="U213" s="103"/>
      <c r="V213" s="116"/>
      <c r="W213" s="116">
        <v>0</v>
      </c>
      <c r="X213" s="103"/>
      <c r="Y213" s="117">
        <v>1.145</v>
      </c>
      <c r="Z213" s="117">
        <v>1.1657558778384531</v>
      </c>
      <c r="AA213" s="116">
        <v>11716.180302272884</v>
      </c>
      <c r="AB213" s="191">
        <v>-46786.81672354709</v>
      </c>
      <c r="AC213" s="116">
        <v>0</v>
      </c>
      <c r="AD213" s="116">
        <v>11716.180302272884</v>
      </c>
      <c r="AE213" s="105">
        <f t="shared" si="12"/>
        <v>26</v>
      </c>
      <c r="AF213" s="103" t="s">
        <v>235</v>
      </c>
      <c r="AG213" s="75"/>
      <c r="AH213" s="79">
        <f t="shared" si="13"/>
        <v>-44.99013236072787</v>
      </c>
      <c r="AI213" s="79">
        <f t="shared" si="14"/>
        <v>0</v>
      </c>
      <c r="AJ213" s="75"/>
      <c r="AK213" s="76"/>
      <c r="AL213" s="76"/>
      <c r="AM213" s="76"/>
      <c r="AN213" s="76"/>
      <c r="AO213" s="76"/>
      <c r="AP213" s="76"/>
      <c r="AQ213" s="76"/>
      <c r="AR213" s="75"/>
      <c r="AS213" s="75"/>
    </row>
    <row r="214" spans="1:45" ht="15.6" x14ac:dyDescent="0.3">
      <c r="A214" s="103">
        <v>2021</v>
      </c>
      <c r="B214" s="103" t="s">
        <v>162</v>
      </c>
      <c r="C214" s="103">
        <v>1097</v>
      </c>
      <c r="D214" s="103" t="s">
        <v>50</v>
      </c>
      <c r="E214" s="114">
        <v>43269</v>
      </c>
      <c r="F214" s="114">
        <v>43675</v>
      </c>
      <c r="G214" s="114">
        <v>43677</v>
      </c>
      <c r="H214" s="103" t="s">
        <v>60</v>
      </c>
      <c r="I214" s="103" t="s">
        <v>57</v>
      </c>
      <c r="J214" s="103" t="s">
        <v>23</v>
      </c>
      <c r="K214" s="116">
        <v>793650.79365079396</v>
      </c>
      <c r="L214" s="103" t="s">
        <v>60</v>
      </c>
      <c r="M214" s="103" t="s">
        <v>58</v>
      </c>
      <c r="N214" s="103" t="s">
        <v>62</v>
      </c>
      <c r="O214" s="115">
        <v>-1000000</v>
      </c>
      <c r="P214" s="103"/>
      <c r="Q214" s="103" t="s">
        <v>26</v>
      </c>
      <c r="R214" s="117">
        <v>1.26</v>
      </c>
      <c r="S214" s="103">
        <v>1.19</v>
      </c>
      <c r="T214" s="103" t="s">
        <v>151</v>
      </c>
      <c r="U214" s="103" t="s">
        <v>150</v>
      </c>
      <c r="V214" s="116"/>
      <c r="W214" s="116">
        <v>0</v>
      </c>
      <c r="X214" s="103"/>
      <c r="Y214" s="117">
        <v>1.145</v>
      </c>
      <c r="Z214" s="117">
        <v>1.1657558778384531</v>
      </c>
      <c r="AA214" s="115">
        <v>-58502.997025819976</v>
      </c>
      <c r="AB214" s="192"/>
      <c r="AC214" s="116"/>
      <c r="AD214" s="115">
        <v>-58502.997025819976</v>
      </c>
      <c r="AE214" s="105">
        <f t="shared" si="12"/>
        <v>26</v>
      </c>
      <c r="AF214" s="103" t="s">
        <v>235</v>
      </c>
      <c r="AG214" s="75"/>
      <c r="AH214" s="79">
        <f t="shared" si="13"/>
        <v>0</v>
      </c>
      <c r="AI214" s="79">
        <f t="shared" si="14"/>
        <v>1333.8683321886951</v>
      </c>
      <c r="AJ214" s="75"/>
      <c r="AK214" s="76"/>
      <c r="AL214" s="76"/>
      <c r="AM214" s="76"/>
      <c r="AN214" s="76"/>
      <c r="AO214" s="76"/>
      <c r="AP214" s="76"/>
      <c r="AQ214" s="76"/>
      <c r="AR214" s="75"/>
      <c r="AS214" s="75"/>
    </row>
    <row r="215" spans="1:45" ht="15.6" x14ac:dyDescent="0.3">
      <c r="A215" s="103">
        <v>2021</v>
      </c>
      <c r="B215" s="103" t="s">
        <v>251</v>
      </c>
      <c r="C215" s="103">
        <v>1245</v>
      </c>
      <c r="D215" s="103" t="s">
        <v>28</v>
      </c>
      <c r="E215" s="114">
        <v>43397</v>
      </c>
      <c r="F215" s="114">
        <v>43675</v>
      </c>
      <c r="G215" s="114">
        <v>43677</v>
      </c>
      <c r="H215" s="103" t="s">
        <v>56</v>
      </c>
      <c r="I215" s="103" t="s">
        <v>58</v>
      </c>
      <c r="J215" s="103" t="s">
        <v>23</v>
      </c>
      <c r="K215" s="116">
        <v>212494.68763280899</v>
      </c>
      <c r="L215" s="103" t="s">
        <v>56</v>
      </c>
      <c r="M215" s="103" t="s">
        <v>57</v>
      </c>
      <c r="N215" s="103" t="s">
        <v>62</v>
      </c>
      <c r="O215" s="115">
        <v>-250000</v>
      </c>
      <c r="P215" s="103"/>
      <c r="Q215" s="103" t="s">
        <v>26</v>
      </c>
      <c r="R215" s="117">
        <v>1.1765000000000001</v>
      </c>
      <c r="S215" s="103">
        <v>1.2549999999999999</v>
      </c>
      <c r="T215" s="103" t="s">
        <v>149</v>
      </c>
      <c r="U215" s="103" t="s">
        <v>150</v>
      </c>
      <c r="V215" s="116"/>
      <c r="W215" s="116">
        <v>0</v>
      </c>
      <c r="X215" s="103"/>
      <c r="Y215" s="117">
        <v>1.145</v>
      </c>
      <c r="Z215" s="117">
        <v>1.1657558778384531</v>
      </c>
      <c r="AA215" s="116">
        <v>2043.5182945785314</v>
      </c>
      <c r="AB215" s="191">
        <v>-8585.0344779200241</v>
      </c>
      <c r="AC215" s="116"/>
      <c r="AD215" s="116">
        <v>2043.5182945785314</v>
      </c>
      <c r="AE215" s="105">
        <f t="shared" si="12"/>
        <v>26</v>
      </c>
      <c r="AF215" s="103" t="s">
        <v>237</v>
      </c>
      <c r="AG215" s="75"/>
      <c r="AH215" s="79">
        <f t="shared" si="13"/>
        <v>-4.1687773209402037</v>
      </c>
      <c r="AI215" s="79">
        <f t="shared" si="14"/>
        <v>0</v>
      </c>
      <c r="AJ215" s="75"/>
      <c r="AK215" s="76"/>
      <c r="AL215" s="76"/>
      <c r="AM215" s="76"/>
      <c r="AN215" s="76"/>
      <c r="AO215" s="76"/>
      <c r="AP215" s="76"/>
      <c r="AQ215" s="76"/>
      <c r="AR215" s="75"/>
      <c r="AS215" s="75"/>
    </row>
    <row r="216" spans="1:45" ht="15.6" x14ac:dyDescent="0.3">
      <c r="A216" s="103">
        <v>2021</v>
      </c>
      <c r="B216" s="103" t="s">
        <v>251</v>
      </c>
      <c r="C216" s="103">
        <v>1246</v>
      </c>
      <c r="D216" s="103" t="s">
        <v>28</v>
      </c>
      <c r="E216" s="114">
        <v>43397</v>
      </c>
      <c r="F216" s="114">
        <v>43675</v>
      </c>
      <c r="G216" s="114">
        <v>43677</v>
      </c>
      <c r="H216" s="103" t="s">
        <v>60</v>
      </c>
      <c r="I216" s="103" t="s">
        <v>57</v>
      </c>
      <c r="J216" s="103" t="s">
        <v>23</v>
      </c>
      <c r="K216" s="116">
        <v>212494.68763280899</v>
      </c>
      <c r="L216" s="103" t="s">
        <v>60</v>
      </c>
      <c r="M216" s="103" t="s">
        <v>58</v>
      </c>
      <c r="N216" s="103" t="s">
        <v>62</v>
      </c>
      <c r="O216" s="115">
        <v>-250000</v>
      </c>
      <c r="P216" s="103"/>
      <c r="Q216" s="103" t="s">
        <v>26</v>
      </c>
      <c r="R216" s="117">
        <v>1.1765000000000001</v>
      </c>
      <c r="S216" s="103"/>
      <c r="T216" s="103"/>
      <c r="U216" s="103"/>
      <c r="V216" s="116"/>
      <c r="W216" s="116">
        <v>0</v>
      </c>
      <c r="X216" s="103"/>
      <c r="Y216" s="117">
        <v>1.145</v>
      </c>
      <c r="Z216" s="117">
        <v>1.1657558778384531</v>
      </c>
      <c r="AA216" s="115">
        <v>-5901.0893586031552</v>
      </c>
      <c r="AB216" s="192"/>
      <c r="AC216" s="115">
        <v>-1958.4450964467251</v>
      </c>
      <c r="AD216" s="115">
        <v>-3942.6442621564302</v>
      </c>
      <c r="AE216" s="105">
        <f t="shared" si="12"/>
        <v>26</v>
      </c>
      <c r="AF216" s="103" t="s">
        <v>237</v>
      </c>
      <c r="AG216" s="75"/>
      <c r="AH216" s="79">
        <f t="shared" si="13"/>
        <v>0</v>
      </c>
      <c r="AI216" s="79">
        <f t="shared" si="14"/>
        <v>134.54483737615192</v>
      </c>
      <c r="AJ216" s="75"/>
      <c r="AK216" s="76"/>
      <c r="AL216" s="76"/>
      <c r="AM216" s="76"/>
      <c r="AN216" s="76"/>
      <c r="AO216" s="76"/>
      <c r="AP216" s="76"/>
      <c r="AQ216" s="76"/>
      <c r="AR216" s="75"/>
      <c r="AS216" s="75"/>
    </row>
    <row r="217" spans="1:45" ht="15.6" x14ac:dyDescent="0.3">
      <c r="A217" s="103">
        <v>2021</v>
      </c>
      <c r="B217" s="103" t="s">
        <v>251</v>
      </c>
      <c r="C217" s="103">
        <v>1247</v>
      </c>
      <c r="D217" s="103" t="s">
        <v>28</v>
      </c>
      <c r="E217" s="114">
        <v>43397</v>
      </c>
      <c r="F217" s="114">
        <v>43675</v>
      </c>
      <c r="G217" s="114">
        <v>43677</v>
      </c>
      <c r="H217" s="103" t="s">
        <v>60</v>
      </c>
      <c r="I217" s="103" t="s">
        <v>57</v>
      </c>
      <c r="J217" s="103" t="s">
        <v>23</v>
      </c>
      <c r="K217" s="116">
        <v>212494.68763280899</v>
      </c>
      <c r="L217" s="103" t="s">
        <v>60</v>
      </c>
      <c r="M217" s="103" t="s">
        <v>58</v>
      </c>
      <c r="N217" s="103" t="s">
        <v>62</v>
      </c>
      <c r="O217" s="115">
        <v>-250000</v>
      </c>
      <c r="P217" s="103"/>
      <c r="Q217" s="103" t="s">
        <v>26</v>
      </c>
      <c r="R217" s="117">
        <v>1.1765000000000001</v>
      </c>
      <c r="S217" s="103">
        <v>1.1299999999999999</v>
      </c>
      <c r="T217" s="103" t="s">
        <v>151</v>
      </c>
      <c r="U217" s="103" t="s">
        <v>150</v>
      </c>
      <c r="V217" s="116"/>
      <c r="W217" s="116">
        <v>0</v>
      </c>
      <c r="X217" s="103"/>
      <c r="Y217" s="117">
        <v>1.145</v>
      </c>
      <c r="Z217" s="117">
        <v>1.1657558778384531</v>
      </c>
      <c r="AA217" s="115">
        <v>-4727.4634138953988</v>
      </c>
      <c r="AB217" s="192"/>
      <c r="AC217" s="116"/>
      <c r="AD217" s="115">
        <v>-4727.4634138953988</v>
      </c>
      <c r="AE217" s="105">
        <f t="shared" si="12"/>
        <v>26</v>
      </c>
      <c r="AF217" s="103" t="s">
        <v>237</v>
      </c>
      <c r="AG217" s="75"/>
      <c r="AH217" s="79">
        <f t="shared" si="13"/>
        <v>0</v>
      </c>
      <c r="AI217" s="79">
        <f t="shared" si="14"/>
        <v>107.78616583681509</v>
      </c>
      <c r="AJ217" s="75"/>
      <c r="AK217" s="76"/>
      <c r="AL217" s="76"/>
      <c r="AM217" s="76"/>
      <c r="AN217" s="76"/>
      <c r="AO217" s="76"/>
      <c r="AP217" s="76"/>
      <c r="AQ217" s="76"/>
      <c r="AR217" s="75"/>
      <c r="AS217" s="75"/>
    </row>
    <row r="218" spans="1:45" ht="15.6" x14ac:dyDescent="0.3">
      <c r="A218" s="103">
        <v>2021</v>
      </c>
      <c r="B218" s="103" t="s">
        <v>252</v>
      </c>
      <c r="C218" s="103">
        <v>1248</v>
      </c>
      <c r="D218" s="103" t="s">
        <v>28</v>
      </c>
      <c r="E218" s="114">
        <v>43397</v>
      </c>
      <c r="F218" s="114">
        <v>43705</v>
      </c>
      <c r="G218" s="114">
        <v>43707</v>
      </c>
      <c r="H218" s="103" t="s">
        <v>56</v>
      </c>
      <c r="I218" s="103" t="s">
        <v>58</v>
      </c>
      <c r="J218" s="103" t="s">
        <v>23</v>
      </c>
      <c r="K218" s="116">
        <v>212494.68763280899</v>
      </c>
      <c r="L218" s="103" t="s">
        <v>56</v>
      </c>
      <c r="M218" s="103" t="s">
        <v>57</v>
      </c>
      <c r="N218" s="103" t="s">
        <v>62</v>
      </c>
      <c r="O218" s="115">
        <v>-250000</v>
      </c>
      <c r="P218" s="103"/>
      <c r="Q218" s="103" t="s">
        <v>26</v>
      </c>
      <c r="R218" s="117">
        <v>1.1765000000000001</v>
      </c>
      <c r="S218" s="103">
        <v>1.2549999999999999</v>
      </c>
      <c r="T218" s="103" t="s">
        <v>149</v>
      </c>
      <c r="U218" s="103" t="s">
        <v>150</v>
      </c>
      <c r="V218" s="116"/>
      <c r="W218" s="116">
        <v>0</v>
      </c>
      <c r="X218" s="103"/>
      <c r="Y218" s="117">
        <v>1.145</v>
      </c>
      <c r="Z218" s="117">
        <v>1.1687262701392525</v>
      </c>
      <c r="AA218" s="116">
        <v>2136.7150956091377</v>
      </c>
      <c r="AB218" s="191">
        <v>-8701.2311471328048</v>
      </c>
      <c r="AC218" s="116"/>
      <c r="AD218" s="116">
        <v>2136.7150956091377</v>
      </c>
      <c r="AE218" s="105">
        <f t="shared" si="12"/>
        <v>26</v>
      </c>
      <c r="AF218" s="103" t="s">
        <v>237</v>
      </c>
      <c r="AG218" s="75"/>
      <c r="AH218" s="79">
        <f t="shared" si="13"/>
        <v>-4.3588987950426406</v>
      </c>
      <c r="AI218" s="79">
        <f t="shared" si="14"/>
        <v>0</v>
      </c>
      <c r="AJ218" s="75"/>
      <c r="AK218" s="76"/>
      <c r="AL218" s="76"/>
      <c r="AM218" s="76"/>
      <c r="AN218" s="76"/>
      <c r="AO218" s="76"/>
      <c r="AP218" s="76"/>
      <c r="AQ218" s="76"/>
      <c r="AR218" s="75"/>
      <c r="AS218" s="75"/>
    </row>
    <row r="219" spans="1:45" ht="15.6" x14ac:dyDescent="0.3">
      <c r="A219" s="103">
        <v>2021</v>
      </c>
      <c r="B219" s="103" t="s">
        <v>252</v>
      </c>
      <c r="C219" s="103">
        <v>1249</v>
      </c>
      <c r="D219" s="103" t="s">
        <v>28</v>
      </c>
      <c r="E219" s="114">
        <v>43397</v>
      </c>
      <c r="F219" s="114">
        <v>43705</v>
      </c>
      <c r="G219" s="114">
        <v>43707</v>
      </c>
      <c r="H219" s="103" t="s">
        <v>60</v>
      </c>
      <c r="I219" s="103" t="s">
        <v>57</v>
      </c>
      <c r="J219" s="103" t="s">
        <v>23</v>
      </c>
      <c r="K219" s="116">
        <v>212494.68763280899</v>
      </c>
      <c r="L219" s="103" t="s">
        <v>60</v>
      </c>
      <c r="M219" s="103" t="s">
        <v>58</v>
      </c>
      <c r="N219" s="103" t="s">
        <v>62</v>
      </c>
      <c r="O219" s="115">
        <v>-250000</v>
      </c>
      <c r="P219" s="103"/>
      <c r="Q219" s="103" t="s">
        <v>26</v>
      </c>
      <c r="R219" s="117">
        <v>1.1765000000000001</v>
      </c>
      <c r="S219" s="103"/>
      <c r="T219" s="103"/>
      <c r="U219" s="103"/>
      <c r="V219" s="116"/>
      <c r="W219" s="116">
        <v>0</v>
      </c>
      <c r="X219" s="103"/>
      <c r="Y219" s="117">
        <v>1.145</v>
      </c>
      <c r="Z219" s="117">
        <v>1.1687262701392525</v>
      </c>
      <c r="AA219" s="115">
        <v>-5958.5051900275412</v>
      </c>
      <c r="AB219" s="192"/>
      <c r="AC219" s="115">
        <v>-1413.3987920923391</v>
      </c>
      <c r="AD219" s="115">
        <v>-4545.106397935202</v>
      </c>
      <c r="AE219" s="105">
        <f t="shared" si="12"/>
        <v>26</v>
      </c>
      <c r="AF219" s="103" t="s">
        <v>237</v>
      </c>
      <c r="AG219" s="75"/>
      <c r="AH219" s="79">
        <f t="shared" si="13"/>
        <v>0</v>
      </c>
      <c r="AI219" s="79">
        <f t="shared" si="14"/>
        <v>135.85391833262793</v>
      </c>
      <c r="AJ219" s="75"/>
      <c r="AK219" s="76"/>
      <c r="AL219" s="76"/>
      <c r="AM219" s="76"/>
      <c r="AN219" s="76"/>
      <c r="AO219" s="76"/>
      <c r="AP219" s="76"/>
      <c r="AQ219" s="76"/>
      <c r="AR219" s="75"/>
      <c r="AS219" s="75"/>
    </row>
    <row r="220" spans="1:45" ht="15.6" x14ac:dyDescent="0.3">
      <c r="A220" s="103">
        <v>2021</v>
      </c>
      <c r="B220" s="103" t="s">
        <v>252</v>
      </c>
      <c r="C220" s="103">
        <v>1250</v>
      </c>
      <c r="D220" s="103" t="s">
        <v>28</v>
      </c>
      <c r="E220" s="114">
        <v>43397</v>
      </c>
      <c r="F220" s="114">
        <v>43705</v>
      </c>
      <c r="G220" s="114">
        <v>43707</v>
      </c>
      <c r="H220" s="103" t="s">
        <v>60</v>
      </c>
      <c r="I220" s="103" t="s">
        <v>57</v>
      </c>
      <c r="J220" s="103" t="s">
        <v>23</v>
      </c>
      <c r="K220" s="116">
        <v>212494.68763280899</v>
      </c>
      <c r="L220" s="103" t="s">
        <v>60</v>
      </c>
      <c r="M220" s="103" t="s">
        <v>58</v>
      </c>
      <c r="N220" s="103" t="s">
        <v>62</v>
      </c>
      <c r="O220" s="115">
        <v>-250000</v>
      </c>
      <c r="P220" s="103"/>
      <c r="Q220" s="103" t="s">
        <v>26</v>
      </c>
      <c r="R220" s="117">
        <v>1.1765000000000001</v>
      </c>
      <c r="S220" s="103">
        <v>1.1299999999999999</v>
      </c>
      <c r="T220" s="103" t="s">
        <v>151</v>
      </c>
      <c r="U220" s="103" t="s">
        <v>150</v>
      </c>
      <c r="V220" s="116"/>
      <c r="W220" s="116">
        <v>0</v>
      </c>
      <c r="X220" s="103"/>
      <c r="Y220" s="117">
        <v>1.145</v>
      </c>
      <c r="Z220" s="117">
        <v>1.1687262701392525</v>
      </c>
      <c r="AA220" s="115">
        <v>-4879.4410527144009</v>
      </c>
      <c r="AB220" s="192"/>
      <c r="AC220" s="116"/>
      <c r="AD220" s="115">
        <v>-4879.4410527144009</v>
      </c>
      <c r="AE220" s="105">
        <f t="shared" si="12"/>
        <v>26</v>
      </c>
      <c r="AF220" s="103" t="s">
        <v>237</v>
      </c>
      <c r="AG220" s="75"/>
      <c r="AH220" s="79">
        <f t="shared" si="13"/>
        <v>0</v>
      </c>
      <c r="AI220" s="79">
        <f t="shared" si="14"/>
        <v>111.25125600188834</v>
      </c>
      <c r="AJ220" s="75"/>
      <c r="AK220" s="76"/>
      <c r="AL220" s="76"/>
      <c r="AM220" s="76"/>
      <c r="AN220" s="76"/>
      <c r="AO220" s="76"/>
      <c r="AP220" s="76"/>
      <c r="AQ220" s="76"/>
      <c r="AR220" s="75"/>
      <c r="AS220" s="75"/>
    </row>
    <row r="221" spans="1:45" ht="15.6" x14ac:dyDescent="0.3">
      <c r="A221" s="103">
        <v>2021</v>
      </c>
      <c r="B221" s="103" t="s">
        <v>253</v>
      </c>
      <c r="C221" s="103">
        <v>1338</v>
      </c>
      <c r="D221" s="103" t="s">
        <v>22</v>
      </c>
      <c r="E221" s="114">
        <v>43397</v>
      </c>
      <c r="F221" s="114">
        <v>43705</v>
      </c>
      <c r="G221" s="114">
        <v>43707</v>
      </c>
      <c r="H221" s="103" t="s">
        <v>56</v>
      </c>
      <c r="I221" s="103" t="s">
        <v>58</v>
      </c>
      <c r="J221" s="103" t="s">
        <v>23</v>
      </c>
      <c r="K221" s="116">
        <v>425350.914504466</v>
      </c>
      <c r="L221" s="103" t="s">
        <v>56</v>
      </c>
      <c r="M221" s="103" t="s">
        <v>57</v>
      </c>
      <c r="N221" s="103" t="s">
        <v>62</v>
      </c>
      <c r="O221" s="115">
        <v>-500000</v>
      </c>
      <c r="P221" s="103"/>
      <c r="Q221" s="103" t="s">
        <v>26</v>
      </c>
      <c r="R221" s="117">
        <v>1.1755</v>
      </c>
      <c r="S221" s="103">
        <v>1.2549999999999999</v>
      </c>
      <c r="T221" s="103" t="s">
        <v>149</v>
      </c>
      <c r="U221" s="103" t="s">
        <v>150</v>
      </c>
      <c r="V221" s="116"/>
      <c r="W221" s="116">
        <v>0</v>
      </c>
      <c r="X221" s="103"/>
      <c r="Y221" s="117">
        <v>1.145</v>
      </c>
      <c r="Z221" s="117">
        <v>1.1687262701392525</v>
      </c>
      <c r="AA221" s="116">
        <v>4408.5332057923461</v>
      </c>
      <c r="AB221" s="191">
        <v>-16990.191641943224</v>
      </c>
      <c r="AC221" s="116"/>
      <c r="AD221" s="116">
        <v>4408.5332057923461</v>
      </c>
      <c r="AE221" s="105">
        <f t="shared" si="12"/>
        <v>26</v>
      </c>
      <c r="AF221" s="103" t="s">
        <v>239</v>
      </c>
      <c r="AG221" s="75"/>
      <c r="AH221" s="79">
        <f t="shared" si="13"/>
        <v>-14.283647586767202</v>
      </c>
      <c r="AI221" s="79">
        <f t="shared" si="14"/>
        <v>0</v>
      </c>
      <c r="AJ221" s="75"/>
      <c r="AK221" s="76"/>
      <c r="AL221" s="76"/>
      <c r="AM221" s="76"/>
      <c r="AN221" s="76"/>
      <c r="AO221" s="76"/>
      <c r="AP221" s="76"/>
      <c r="AQ221" s="76"/>
      <c r="AR221" s="75"/>
      <c r="AS221" s="75"/>
    </row>
    <row r="222" spans="1:45" ht="15.6" x14ac:dyDescent="0.3">
      <c r="A222" s="103">
        <v>2021</v>
      </c>
      <c r="B222" s="103" t="s">
        <v>253</v>
      </c>
      <c r="C222" s="103">
        <v>1339</v>
      </c>
      <c r="D222" s="103" t="s">
        <v>22</v>
      </c>
      <c r="E222" s="114">
        <v>43397</v>
      </c>
      <c r="F222" s="114">
        <v>43705</v>
      </c>
      <c r="G222" s="114">
        <v>43707</v>
      </c>
      <c r="H222" s="103" t="s">
        <v>60</v>
      </c>
      <c r="I222" s="103" t="s">
        <v>57</v>
      </c>
      <c r="J222" s="103" t="s">
        <v>23</v>
      </c>
      <c r="K222" s="116">
        <v>425350.914504466</v>
      </c>
      <c r="L222" s="103" t="s">
        <v>60</v>
      </c>
      <c r="M222" s="103" t="s">
        <v>58</v>
      </c>
      <c r="N222" s="103" t="s">
        <v>62</v>
      </c>
      <c r="O222" s="115">
        <v>-500000</v>
      </c>
      <c r="P222" s="103"/>
      <c r="Q222" s="103" t="s">
        <v>26</v>
      </c>
      <c r="R222" s="117">
        <v>1.1755</v>
      </c>
      <c r="S222" s="103"/>
      <c r="T222" s="103"/>
      <c r="U222" s="103"/>
      <c r="V222" s="116"/>
      <c r="W222" s="116">
        <v>0</v>
      </c>
      <c r="X222" s="103"/>
      <c r="Y222" s="117">
        <v>1.145</v>
      </c>
      <c r="Z222" s="117">
        <v>1.1687262701392525</v>
      </c>
      <c r="AA222" s="115">
        <v>-11730.411441304197</v>
      </c>
      <c r="AB222" s="192"/>
      <c r="AC222" s="115">
        <v>-2465.2583453368279</v>
      </c>
      <c r="AD222" s="115">
        <v>-9265.1530959673692</v>
      </c>
      <c r="AE222" s="105">
        <f t="shared" si="12"/>
        <v>26</v>
      </c>
      <c r="AF222" s="103" t="s">
        <v>239</v>
      </c>
      <c r="AG222" s="75"/>
      <c r="AH222" s="79">
        <f t="shared" si="13"/>
        <v>0</v>
      </c>
      <c r="AI222" s="79">
        <f t="shared" si="14"/>
        <v>267.4533808617357</v>
      </c>
      <c r="AJ222" s="75"/>
      <c r="AK222" s="76"/>
      <c r="AL222" s="76"/>
      <c r="AM222" s="76"/>
      <c r="AN222" s="76"/>
      <c r="AO222" s="76"/>
      <c r="AP222" s="76"/>
      <c r="AQ222" s="76"/>
      <c r="AR222" s="75"/>
      <c r="AS222" s="75"/>
    </row>
    <row r="223" spans="1:45" ht="15.6" x14ac:dyDescent="0.3">
      <c r="A223" s="103">
        <v>2021</v>
      </c>
      <c r="B223" s="103" t="s">
        <v>253</v>
      </c>
      <c r="C223" s="103">
        <v>1340</v>
      </c>
      <c r="D223" s="103" t="s">
        <v>22</v>
      </c>
      <c r="E223" s="114">
        <v>43397</v>
      </c>
      <c r="F223" s="114">
        <v>43705</v>
      </c>
      <c r="G223" s="114">
        <v>43707</v>
      </c>
      <c r="H223" s="103" t="s">
        <v>60</v>
      </c>
      <c r="I223" s="103" t="s">
        <v>57</v>
      </c>
      <c r="J223" s="103" t="s">
        <v>23</v>
      </c>
      <c r="K223" s="116">
        <v>425350.914504466</v>
      </c>
      <c r="L223" s="103" t="s">
        <v>60</v>
      </c>
      <c r="M223" s="103" t="s">
        <v>58</v>
      </c>
      <c r="N223" s="103" t="s">
        <v>62</v>
      </c>
      <c r="O223" s="115">
        <v>-500000</v>
      </c>
      <c r="P223" s="103"/>
      <c r="Q223" s="103" t="s">
        <v>26</v>
      </c>
      <c r="R223" s="117">
        <v>1.1755</v>
      </c>
      <c r="S223" s="103">
        <v>1.1299999999999999</v>
      </c>
      <c r="T223" s="103" t="s">
        <v>151</v>
      </c>
      <c r="U223" s="103" t="s">
        <v>150</v>
      </c>
      <c r="V223" s="116"/>
      <c r="W223" s="116">
        <v>0</v>
      </c>
      <c r="X223" s="103"/>
      <c r="Y223" s="117">
        <v>1.145</v>
      </c>
      <c r="Z223" s="117">
        <v>1.1687262701392525</v>
      </c>
      <c r="AA223" s="115">
        <v>-9668.3134064313745</v>
      </c>
      <c r="AB223" s="192"/>
      <c r="AC223" s="116"/>
      <c r="AD223" s="115">
        <v>-9668.3134064313745</v>
      </c>
      <c r="AE223" s="105">
        <f t="shared" si="12"/>
        <v>26</v>
      </c>
      <c r="AF223" s="103" t="s">
        <v>239</v>
      </c>
      <c r="AG223" s="75"/>
      <c r="AH223" s="79">
        <f t="shared" si="13"/>
        <v>0</v>
      </c>
      <c r="AI223" s="79">
        <f t="shared" si="14"/>
        <v>220.43754566663532</v>
      </c>
      <c r="AJ223" s="75"/>
      <c r="AK223" s="76"/>
      <c r="AL223" s="76"/>
      <c r="AM223" s="76"/>
      <c r="AN223" s="76"/>
      <c r="AO223" s="76"/>
      <c r="AP223" s="76"/>
      <c r="AQ223" s="76"/>
      <c r="AR223" s="75"/>
      <c r="AS223" s="75"/>
    </row>
    <row r="224" spans="1:45" ht="15.6" x14ac:dyDescent="0.3">
      <c r="A224" s="103">
        <v>2021</v>
      </c>
      <c r="B224" s="103" t="s">
        <v>163</v>
      </c>
      <c r="C224" s="103">
        <v>1098</v>
      </c>
      <c r="D224" s="103" t="s">
        <v>50</v>
      </c>
      <c r="E224" s="114">
        <v>43269</v>
      </c>
      <c r="F224" s="114">
        <v>43706</v>
      </c>
      <c r="G224" s="114">
        <v>43708</v>
      </c>
      <c r="H224" s="103" t="s">
        <v>56</v>
      </c>
      <c r="I224" s="103" t="s">
        <v>58</v>
      </c>
      <c r="J224" s="103" t="s">
        <v>23</v>
      </c>
      <c r="K224" s="116">
        <v>840336.134453782</v>
      </c>
      <c r="L224" s="103" t="s">
        <v>56</v>
      </c>
      <c r="M224" s="103" t="s">
        <v>57</v>
      </c>
      <c r="N224" s="103" t="s">
        <v>62</v>
      </c>
      <c r="O224" s="115">
        <v>-1000000</v>
      </c>
      <c r="P224" s="103"/>
      <c r="Q224" s="103" t="s">
        <v>26</v>
      </c>
      <c r="R224" s="117">
        <v>1.19</v>
      </c>
      <c r="S224" s="103"/>
      <c r="T224" s="103"/>
      <c r="U224" s="103"/>
      <c r="V224" s="116"/>
      <c r="W224" s="116">
        <v>0</v>
      </c>
      <c r="X224" s="103"/>
      <c r="Y224" s="117">
        <v>1.145</v>
      </c>
      <c r="Z224" s="117">
        <v>1.1688256392726302</v>
      </c>
      <c r="AA224" s="116">
        <v>13947.762726535646</v>
      </c>
      <c r="AB224" s="191">
        <v>-42981.185097554655</v>
      </c>
      <c r="AC224" s="116">
        <v>0</v>
      </c>
      <c r="AD224" s="116">
        <v>13947.762726535646</v>
      </c>
      <c r="AE224" s="105">
        <f t="shared" si="12"/>
        <v>26</v>
      </c>
      <c r="AF224" s="103" t="s">
        <v>235</v>
      </c>
      <c r="AG224" s="75"/>
      <c r="AH224" s="79">
        <f t="shared" si="13"/>
        <v>-53.559408869896878</v>
      </c>
      <c r="AI224" s="79">
        <f t="shared" si="14"/>
        <v>0</v>
      </c>
      <c r="AJ224" s="75"/>
      <c r="AK224" s="76"/>
      <c r="AL224" s="76"/>
      <c r="AM224" s="76"/>
      <c r="AN224" s="76"/>
      <c r="AO224" s="76"/>
      <c r="AP224" s="76"/>
      <c r="AQ224" s="76"/>
      <c r="AR224" s="75"/>
      <c r="AS224" s="75"/>
    </row>
    <row r="225" spans="1:45" ht="15.6" x14ac:dyDescent="0.3">
      <c r="A225" s="103">
        <v>2021</v>
      </c>
      <c r="B225" s="103" t="s">
        <v>163</v>
      </c>
      <c r="C225" s="103">
        <v>1099</v>
      </c>
      <c r="D225" s="103" t="s">
        <v>50</v>
      </c>
      <c r="E225" s="114">
        <v>43269</v>
      </c>
      <c r="F225" s="114">
        <v>43706</v>
      </c>
      <c r="G225" s="114">
        <v>43708</v>
      </c>
      <c r="H225" s="103" t="s">
        <v>60</v>
      </c>
      <c r="I225" s="103" t="s">
        <v>57</v>
      </c>
      <c r="J225" s="103" t="s">
        <v>23</v>
      </c>
      <c r="K225" s="116">
        <v>793650.79365079396</v>
      </c>
      <c r="L225" s="103" t="s">
        <v>60</v>
      </c>
      <c r="M225" s="103" t="s">
        <v>58</v>
      </c>
      <c r="N225" s="103" t="s">
        <v>62</v>
      </c>
      <c r="O225" s="115">
        <v>-1000000</v>
      </c>
      <c r="P225" s="103"/>
      <c r="Q225" s="103" t="s">
        <v>26</v>
      </c>
      <c r="R225" s="117">
        <v>1.26</v>
      </c>
      <c r="S225" s="103">
        <v>1.19</v>
      </c>
      <c r="T225" s="103" t="s">
        <v>151</v>
      </c>
      <c r="U225" s="103" t="s">
        <v>150</v>
      </c>
      <c r="V225" s="116"/>
      <c r="W225" s="116">
        <v>0</v>
      </c>
      <c r="X225" s="103"/>
      <c r="Y225" s="117">
        <v>1.145</v>
      </c>
      <c r="Z225" s="117">
        <v>1.1688256392726302</v>
      </c>
      <c r="AA225" s="115">
        <v>-56928.947824090297</v>
      </c>
      <c r="AB225" s="192"/>
      <c r="AC225" s="116"/>
      <c r="AD225" s="115">
        <v>-56928.947824090297</v>
      </c>
      <c r="AE225" s="105">
        <f t="shared" si="12"/>
        <v>26</v>
      </c>
      <c r="AF225" s="103" t="s">
        <v>235</v>
      </c>
      <c r="AG225" s="75"/>
      <c r="AH225" s="79">
        <f t="shared" si="13"/>
        <v>0</v>
      </c>
      <c r="AI225" s="79">
        <f t="shared" si="14"/>
        <v>1297.9800103892587</v>
      </c>
      <c r="AJ225" s="75"/>
      <c r="AK225" s="76"/>
      <c r="AL225" s="76"/>
      <c r="AM225" s="76"/>
      <c r="AN225" s="76"/>
      <c r="AO225" s="76"/>
      <c r="AP225" s="76"/>
      <c r="AQ225" s="76"/>
      <c r="AR225" s="75"/>
      <c r="AS225" s="75"/>
    </row>
    <row r="226" spans="1:45" ht="15.6" x14ac:dyDescent="0.3">
      <c r="A226" s="103">
        <v>2021</v>
      </c>
      <c r="B226" s="103" t="s">
        <v>254</v>
      </c>
      <c r="C226" s="103">
        <v>1341</v>
      </c>
      <c r="D226" s="103" t="s">
        <v>22</v>
      </c>
      <c r="E226" s="114">
        <v>43397</v>
      </c>
      <c r="F226" s="114">
        <v>43735</v>
      </c>
      <c r="G226" s="114">
        <v>43739</v>
      </c>
      <c r="H226" s="103" t="s">
        <v>56</v>
      </c>
      <c r="I226" s="103" t="s">
        <v>58</v>
      </c>
      <c r="J226" s="103" t="s">
        <v>23</v>
      </c>
      <c r="K226" s="116">
        <v>425350.914504466</v>
      </c>
      <c r="L226" s="103" t="s">
        <v>56</v>
      </c>
      <c r="M226" s="103" t="s">
        <v>57</v>
      </c>
      <c r="N226" s="103" t="s">
        <v>62</v>
      </c>
      <c r="O226" s="115">
        <v>-500000</v>
      </c>
      <c r="P226" s="103"/>
      <c r="Q226" s="103" t="s">
        <v>26</v>
      </c>
      <c r="R226" s="117">
        <v>1.1755</v>
      </c>
      <c r="S226" s="103">
        <v>1.2549999999999999</v>
      </c>
      <c r="T226" s="103" t="s">
        <v>149</v>
      </c>
      <c r="U226" s="103" t="s">
        <v>150</v>
      </c>
      <c r="V226" s="116"/>
      <c r="W226" s="116">
        <v>0</v>
      </c>
      <c r="X226" s="103"/>
      <c r="Y226" s="117">
        <v>1.145</v>
      </c>
      <c r="Z226" s="117">
        <v>1.1719110054394077</v>
      </c>
      <c r="AA226" s="116">
        <v>4545.9162874002013</v>
      </c>
      <c r="AB226" s="191">
        <v>-17164.737640603635</v>
      </c>
      <c r="AC226" s="116"/>
      <c r="AD226" s="116">
        <v>4545.9162874002013</v>
      </c>
      <c r="AE226" s="105">
        <f t="shared" si="12"/>
        <v>26</v>
      </c>
      <c r="AF226" s="103" t="s">
        <v>239</v>
      </c>
      <c r="AG226" s="75"/>
      <c r="AH226" s="79">
        <f t="shared" si="13"/>
        <v>-14.728768771176652</v>
      </c>
      <c r="AI226" s="79">
        <f t="shared" si="14"/>
        <v>0</v>
      </c>
      <c r="AJ226" s="75"/>
      <c r="AK226" s="76"/>
      <c r="AL226" s="76"/>
      <c r="AM226" s="76"/>
      <c r="AN226" s="76"/>
      <c r="AO226" s="76"/>
      <c r="AP226" s="76"/>
      <c r="AQ226" s="76"/>
      <c r="AR226" s="75"/>
      <c r="AS226" s="75"/>
    </row>
    <row r="227" spans="1:45" ht="15.6" x14ac:dyDescent="0.3">
      <c r="A227" s="103">
        <v>2021</v>
      </c>
      <c r="B227" s="103" t="s">
        <v>254</v>
      </c>
      <c r="C227" s="103">
        <v>1342</v>
      </c>
      <c r="D227" s="103" t="s">
        <v>22</v>
      </c>
      <c r="E227" s="114">
        <v>43397</v>
      </c>
      <c r="F227" s="114">
        <v>43735</v>
      </c>
      <c r="G227" s="114">
        <v>43739</v>
      </c>
      <c r="H227" s="103" t="s">
        <v>60</v>
      </c>
      <c r="I227" s="103" t="s">
        <v>57</v>
      </c>
      <c r="J227" s="103" t="s">
        <v>23</v>
      </c>
      <c r="K227" s="116">
        <v>425350.914504466</v>
      </c>
      <c r="L227" s="103" t="s">
        <v>60</v>
      </c>
      <c r="M227" s="103" t="s">
        <v>58</v>
      </c>
      <c r="N227" s="103" t="s">
        <v>62</v>
      </c>
      <c r="O227" s="115">
        <v>-500000</v>
      </c>
      <c r="P227" s="103"/>
      <c r="Q227" s="103" t="s">
        <v>26</v>
      </c>
      <c r="R227" s="117">
        <v>1.1755</v>
      </c>
      <c r="S227" s="103"/>
      <c r="T227" s="103"/>
      <c r="U227" s="103"/>
      <c r="V227" s="116"/>
      <c r="W227" s="116">
        <v>0</v>
      </c>
      <c r="X227" s="103"/>
      <c r="Y227" s="117">
        <v>1.145</v>
      </c>
      <c r="Z227" s="117">
        <v>1.1719110054394077</v>
      </c>
      <c r="AA227" s="115">
        <v>-11789.116045506253</v>
      </c>
      <c r="AB227" s="192"/>
      <c r="AC227" s="115">
        <v>-1302.6433845350984</v>
      </c>
      <c r="AD227" s="115">
        <v>-10486.472660971154</v>
      </c>
      <c r="AE227" s="105">
        <f t="shared" si="12"/>
        <v>26</v>
      </c>
      <c r="AF227" s="103" t="s">
        <v>239</v>
      </c>
      <c r="AG227" s="75"/>
      <c r="AH227" s="79">
        <f t="shared" si="13"/>
        <v>0</v>
      </c>
      <c r="AI227" s="79">
        <f t="shared" si="14"/>
        <v>268.79184583754255</v>
      </c>
      <c r="AJ227" s="75"/>
      <c r="AK227" s="76"/>
      <c r="AL227" s="76"/>
      <c r="AM227" s="76"/>
      <c r="AN227" s="76"/>
      <c r="AO227" s="76"/>
      <c r="AP227" s="76"/>
      <c r="AQ227" s="76"/>
      <c r="AR227" s="75"/>
      <c r="AS227" s="75"/>
    </row>
    <row r="228" spans="1:45" ht="15.6" x14ac:dyDescent="0.3">
      <c r="A228" s="103">
        <v>2021</v>
      </c>
      <c r="B228" s="103" t="s">
        <v>254</v>
      </c>
      <c r="C228" s="103">
        <v>1343</v>
      </c>
      <c r="D228" s="103" t="s">
        <v>22</v>
      </c>
      <c r="E228" s="114">
        <v>43397</v>
      </c>
      <c r="F228" s="114">
        <v>43735</v>
      </c>
      <c r="G228" s="114">
        <v>43739</v>
      </c>
      <c r="H228" s="103" t="s">
        <v>60</v>
      </c>
      <c r="I228" s="103" t="s">
        <v>57</v>
      </c>
      <c r="J228" s="103" t="s">
        <v>23</v>
      </c>
      <c r="K228" s="116">
        <v>425350.914504466</v>
      </c>
      <c r="L228" s="103" t="s">
        <v>60</v>
      </c>
      <c r="M228" s="103" t="s">
        <v>58</v>
      </c>
      <c r="N228" s="103" t="s">
        <v>62</v>
      </c>
      <c r="O228" s="115">
        <v>-500000</v>
      </c>
      <c r="P228" s="103"/>
      <c r="Q228" s="103" t="s">
        <v>26</v>
      </c>
      <c r="R228" s="117">
        <v>1.1755</v>
      </c>
      <c r="S228" s="103">
        <v>1.1299999999999999</v>
      </c>
      <c r="T228" s="103" t="s">
        <v>151</v>
      </c>
      <c r="U228" s="103" t="s">
        <v>150</v>
      </c>
      <c r="V228" s="116"/>
      <c r="W228" s="116">
        <v>0</v>
      </c>
      <c r="X228" s="103"/>
      <c r="Y228" s="117">
        <v>1.145</v>
      </c>
      <c r="Z228" s="117">
        <v>1.1719110054394077</v>
      </c>
      <c r="AA228" s="115">
        <v>-9921.5378824975833</v>
      </c>
      <c r="AB228" s="192"/>
      <c r="AC228" s="116"/>
      <c r="AD228" s="115">
        <v>-9921.5378824975833</v>
      </c>
      <c r="AE228" s="105">
        <f t="shared" si="12"/>
        <v>26</v>
      </c>
      <c r="AF228" s="103" t="s">
        <v>239</v>
      </c>
      <c r="AG228" s="75"/>
      <c r="AH228" s="79">
        <f t="shared" si="13"/>
        <v>0</v>
      </c>
      <c r="AI228" s="79">
        <f t="shared" si="14"/>
        <v>226.21106372094488</v>
      </c>
      <c r="AJ228" s="75"/>
      <c r="AK228" s="76"/>
      <c r="AL228" s="76"/>
      <c r="AM228" s="76"/>
      <c r="AN228" s="76"/>
      <c r="AO228" s="76"/>
      <c r="AP228" s="76"/>
      <c r="AQ228" s="76"/>
      <c r="AR228" s="75"/>
      <c r="AS228" s="75"/>
    </row>
    <row r="229" spans="1:45" ht="15.6" x14ac:dyDescent="0.3">
      <c r="A229" s="103">
        <v>2021</v>
      </c>
      <c r="B229" s="103" t="s">
        <v>164</v>
      </c>
      <c r="C229" s="103">
        <v>1100</v>
      </c>
      <c r="D229" s="103" t="s">
        <v>50</v>
      </c>
      <c r="E229" s="114">
        <v>43269</v>
      </c>
      <c r="F229" s="114">
        <v>43738</v>
      </c>
      <c r="G229" s="114">
        <v>43740</v>
      </c>
      <c r="H229" s="103" t="s">
        <v>56</v>
      </c>
      <c r="I229" s="103" t="s">
        <v>58</v>
      </c>
      <c r="J229" s="103" t="s">
        <v>23</v>
      </c>
      <c r="K229" s="116">
        <v>840336.134453782</v>
      </c>
      <c r="L229" s="103" t="s">
        <v>56</v>
      </c>
      <c r="M229" s="103" t="s">
        <v>57</v>
      </c>
      <c r="N229" s="103" t="s">
        <v>62</v>
      </c>
      <c r="O229" s="115">
        <v>-1000000</v>
      </c>
      <c r="P229" s="103"/>
      <c r="Q229" s="103" t="s">
        <v>26</v>
      </c>
      <c r="R229" s="117">
        <v>1.19</v>
      </c>
      <c r="S229" s="103"/>
      <c r="T229" s="103"/>
      <c r="U229" s="103"/>
      <c r="V229" s="116"/>
      <c r="W229" s="116">
        <v>0</v>
      </c>
      <c r="X229" s="103"/>
      <c r="Y229" s="117">
        <v>1.145</v>
      </c>
      <c r="Z229" s="117">
        <v>1.1720103953265264</v>
      </c>
      <c r="AA229" s="116">
        <v>16232.724194646147</v>
      </c>
      <c r="AB229" s="191">
        <v>-39433.451293686361</v>
      </c>
      <c r="AC229" s="116">
        <v>0</v>
      </c>
      <c r="AD229" s="116">
        <v>16232.724194646147</v>
      </c>
      <c r="AE229" s="105">
        <f t="shared" si="12"/>
        <v>26</v>
      </c>
      <c r="AF229" s="103" t="s">
        <v>235</v>
      </c>
      <c r="AG229" s="75"/>
      <c r="AH229" s="79">
        <f t="shared" si="13"/>
        <v>-62.333660907441207</v>
      </c>
      <c r="AI229" s="79">
        <f t="shared" si="14"/>
        <v>0</v>
      </c>
      <c r="AJ229" s="75"/>
      <c r="AK229" s="76"/>
      <c r="AL229" s="76"/>
      <c r="AM229" s="76"/>
      <c r="AN229" s="76"/>
      <c r="AO229" s="76"/>
      <c r="AP229" s="76"/>
      <c r="AQ229" s="76"/>
      <c r="AR229" s="75"/>
      <c r="AS229" s="75"/>
    </row>
    <row r="230" spans="1:45" ht="15.6" x14ac:dyDescent="0.3">
      <c r="A230" s="103">
        <v>2021</v>
      </c>
      <c r="B230" s="103" t="s">
        <v>164</v>
      </c>
      <c r="C230" s="103">
        <v>1101</v>
      </c>
      <c r="D230" s="103" t="s">
        <v>50</v>
      </c>
      <c r="E230" s="114">
        <v>43269</v>
      </c>
      <c r="F230" s="114">
        <v>43738</v>
      </c>
      <c r="G230" s="114">
        <v>43740</v>
      </c>
      <c r="H230" s="103" t="s">
        <v>60</v>
      </c>
      <c r="I230" s="103" t="s">
        <v>57</v>
      </c>
      <c r="J230" s="103" t="s">
        <v>23</v>
      </c>
      <c r="K230" s="116">
        <v>793650.79365079396</v>
      </c>
      <c r="L230" s="103" t="s">
        <v>60</v>
      </c>
      <c r="M230" s="103" t="s">
        <v>58</v>
      </c>
      <c r="N230" s="103" t="s">
        <v>62</v>
      </c>
      <c r="O230" s="115">
        <v>-1000000</v>
      </c>
      <c r="P230" s="103"/>
      <c r="Q230" s="103" t="s">
        <v>26</v>
      </c>
      <c r="R230" s="117">
        <v>1.26</v>
      </c>
      <c r="S230" s="103">
        <v>1.19</v>
      </c>
      <c r="T230" s="103" t="s">
        <v>151</v>
      </c>
      <c r="U230" s="103" t="s">
        <v>150</v>
      </c>
      <c r="V230" s="116"/>
      <c r="W230" s="116">
        <v>0</v>
      </c>
      <c r="X230" s="103"/>
      <c r="Y230" s="117">
        <v>1.145</v>
      </c>
      <c r="Z230" s="117">
        <v>1.1720103953265264</v>
      </c>
      <c r="AA230" s="115">
        <v>-55666.175488332512</v>
      </c>
      <c r="AB230" s="192"/>
      <c r="AC230" s="116"/>
      <c r="AD230" s="115">
        <v>-55666.175488332512</v>
      </c>
      <c r="AE230" s="105">
        <f t="shared" si="12"/>
        <v>26</v>
      </c>
      <c r="AF230" s="103" t="s">
        <v>235</v>
      </c>
      <c r="AG230" s="75"/>
      <c r="AH230" s="79">
        <f t="shared" si="13"/>
        <v>0</v>
      </c>
      <c r="AI230" s="79">
        <f t="shared" si="14"/>
        <v>1269.1888011339811</v>
      </c>
      <c r="AJ230" s="75"/>
      <c r="AK230" s="76"/>
      <c r="AL230" s="76"/>
      <c r="AM230" s="76"/>
      <c r="AN230" s="76"/>
      <c r="AO230" s="76"/>
      <c r="AP230" s="76"/>
      <c r="AQ230" s="76"/>
      <c r="AR230" s="75"/>
      <c r="AS230" s="75"/>
    </row>
    <row r="231" spans="1:45" ht="15.6" x14ac:dyDescent="0.3">
      <c r="A231" s="103">
        <v>2021</v>
      </c>
      <c r="B231" s="103" t="s">
        <v>255</v>
      </c>
      <c r="C231" s="103">
        <v>1251</v>
      </c>
      <c r="D231" s="103" t="s">
        <v>28</v>
      </c>
      <c r="E231" s="114">
        <v>43397</v>
      </c>
      <c r="F231" s="114">
        <v>43738</v>
      </c>
      <c r="G231" s="114">
        <v>43740</v>
      </c>
      <c r="H231" s="103" t="s">
        <v>56</v>
      </c>
      <c r="I231" s="103" t="s">
        <v>58</v>
      </c>
      <c r="J231" s="103" t="s">
        <v>23</v>
      </c>
      <c r="K231" s="116">
        <v>212494.68763280899</v>
      </c>
      <c r="L231" s="103" t="s">
        <v>56</v>
      </c>
      <c r="M231" s="103" t="s">
        <v>57</v>
      </c>
      <c r="N231" s="103" t="s">
        <v>62</v>
      </c>
      <c r="O231" s="115">
        <v>-250000</v>
      </c>
      <c r="P231" s="103"/>
      <c r="Q231" s="103" t="s">
        <v>26</v>
      </c>
      <c r="R231" s="117">
        <v>1.1765000000000001</v>
      </c>
      <c r="S231" s="103">
        <v>1.2549999999999999</v>
      </c>
      <c r="T231" s="103" t="s">
        <v>149</v>
      </c>
      <c r="U231" s="103" t="s">
        <v>150</v>
      </c>
      <c r="V231" s="116"/>
      <c r="W231" s="116">
        <v>0</v>
      </c>
      <c r="X231" s="103"/>
      <c r="Y231" s="117">
        <v>1.145</v>
      </c>
      <c r="Z231" s="117">
        <v>1.1720103953265264</v>
      </c>
      <c r="AA231" s="116">
        <v>2203.7325614076553</v>
      </c>
      <c r="AB231" s="191">
        <v>-8826.6297193089522</v>
      </c>
      <c r="AC231" s="116"/>
      <c r="AD231" s="116">
        <v>2203.7325614076553</v>
      </c>
      <c r="AE231" s="105">
        <f t="shared" si="12"/>
        <v>26</v>
      </c>
      <c r="AF231" s="103" t="s">
        <v>237</v>
      </c>
      <c r="AG231" s="75"/>
      <c r="AH231" s="79">
        <f t="shared" si="13"/>
        <v>-4.4956144252716168</v>
      </c>
      <c r="AI231" s="79">
        <f t="shared" si="14"/>
        <v>0</v>
      </c>
      <c r="AJ231" s="75"/>
      <c r="AK231" s="76"/>
      <c r="AL231" s="76"/>
      <c r="AM231" s="76"/>
      <c r="AN231" s="76"/>
      <c r="AO231" s="76"/>
      <c r="AP231" s="76"/>
      <c r="AQ231" s="76"/>
      <c r="AR231" s="75"/>
      <c r="AS231" s="75"/>
    </row>
    <row r="232" spans="1:45" ht="15.6" x14ac:dyDescent="0.3">
      <c r="A232" s="103">
        <v>2021</v>
      </c>
      <c r="B232" s="103" t="s">
        <v>255</v>
      </c>
      <c r="C232" s="103">
        <v>1252</v>
      </c>
      <c r="D232" s="103" t="s">
        <v>28</v>
      </c>
      <c r="E232" s="114">
        <v>43397</v>
      </c>
      <c r="F232" s="114">
        <v>43738</v>
      </c>
      <c r="G232" s="114">
        <v>43740</v>
      </c>
      <c r="H232" s="103" t="s">
        <v>60</v>
      </c>
      <c r="I232" s="103" t="s">
        <v>57</v>
      </c>
      <c r="J232" s="103" t="s">
        <v>23</v>
      </c>
      <c r="K232" s="116">
        <v>212494.68763280899</v>
      </c>
      <c r="L232" s="103" t="s">
        <v>60</v>
      </c>
      <c r="M232" s="103" t="s">
        <v>58</v>
      </c>
      <c r="N232" s="103" t="s">
        <v>62</v>
      </c>
      <c r="O232" s="115">
        <v>-250000</v>
      </c>
      <c r="P232" s="103"/>
      <c r="Q232" s="103" t="s">
        <v>26</v>
      </c>
      <c r="R232" s="117">
        <v>1.1765000000000001</v>
      </c>
      <c r="S232" s="103"/>
      <c r="T232" s="103"/>
      <c r="U232" s="103"/>
      <c r="V232" s="116"/>
      <c r="W232" s="116">
        <v>0</v>
      </c>
      <c r="X232" s="103"/>
      <c r="Y232" s="117">
        <v>1.145</v>
      </c>
      <c r="Z232" s="117">
        <v>1.1720103953265264</v>
      </c>
      <c r="AA232" s="115">
        <v>-6007.5817334100793</v>
      </c>
      <c r="AB232" s="192"/>
      <c r="AC232" s="115">
        <v>-814.00058095800341</v>
      </c>
      <c r="AD232" s="115">
        <v>-5193.5811524520759</v>
      </c>
      <c r="AE232" s="105">
        <f t="shared" si="12"/>
        <v>26</v>
      </c>
      <c r="AF232" s="103" t="s">
        <v>237</v>
      </c>
      <c r="AG232" s="75"/>
      <c r="AH232" s="79">
        <f t="shared" si="13"/>
        <v>0</v>
      </c>
      <c r="AI232" s="79">
        <f t="shared" si="14"/>
        <v>136.97286352174982</v>
      </c>
      <c r="AJ232" s="75"/>
      <c r="AK232" s="76"/>
      <c r="AL232" s="76"/>
      <c r="AM232" s="76"/>
      <c r="AN232" s="76"/>
      <c r="AO232" s="76"/>
      <c r="AP232" s="76"/>
      <c r="AQ232" s="76"/>
      <c r="AR232" s="75"/>
      <c r="AS232" s="75"/>
    </row>
    <row r="233" spans="1:45" ht="15.6" x14ac:dyDescent="0.3">
      <c r="A233" s="103">
        <v>2021</v>
      </c>
      <c r="B233" s="103" t="s">
        <v>255</v>
      </c>
      <c r="C233" s="103">
        <v>1253</v>
      </c>
      <c r="D233" s="103" t="s">
        <v>28</v>
      </c>
      <c r="E233" s="114">
        <v>43397</v>
      </c>
      <c r="F233" s="114">
        <v>43738</v>
      </c>
      <c r="G233" s="114">
        <v>43740</v>
      </c>
      <c r="H233" s="103" t="s">
        <v>60</v>
      </c>
      <c r="I233" s="103" t="s">
        <v>57</v>
      </c>
      <c r="J233" s="103" t="s">
        <v>23</v>
      </c>
      <c r="K233" s="116">
        <v>212494.68763280899</v>
      </c>
      <c r="L233" s="103" t="s">
        <v>60</v>
      </c>
      <c r="M233" s="103" t="s">
        <v>58</v>
      </c>
      <c r="N233" s="103" t="s">
        <v>62</v>
      </c>
      <c r="O233" s="115">
        <v>-250000</v>
      </c>
      <c r="P233" s="103"/>
      <c r="Q233" s="103" t="s">
        <v>26</v>
      </c>
      <c r="R233" s="117">
        <v>1.1765000000000001</v>
      </c>
      <c r="S233" s="103">
        <v>1.1299999999999999</v>
      </c>
      <c r="T233" s="103" t="s">
        <v>151</v>
      </c>
      <c r="U233" s="103" t="s">
        <v>150</v>
      </c>
      <c r="V233" s="116"/>
      <c r="W233" s="116">
        <v>0</v>
      </c>
      <c r="X233" s="103"/>
      <c r="Y233" s="117">
        <v>1.145</v>
      </c>
      <c r="Z233" s="117">
        <v>1.1720103953265264</v>
      </c>
      <c r="AA233" s="115">
        <v>-5022.7805473065273</v>
      </c>
      <c r="AB233" s="192"/>
      <c r="AC233" s="116"/>
      <c r="AD233" s="115">
        <v>-5022.7805473065273</v>
      </c>
      <c r="AE233" s="105">
        <f t="shared" si="12"/>
        <v>26</v>
      </c>
      <c r="AF233" s="103" t="s">
        <v>237</v>
      </c>
      <c r="AH233" s="79">
        <f t="shared" si="13"/>
        <v>0</v>
      </c>
      <c r="AI233" s="79">
        <f t="shared" si="14"/>
        <v>114.5193964785888</v>
      </c>
      <c r="AJ233" s="75"/>
      <c r="AK233" s="76"/>
      <c r="AL233" s="76"/>
      <c r="AM233" s="76"/>
      <c r="AN233" s="76"/>
      <c r="AO233" s="76"/>
      <c r="AP233" s="76"/>
      <c r="AQ233" s="76"/>
      <c r="AR233" s="75"/>
      <c r="AS233" s="75"/>
    </row>
    <row r="234" spans="1:45" ht="15.6" x14ac:dyDescent="0.3">
      <c r="A234" s="103">
        <v>2021</v>
      </c>
      <c r="B234" s="103" t="s">
        <v>256</v>
      </c>
      <c r="C234" s="103">
        <v>1254</v>
      </c>
      <c r="D234" s="103" t="s">
        <v>28</v>
      </c>
      <c r="E234" s="114">
        <v>43397</v>
      </c>
      <c r="F234" s="114">
        <v>43766</v>
      </c>
      <c r="G234" s="114">
        <v>43768</v>
      </c>
      <c r="H234" s="103" t="s">
        <v>56</v>
      </c>
      <c r="I234" s="103" t="s">
        <v>58</v>
      </c>
      <c r="J234" s="103" t="s">
        <v>23</v>
      </c>
      <c r="K234" s="116">
        <v>212494.68763280899</v>
      </c>
      <c r="L234" s="103" t="s">
        <v>56</v>
      </c>
      <c r="M234" s="103" t="s">
        <v>57</v>
      </c>
      <c r="N234" s="103" t="s">
        <v>62</v>
      </c>
      <c r="O234" s="115">
        <v>-250000</v>
      </c>
      <c r="P234" s="103"/>
      <c r="Q234" s="103" t="s">
        <v>26</v>
      </c>
      <c r="R234" s="117">
        <v>1.1765000000000001</v>
      </c>
      <c r="S234" s="103">
        <v>1.2549999999999999</v>
      </c>
      <c r="T234" s="103" t="s">
        <v>149</v>
      </c>
      <c r="U234" s="103" t="s">
        <v>150</v>
      </c>
      <c r="V234" s="116"/>
      <c r="W234" s="116">
        <v>0</v>
      </c>
      <c r="X234" s="103"/>
      <c r="Y234" s="117">
        <v>1.145</v>
      </c>
      <c r="Z234" s="117">
        <v>1.1748479163693188</v>
      </c>
      <c r="AA234" s="116">
        <v>2254.2613616898107</v>
      </c>
      <c r="AB234" s="191">
        <v>-8931.4186275846823</v>
      </c>
      <c r="AC234" s="116"/>
      <c r="AD234" s="116">
        <v>2254.2613616898107</v>
      </c>
      <c r="AE234" s="105">
        <f t="shared" si="12"/>
        <v>26</v>
      </c>
      <c r="AF234" s="103" t="s">
        <v>237</v>
      </c>
      <c r="AH234" s="79">
        <f t="shared" si="13"/>
        <v>-4.5986931778472133</v>
      </c>
      <c r="AI234" s="79">
        <f t="shared" si="14"/>
        <v>0</v>
      </c>
      <c r="AJ234" s="75"/>
      <c r="AK234" s="76"/>
      <c r="AL234" s="76"/>
      <c r="AM234" s="76"/>
      <c r="AN234" s="76"/>
      <c r="AO234" s="76"/>
      <c r="AP234" s="76"/>
      <c r="AQ234" s="76"/>
      <c r="AR234" s="75"/>
      <c r="AS234" s="75"/>
    </row>
    <row r="235" spans="1:45" ht="15.6" x14ac:dyDescent="0.3">
      <c r="A235" s="103">
        <v>2021</v>
      </c>
      <c r="B235" s="103" t="s">
        <v>256</v>
      </c>
      <c r="C235" s="103">
        <v>1255</v>
      </c>
      <c r="D235" s="103" t="s">
        <v>28</v>
      </c>
      <c r="E235" s="114">
        <v>43397</v>
      </c>
      <c r="F235" s="114">
        <v>43766</v>
      </c>
      <c r="G235" s="114">
        <v>43768</v>
      </c>
      <c r="H235" s="103" t="s">
        <v>60</v>
      </c>
      <c r="I235" s="103" t="s">
        <v>57</v>
      </c>
      <c r="J235" s="103" t="s">
        <v>23</v>
      </c>
      <c r="K235" s="116">
        <v>212494.68763280899</v>
      </c>
      <c r="L235" s="103" t="s">
        <v>60</v>
      </c>
      <c r="M235" s="103" t="s">
        <v>58</v>
      </c>
      <c r="N235" s="103" t="s">
        <v>62</v>
      </c>
      <c r="O235" s="115">
        <v>-250000</v>
      </c>
      <c r="P235" s="103"/>
      <c r="Q235" s="103" t="s">
        <v>26</v>
      </c>
      <c r="R235" s="117">
        <v>1.1765000000000001</v>
      </c>
      <c r="S235" s="103"/>
      <c r="T235" s="103"/>
      <c r="U235" s="103"/>
      <c r="V235" s="116"/>
      <c r="W235" s="116">
        <v>0</v>
      </c>
      <c r="X235" s="103"/>
      <c r="Y235" s="117">
        <v>1.145</v>
      </c>
      <c r="Z235" s="117">
        <v>1.1748479163693188</v>
      </c>
      <c r="AA235" s="115">
        <v>-6058.3362608513899</v>
      </c>
      <c r="AB235" s="192"/>
      <c r="AC235" s="115">
        <v>-298.81228893846855</v>
      </c>
      <c r="AD235" s="115">
        <v>-5759.5239719129213</v>
      </c>
      <c r="AE235" s="105">
        <f t="shared" si="12"/>
        <v>26</v>
      </c>
      <c r="AF235" s="103" t="s">
        <v>237</v>
      </c>
      <c r="AH235" s="79">
        <f t="shared" si="13"/>
        <v>0</v>
      </c>
      <c r="AI235" s="79">
        <f t="shared" si="14"/>
        <v>138.13006674741169</v>
      </c>
      <c r="AJ235" s="75"/>
      <c r="AK235" s="76"/>
      <c r="AL235" s="76"/>
      <c r="AM235" s="76"/>
      <c r="AN235" s="76"/>
      <c r="AO235" s="76"/>
      <c r="AP235" s="76"/>
      <c r="AQ235" s="76"/>
      <c r="AR235" s="75"/>
      <c r="AS235" s="75"/>
    </row>
    <row r="236" spans="1:45" ht="15.6" x14ac:dyDescent="0.25">
      <c r="A236" s="103">
        <v>2021</v>
      </c>
      <c r="B236" s="103" t="s">
        <v>256</v>
      </c>
      <c r="C236" s="103">
        <v>1256</v>
      </c>
      <c r="D236" s="103" t="s">
        <v>28</v>
      </c>
      <c r="E236" s="114">
        <v>43397</v>
      </c>
      <c r="F236" s="114">
        <v>43766</v>
      </c>
      <c r="G236" s="114">
        <v>43768</v>
      </c>
      <c r="H236" s="103" t="s">
        <v>60</v>
      </c>
      <c r="I236" s="103" t="s">
        <v>57</v>
      </c>
      <c r="J236" s="103" t="s">
        <v>23</v>
      </c>
      <c r="K236" s="116">
        <v>212494.68763280899</v>
      </c>
      <c r="L236" s="103" t="s">
        <v>60</v>
      </c>
      <c r="M236" s="103" t="s">
        <v>58</v>
      </c>
      <c r="N236" s="103" t="s">
        <v>62</v>
      </c>
      <c r="O236" s="115">
        <v>-250000</v>
      </c>
      <c r="P236" s="103"/>
      <c r="Q236" s="103" t="s">
        <v>26</v>
      </c>
      <c r="R236" s="117">
        <v>1.1765000000000001</v>
      </c>
      <c r="S236" s="103">
        <v>1.1299999999999999</v>
      </c>
      <c r="T236" s="103" t="s">
        <v>151</v>
      </c>
      <c r="U236" s="103" t="s">
        <v>150</v>
      </c>
      <c r="V236" s="116"/>
      <c r="W236" s="116">
        <v>0</v>
      </c>
      <c r="X236" s="103"/>
      <c r="Y236" s="117">
        <v>1.145</v>
      </c>
      <c r="Z236" s="117">
        <v>1.1748479163693188</v>
      </c>
      <c r="AA236" s="115">
        <v>-5127.3437284231022</v>
      </c>
      <c r="AB236" s="192"/>
      <c r="AC236" s="116"/>
      <c r="AD236" s="115">
        <v>-5127.3437284231022</v>
      </c>
      <c r="AE236" s="105">
        <f t="shared" si="12"/>
        <v>26</v>
      </c>
      <c r="AF236" s="103" t="s">
        <v>237</v>
      </c>
      <c r="AH236" s="79">
        <f t="shared" si="13"/>
        <v>0</v>
      </c>
      <c r="AI236" s="79">
        <f t="shared" si="14"/>
        <v>116.90343700804672</v>
      </c>
    </row>
    <row r="237" spans="1:45" ht="15.6" x14ac:dyDescent="0.25">
      <c r="A237" s="103">
        <v>2021</v>
      </c>
      <c r="B237" s="103" t="s">
        <v>257</v>
      </c>
      <c r="C237" s="103">
        <v>1344</v>
      </c>
      <c r="D237" s="103" t="s">
        <v>22</v>
      </c>
      <c r="E237" s="114">
        <v>43397</v>
      </c>
      <c r="F237" s="114">
        <v>43766</v>
      </c>
      <c r="G237" s="114">
        <v>43768</v>
      </c>
      <c r="H237" s="103" t="s">
        <v>56</v>
      </c>
      <c r="I237" s="103" t="s">
        <v>58</v>
      </c>
      <c r="J237" s="103" t="s">
        <v>23</v>
      </c>
      <c r="K237" s="116">
        <v>425350.914504466</v>
      </c>
      <c r="L237" s="103" t="s">
        <v>56</v>
      </c>
      <c r="M237" s="103" t="s">
        <v>57</v>
      </c>
      <c r="N237" s="103" t="s">
        <v>62</v>
      </c>
      <c r="O237" s="115">
        <v>-500000</v>
      </c>
      <c r="P237" s="103"/>
      <c r="Q237" s="103" t="s">
        <v>26</v>
      </c>
      <c r="R237" s="117">
        <v>1.1755</v>
      </c>
      <c r="S237" s="103">
        <v>1.2549999999999999</v>
      </c>
      <c r="T237" s="103" t="s">
        <v>149</v>
      </c>
      <c r="U237" s="103" t="s">
        <v>150</v>
      </c>
      <c r="V237" s="116"/>
      <c r="W237" s="116">
        <v>0</v>
      </c>
      <c r="X237" s="103"/>
      <c r="Y237" s="117">
        <v>1.145</v>
      </c>
      <c r="Z237" s="117">
        <v>1.1748479163693188</v>
      </c>
      <c r="AA237" s="116">
        <v>4643.1608717980216</v>
      </c>
      <c r="AB237" s="191">
        <v>-17470.281456138611</v>
      </c>
      <c r="AC237" s="116"/>
      <c r="AD237" s="116">
        <v>4643.1608717980216</v>
      </c>
      <c r="AE237" s="105">
        <f t="shared" si="12"/>
        <v>26</v>
      </c>
      <c r="AF237" s="103" t="s">
        <v>239</v>
      </c>
      <c r="AH237" s="79">
        <f t="shared" si="13"/>
        <v>-15.043841224625591</v>
      </c>
      <c r="AI237" s="79">
        <f t="shared" si="14"/>
        <v>0</v>
      </c>
    </row>
    <row r="238" spans="1:45" ht="15.6" x14ac:dyDescent="0.25">
      <c r="A238" s="103">
        <v>2021</v>
      </c>
      <c r="B238" s="103" t="s">
        <v>257</v>
      </c>
      <c r="C238" s="103">
        <v>1345</v>
      </c>
      <c r="D238" s="103" t="s">
        <v>22</v>
      </c>
      <c r="E238" s="114">
        <v>43397</v>
      </c>
      <c r="F238" s="114">
        <v>43766</v>
      </c>
      <c r="G238" s="114">
        <v>43768</v>
      </c>
      <c r="H238" s="103" t="s">
        <v>60</v>
      </c>
      <c r="I238" s="103" t="s">
        <v>57</v>
      </c>
      <c r="J238" s="103" t="s">
        <v>23</v>
      </c>
      <c r="K238" s="116">
        <v>425350.914504466</v>
      </c>
      <c r="L238" s="103" t="s">
        <v>60</v>
      </c>
      <c r="M238" s="103" t="s">
        <v>58</v>
      </c>
      <c r="N238" s="103" t="s">
        <v>62</v>
      </c>
      <c r="O238" s="115">
        <v>-500000</v>
      </c>
      <c r="P238" s="103"/>
      <c r="Q238" s="103" t="s">
        <v>26</v>
      </c>
      <c r="R238" s="117">
        <v>1.1755</v>
      </c>
      <c r="S238" s="103"/>
      <c r="T238" s="103"/>
      <c r="U238" s="103"/>
      <c r="V238" s="116"/>
      <c r="W238" s="116">
        <v>0</v>
      </c>
      <c r="X238" s="103"/>
      <c r="Y238" s="117">
        <v>1.145</v>
      </c>
      <c r="Z238" s="117">
        <v>1.1748479163693188</v>
      </c>
      <c r="AA238" s="115">
        <v>-11946.574249678642</v>
      </c>
      <c r="AB238" s="192"/>
      <c r="AC238" s="115">
        <v>-236.08533902908675</v>
      </c>
      <c r="AD238" s="115">
        <v>-11710.488910649556</v>
      </c>
      <c r="AE238" s="105">
        <f t="shared" si="12"/>
        <v>26</v>
      </c>
      <c r="AF238" s="103" t="s">
        <v>239</v>
      </c>
      <c r="AH238" s="79">
        <f t="shared" si="13"/>
        <v>0</v>
      </c>
      <c r="AI238" s="79">
        <f t="shared" si="14"/>
        <v>272.38189289267302</v>
      </c>
    </row>
    <row r="239" spans="1:45" ht="15.6" x14ac:dyDescent="0.25">
      <c r="A239" s="103">
        <v>2021</v>
      </c>
      <c r="B239" s="103" t="s">
        <v>257</v>
      </c>
      <c r="C239" s="103">
        <v>1346</v>
      </c>
      <c r="D239" s="103" t="s">
        <v>22</v>
      </c>
      <c r="E239" s="114">
        <v>43397</v>
      </c>
      <c r="F239" s="114">
        <v>43766</v>
      </c>
      <c r="G239" s="114">
        <v>43768</v>
      </c>
      <c r="H239" s="103" t="s">
        <v>60</v>
      </c>
      <c r="I239" s="103" t="s">
        <v>57</v>
      </c>
      <c r="J239" s="103" t="s">
        <v>23</v>
      </c>
      <c r="K239" s="116">
        <v>425350.914504466</v>
      </c>
      <c r="L239" s="103" t="s">
        <v>60</v>
      </c>
      <c r="M239" s="103" t="s">
        <v>58</v>
      </c>
      <c r="N239" s="103" t="s">
        <v>62</v>
      </c>
      <c r="O239" s="115">
        <v>-500000</v>
      </c>
      <c r="P239" s="103"/>
      <c r="Q239" s="103" t="s">
        <v>26</v>
      </c>
      <c r="R239" s="117">
        <v>1.1755</v>
      </c>
      <c r="S239" s="103">
        <v>1.1299999999999999</v>
      </c>
      <c r="T239" s="103" t="s">
        <v>151</v>
      </c>
      <c r="U239" s="103" t="s">
        <v>150</v>
      </c>
      <c r="V239" s="116"/>
      <c r="W239" s="116">
        <v>0</v>
      </c>
      <c r="X239" s="103"/>
      <c r="Y239" s="117">
        <v>1.145</v>
      </c>
      <c r="Z239" s="117">
        <v>1.1748479163693188</v>
      </c>
      <c r="AA239" s="115">
        <v>-10166.868078257987</v>
      </c>
      <c r="AB239" s="192"/>
      <c r="AC239" s="116"/>
      <c r="AD239" s="115">
        <v>-10166.868078257987</v>
      </c>
      <c r="AE239" s="105">
        <f t="shared" si="12"/>
        <v>26</v>
      </c>
      <c r="AF239" s="103" t="s">
        <v>239</v>
      </c>
      <c r="AH239" s="79">
        <f t="shared" si="13"/>
        <v>0</v>
      </c>
      <c r="AI239" s="79">
        <f t="shared" si="14"/>
        <v>231.80459218428209</v>
      </c>
    </row>
    <row r="240" spans="1:45" ht="15.6" x14ac:dyDescent="0.25">
      <c r="A240" s="103">
        <v>2021</v>
      </c>
      <c r="B240" s="103" t="s">
        <v>165</v>
      </c>
      <c r="C240" s="103">
        <v>1102</v>
      </c>
      <c r="D240" s="103" t="s">
        <v>50</v>
      </c>
      <c r="E240" s="114">
        <v>43269</v>
      </c>
      <c r="F240" s="114">
        <v>43767</v>
      </c>
      <c r="G240" s="114">
        <v>43769</v>
      </c>
      <c r="H240" s="103" t="s">
        <v>56</v>
      </c>
      <c r="I240" s="103" t="s">
        <v>58</v>
      </c>
      <c r="J240" s="103" t="s">
        <v>23</v>
      </c>
      <c r="K240" s="116">
        <v>840336.134453782</v>
      </c>
      <c r="L240" s="103" t="s">
        <v>56</v>
      </c>
      <c r="M240" s="103" t="s">
        <v>57</v>
      </c>
      <c r="N240" s="103" t="s">
        <v>62</v>
      </c>
      <c r="O240" s="115">
        <v>-1000000</v>
      </c>
      <c r="P240" s="103"/>
      <c r="Q240" s="103" t="s">
        <v>26</v>
      </c>
      <c r="R240" s="117">
        <v>1.19</v>
      </c>
      <c r="S240" s="103"/>
      <c r="T240" s="103"/>
      <c r="U240" s="103"/>
      <c r="V240" s="116"/>
      <c r="W240" s="116">
        <v>0</v>
      </c>
      <c r="X240" s="103"/>
      <c r="Y240" s="117">
        <v>1.145</v>
      </c>
      <c r="Z240" s="117">
        <v>1.1749497655721124</v>
      </c>
      <c r="AA240" s="116">
        <v>18357.60463941034</v>
      </c>
      <c r="AB240" s="191">
        <v>-36190.360372179945</v>
      </c>
      <c r="AC240" s="116">
        <v>0</v>
      </c>
      <c r="AD240" s="116">
        <v>18357.60463941034</v>
      </c>
      <c r="AE240" s="105">
        <f t="shared" si="12"/>
        <v>26</v>
      </c>
      <c r="AF240" s="103" t="s">
        <v>235</v>
      </c>
      <c r="AH240" s="79">
        <f t="shared" si="13"/>
        <v>-70.493201815335695</v>
      </c>
      <c r="AI240" s="79">
        <f t="shared" si="14"/>
        <v>0</v>
      </c>
    </row>
    <row r="241" spans="1:35" ht="15.6" x14ac:dyDescent="0.25">
      <c r="A241" s="103">
        <v>2021</v>
      </c>
      <c r="B241" s="103" t="s">
        <v>165</v>
      </c>
      <c r="C241" s="103">
        <v>1103</v>
      </c>
      <c r="D241" s="103" t="s">
        <v>50</v>
      </c>
      <c r="E241" s="114">
        <v>43269</v>
      </c>
      <c r="F241" s="114">
        <v>43767</v>
      </c>
      <c r="G241" s="114">
        <v>43769</v>
      </c>
      <c r="H241" s="103" t="s">
        <v>60</v>
      </c>
      <c r="I241" s="103" t="s">
        <v>57</v>
      </c>
      <c r="J241" s="103" t="s">
        <v>23</v>
      </c>
      <c r="K241" s="116">
        <v>793650.79365079396</v>
      </c>
      <c r="L241" s="103" t="s">
        <v>60</v>
      </c>
      <c r="M241" s="103" t="s">
        <v>58</v>
      </c>
      <c r="N241" s="103" t="s">
        <v>62</v>
      </c>
      <c r="O241" s="115">
        <v>-1000000</v>
      </c>
      <c r="P241" s="103"/>
      <c r="Q241" s="103" t="s">
        <v>26</v>
      </c>
      <c r="R241" s="117">
        <v>1.26</v>
      </c>
      <c r="S241" s="103">
        <v>1.19</v>
      </c>
      <c r="T241" s="103" t="s">
        <v>151</v>
      </c>
      <c r="U241" s="103" t="s">
        <v>150</v>
      </c>
      <c r="V241" s="116"/>
      <c r="W241" s="116">
        <v>0</v>
      </c>
      <c r="X241" s="103"/>
      <c r="Y241" s="117">
        <v>1.145</v>
      </c>
      <c r="Z241" s="117">
        <v>1.1749497655721124</v>
      </c>
      <c r="AA241" s="115">
        <v>-54547.965011590284</v>
      </c>
      <c r="AB241" s="192"/>
      <c r="AC241" s="116"/>
      <c r="AD241" s="115">
        <v>-54547.965011590284</v>
      </c>
      <c r="AE241" s="105">
        <f t="shared" si="12"/>
        <v>26</v>
      </c>
      <c r="AF241" s="103" t="s">
        <v>235</v>
      </c>
      <c r="AH241" s="79">
        <f t="shared" si="13"/>
        <v>0</v>
      </c>
      <c r="AI241" s="79">
        <f t="shared" si="14"/>
        <v>1243.6936022642585</v>
      </c>
    </row>
    <row r="242" spans="1:35" ht="15.6" x14ac:dyDescent="0.25">
      <c r="A242" s="103">
        <v>2021</v>
      </c>
      <c r="B242" s="103" t="s">
        <v>166</v>
      </c>
      <c r="C242" s="103">
        <v>1104</v>
      </c>
      <c r="D242" s="103" t="s">
        <v>50</v>
      </c>
      <c r="E242" s="114">
        <v>43269</v>
      </c>
      <c r="F242" s="114">
        <v>43798</v>
      </c>
      <c r="G242" s="114">
        <v>43800</v>
      </c>
      <c r="H242" s="103" t="s">
        <v>56</v>
      </c>
      <c r="I242" s="103" t="s">
        <v>58</v>
      </c>
      <c r="J242" s="103" t="s">
        <v>23</v>
      </c>
      <c r="K242" s="116">
        <v>840336.134453782</v>
      </c>
      <c r="L242" s="103" t="s">
        <v>56</v>
      </c>
      <c r="M242" s="103" t="s">
        <v>57</v>
      </c>
      <c r="N242" s="103" t="s">
        <v>62</v>
      </c>
      <c r="O242" s="115">
        <v>-1000000</v>
      </c>
      <c r="P242" s="103"/>
      <c r="Q242" s="103" t="s">
        <v>26</v>
      </c>
      <c r="R242" s="117">
        <v>1.19</v>
      </c>
      <c r="S242" s="103"/>
      <c r="T242" s="103"/>
      <c r="U242" s="103"/>
      <c r="V242" s="116"/>
      <c r="W242" s="116">
        <v>0</v>
      </c>
      <c r="X242" s="103"/>
      <c r="Y242" s="117">
        <v>1.145</v>
      </c>
      <c r="Z242" s="117">
        <v>1.1781243215469537</v>
      </c>
      <c r="AA242" s="116">
        <v>20614.698926800826</v>
      </c>
      <c r="AB242" s="191">
        <v>-32799.625084342115</v>
      </c>
      <c r="AC242" s="116">
        <v>0</v>
      </c>
      <c r="AD242" s="116">
        <v>20614.698926800826</v>
      </c>
      <c r="AE242" s="105">
        <f t="shared" si="12"/>
        <v>26</v>
      </c>
      <c r="AF242" s="103" t="s">
        <v>235</v>
      </c>
      <c r="AH242" s="79">
        <f t="shared" si="13"/>
        <v>-79.160443878915174</v>
      </c>
      <c r="AI242" s="79">
        <f t="shared" si="14"/>
        <v>0</v>
      </c>
    </row>
    <row r="243" spans="1:35" ht="15.6" x14ac:dyDescent="0.25">
      <c r="A243" s="103">
        <v>2021</v>
      </c>
      <c r="B243" s="103" t="s">
        <v>166</v>
      </c>
      <c r="C243" s="103">
        <v>1105</v>
      </c>
      <c r="D243" s="103" t="s">
        <v>50</v>
      </c>
      <c r="E243" s="114">
        <v>43269</v>
      </c>
      <c r="F243" s="114">
        <v>43798</v>
      </c>
      <c r="G243" s="114">
        <v>43800</v>
      </c>
      <c r="H243" s="103" t="s">
        <v>60</v>
      </c>
      <c r="I243" s="103" t="s">
        <v>57</v>
      </c>
      <c r="J243" s="103" t="s">
        <v>23</v>
      </c>
      <c r="K243" s="116">
        <v>793650.79365079396</v>
      </c>
      <c r="L243" s="103" t="s">
        <v>60</v>
      </c>
      <c r="M243" s="103" t="s">
        <v>58</v>
      </c>
      <c r="N243" s="103" t="s">
        <v>62</v>
      </c>
      <c r="O243" s="115">
        <v>-1000000</v>
      </c>
      <c r="P243" s="103"/>
      <c r="Q243" s="103" t="s">
        <v>26</v>
      </c>
      <c r="R243" s="117">
        <v>1.26</v>
      </c>
      <c r="S243" s="103">
        <v>1.19</v>
      </c>
      <c r="T243" s="103" t="s">
        <v>151</v>
      </c>
      <c r="U243" s="103" t="s">
        <v>150</v>
      </c>
      <c r="V243" s="116"/>
      <c r="W243" s="116">
        <v>0</v>
      </c>
      <c r="X243" s="103"/>
      <c r="Y243" s="117">
        <v>1.145</v>
      </c>
      <c r="Z243" s="117">
        <v>1.1781243215469537</v>
      </c>
      <c r="AA243" s="115">
        <v>-53414.32401114294</v>
      </c>
      <c r="AB243" s="192"/>
      <c r="AC243" s="116"/>
      <c r="AD243" s="115">
        <v>-53414.32401114294</v>
      </c>
      <c r="AE243" s="105">
        <f t="shared" si="12"/>
        <v>26</v>
      </c>
      <c r="AF243" s="103" t="s">
        <v>235</v>
      </c>
      <c r="AH243" s="79">
        <f t="shared" si="13"/>
        <v>0</v>
      </c>
      <c r="AI243" s="79">
        <f t="shared" si="14"/>
        <v>1217.8465874540589</v>
      </c>
    </row>
    <row r="244" spans="1:35" ht="15.6" x14ac:dyDescent="0.25">
      <c r="A244" s="103">
        <v>2021</v>
      </c>
      <c r="B244" s="103" t="s">
        <v>258</v>
      </c>
      <c r="C244" s="103">
        <v>1257</v>
      </c>
      <c r="D244" s="103" t="s">
        <v>28</v>
      </c>
      <c r="E244" s="114">
        <v>43397</v>
      </c>
      <c r="F244" s="114">
        <v>43797</v>
      </c>
      <c r="G244" s="114">
        <v>43801</v>
      </c>
      <c r="H244" s="103" t="s">
        <v>56</v>
      </c>
      <c r="I244" s="103" t="s">
        <v>58</v>
      </c>
      <c r="J244" s="103" t="s">
        <v>23</v>
      </c>
      <c r="K244" s="116">
        <v>212494.68763280899</v>
      </c>
      <c r="L244" s="103" t="s">
        <v>56</v>
      </c>
      <c r="M244" s="103" t="s">
        <v>57</v>
      </c>
      <c r="N244" s="103" t="s">
        <v>62</v>
      </c>
      <c r="O244" s="115">
        <v>-250000</v>
      </c>
      <c r="P244" s="103"/>
      <c r="Q244" s="103" t="s">
        <v>26</v>
      </c>
      <c r="R244" s="117">
        <v>1.1765000000000001</v>
      </c>
      <c r="S244" s="103">
        <v>1.2549999999999999</v>
      </c>
      <c r="T244" s="103" t="s">
        <v>149</v>
      </c>
      <c r="U244" s="103" t="s">
        <v>150</v>
      </c>
      <c r="V244" s="116"/>
      <c r="W244" s="116">
        <v>0</v>
      </c>
      <c r="X244" s="103"/>
      <c r="Y244" s="117">
        <v>1.145</v>
      </c>
      <c r="Z244" s="117">
        <v>1.1782272451783813</v>
      </c>
      <c r="AA244" s="116">
        <v>2295.6916079413058</v>
      </c>
      <c r="AB244" s="191">
        <v>-9004.0810090599243</v>
      </c>
      <c r="AC244" s="116"/>
      <c r="AD244" s="116">
        <v>2295.6916079413058</v>
      </c>
      <c r="AE244" s="105">
        <f t="shared" si="12"/>
        <v>26</v>
      </c>
      <c r="AF244" s="103" t="s">
        <v>237</v>
      </c>
      <c r="AH244" s="79">
        <f t="shared" si="13"/>
        <v>-4.6832108802002637</v>
      </c>
      <c r="AI244" s="79">
        <f t="shared" si="14"/>
        <v>0</v>
      </c>
    </row>
    <row r="245" spans="1:35" ht="15.6" x14ac:dyDescent="0.25">
      <c r="A245" s="103">
        <v>2021</v>
      </c>
      <c r="B245" s="103" t="s">
        <v>258</v>
      </c>
      <c r="C245" s="103">
        <v>1258</v>
      </c>
      <c r="D245" s="103" t="s">
        <v>28</v>
      </c>
      <c r="E245" s="114">
        <v>43397</v>
      </c>
      <c r="F245" s="114">
        <v>43797</v>
      </c>
      <c r="G245" s="114">
        <v>43801</v>
      </c>
      <c r="H245" s="103" t="s">
        <v>60</v>
      </c>
      <c r="I245" s="103" t="s">
        <v>57</v>
      </c>
      <c r="J245" s="103" t="s">
        <v>23</v>
      </c>
      <c r="K245" s="116">
        <v>212494.68763280899</v>
      </c>
      <c r="L245" s="103" t="s">
        <v>60</v>
      </c>
      <c r="M245" s="103" t="s">
        <v>58</v>
      </c>
      <c r="N245" s="103" t="s">
        <v>62</v>
      </c>
      <c r="O245" s="115">
        <v>-250000</v>
      </c>
      <c r="P245" s="103"/>
      <c r="Q245" s="103" t="s">
        <v>26</v>
      </c>
      <c r="R245" s="117">
        <v>1.1765000000000001</v>
      </c>
      <c r="S245" s="103"/>
      <c r="T245" s="103"/>
      <c r="U245" s="103"/>
      <c r="V245" s="116"/>
      <c r="W245" s="116">
        <v>0</v>
      </c>
      <c r="X245" s="103"/>
      <c r="Y245" s="117">
        <v>1.145</v>
      </c>
      <c r="Z245" s="117">
        <v>1.1782272451783813</v>
      </c>
      <c r="AA245" s="115">
        <v>-6083.174446288328</v>
      </c>
      <c r="AB245" s="192"/>
      <c r="AC245" s="116">
        <v>0</v>
      </c>
      <c r="AD245" s="115">
        <v>-6083.174446288328</v>
      </c>
      <c r="AE245" s="105">
        <f t="shared" si="12"/>
        <v>26</v>
      </c>
      <c r="AF245" s="103" t="s">
        <v>237</v>
      </c>
      <c r="AH245" s="79">
        <f t="shared" si="13"/>
        <v>0</v>
      </c>
      <c r="AI245" s="79">
        <f t="shared" si="14"/>
        <v>138.69637737537386</v>
      </c>
    </row>
    <row r="246" spans="1:35" ht="15.6" x14ac:dyDescent="0.25">
      <c r="A246" s="103">
        <v>2021</v>
      </c>
      <c r="B246" s="103" t="s">
        <v>258</v>
      </c>
      <c r="C246" s="103">
        <v>1259</v>
      </c>
      <c r="D246" s="103" t="s">
        <v>28</v>
      </c>
      <c r="E246" s="114">
        <v>43397</v>
      </c>
      <c r="F246" s="114">
        <v>43797</v>
      </c>
      <c r="G246" s="114">
        <v>43801</v>
      </c>
      <c r="H246" s="103" t="s">
        <v>60</v>
      </c>
      <c r="I246" s="103" t="s">
        <v>57</v>
      </c>
      <c r="J246" s="103" t="s">
        <v>23</v>
      </c>
      <c r="K246" s="116">
        <v>212494.68763280899</v>
      </c>
      <c r="L246" s="103" t="s">
        <v>60</v>
      </c>
      <c r="M246" s="103" t="s">
        <v>58</v>
      </c>
      <c r="N246" s="103" t="s">
        <v>62</v>
      </c>
      <c r="O246" s="115">
        <v>-250000</v>
      </c>
      <c r="P246" s="103"/>
      <c r="Q246" s="103" t="s">
        <v>26</v>
      </c>
      <c r="R246" s="117">
        <v>1.1765000000000001</v>
      </c>
      <c r="S246" s="103">
        <v>1.1299999999999999</v>
      </c>
      <c r="T246" s="103" t="s">
        <v>151</v>
      </c>
      <c r="U246" s="103" t="s">
        <v>150</v>
      </c>
      <c r="V246" s="116"/>
      <c r="W246" s="116">
        <v>0</v>
      </c>
      <c r="X246" s="103"/>
      <c r="Y246" s="117">
        <v>1.145</v>
      </c>
      <c r="Z246" s="117">
        <v>1.1782272451783813</v>
      </c>
      <c r="AA246" s="115">
        <v>-5216.5981707129022</v>
      </c>
      <c r="AB246" s="192"/>
      <c r="AC246" s="116"/>
      <c r="AD246" s="115">
        <v>-5216.5981707129022</v>
      </c>
      <c r="AE246" s="105">
        <f t="shared" si="12"/>
        <v>26</v>
      </c>
      <c r="AF246" s="103" t="s">
        <v>237</v>
      </c>
      <c r="AH246" s="79">
        <f t="shared" si="13"/>
        <v>0</v>
      </c>
      <c r="AI246" s="79">
        <f t="shared" si="14"/>
        <v>118.93843829225416</v>
      </c>
    </row>
    <row r="247" spans="1:35" ht="15.6" x14ac:dyDescent="0.25">
      <c r="A247" s="103">
        <v>2021</v>
      </c>
      <c r="B247" s="103" t="s">
        <v>259</v>
      </c>
      <c r="C247" s="103">
        <v>1347</v>
      </c>
      <c r="D247" s="103" t="s">
        <v>22</v>
      </c>
      <c r="E247" s="114">
        <v>43397</v>
      </c>
      <c r="F247" s="114">
        <v>43797</v>
      </c>
      <c r="G247" s="114">
        <v>43801</v>
      </c>
      <c r="H247" s="103" t="s">
        <v>56</v>
      </c>
      <c r="I247" s="103" t="s">
        <v>58</v>
      </c>
      <c r="J247" s="103" t="s">
        <v>23</v>
      </c>
      <c r="K247" s="116">
        <v>425350.914504466</v>
      </c>
      <c r="L247" s="103" t="s">
        <v>56</v>
      </c>
      <c r="M247" s="103" t="s">
        <v>57</v>
      </c>
      <c r="N247" s="103" t="s">
        <v>62</v>
      </c>
      <c r="O247" s="115">
        <v>-500000</v>
      </c>
      <c r="P247" s="103"/>
      <c r="Q247" s="103" t="s">
        <v>26</v>
      </c>
      <c r="R247" s="117">
        <v>1.1755</v>
      </c>
      <c r="S247" s="103">
        <v>1.2549999999999999</v>
      </c>
      <c r="T247" s="103" t="s">
        <v>149</v>
      </c>
      <c r="U247" s="103" t="s">
        <v>150</v>
      </c>
      <c r="V247" s="116"/>
      <c r="W247" s="116">
        <v>0</v>
      </c>
      <c r="X247" s="103"/>
      <c r="Y247" s="117">
        <v>1.145</v>
      </c>
      <c r="Z247" s="117">
        <v>1.1782272451783813</v>
      </c>
      <c r="AA247" s="116">
        <v>4725.0344448088272</v>
      </c>
      <c r="AB247" s="191">
        <v>-17627.32399961452</v>
      </c>
      <c r="AC247" s="116"/>
      <c r="AD247" s="116">
        <v>4725.0344448088272</v>
      </c>
      <c r="AE247" s="105">
        <f t="shared" si="12"/>
        <v>26</v>
      </c>
      <c r="AF247" s="103" t="s">
        <v>239</v>
      </c>
      <c r="AH247" s="79">
        <f t="shared" si="13"/>
        <v>-15.3091116011806</v>
      </c>
      <c r="AI247" s="79">
        <f t="shared" si="14"/>
        <v>0</v>
      </c>
    </row>
    <row r="248" spans="1:35" ht="15.6" x14ac:dyDescent="0.25">
      <c r="A248" s="103">
        <v>2021</v>
      </c>
      <c r="B248" s="103" t="s">
        <v>259</v>
      </c>
      <c r="C248" s="103">
        <v>1348</v>
      </c>
      <c r="D248" s="103" t="s">
        <v>22</v>
      </c>
      <c r="E248" s="114">
        <v>43397</v>
      </c>
      <c r="F248" s="114">
        <v>43797</v>
      </c>
      <c r="G248" s="114">
        <v>43801</v>
      </c>
      <c r="H248" s="103" t="s">
        <v>60</v>
      </c>
      <c r="I248" s="103" t="s">
        <v>57</v>
      </c>
      <c r="J248" s="103" t="s">
        <v>23</v>
      </c>
      <c r="K248" s="116">
        <v>425350.914504466</v>
      </c>
      <c r="L248" s="103" t="s">
        <v>60</v>
      </c>
      <c r="M248" s="103" t="s">
        <v>58</v>
      </c>
      <c r="N248" s="103" t="s">
        <v>62</v>
      </c>
      <c r="O248" s="115">
        <v>-500000</v>
      </c>
      <c r="P248" s="103"/>
      <c r="Q248" s="103" t="s">
        <v>26</v>
      </c>
      <c r="R248" s="117">
        <v>1.1755</v>
      </c>
      <c r="S248" s="103"/>
      <c r="T248" s="103"/>
      <c r="U248" s="103"/>
      <c r="V248" s="116"/>
      <c r="W248" s="116">
        <v>0</v>
      </c>
      <c r="X248" s="103"/>
      <c r="Y248" s="117">
        <v>1.145</v>
      </c>
      <c r="Z248" s="117">
        <v>1.1782272451783813</v>
      </c>
      <c r="AA248" s="115">
        <v>-12005.44155017883</v>
      </c>
      <c r="AB248" s="192"/>
      <c r="AC248" s="116">
        <v>0</v>
      </c>
      <c r="AD248" s="115">
        <v>-12005.44155017883</v>
      </c>
      <c r="AE248" s="105">
        <f t="shared" si="12"/>
        <v>26</v>
      </c>
      <c r="AF248" s="103" t="s">
        <v>239</v>
      </c>
      <c r="AH248" s="79">
        <f t="shared" si="13"/>
        <v>0</v>
      </c>
      <c r="AI248" s="79">
        <f t="shared" si="14"/>
        <v>273.7240673440773</v>
      </c>
    </row>
    <row r="249" spans="1:35" ht="15.6" x14ac:dyDescent="0.25">
      <c r="A249" s="103">
        <v>2021</v>
      </c>
      <c r="B249" s="103" t="s">
        <v>259</v>
      </c>
      <c r="C249" s="103">
        <v>1349</v>
      </c>
      <c r="D249" s="103" t="s">
        <v>22</v>
      </c>
      <c r="E249" s="114">
        <v>43397</v>
      </c>
      <c r="F249" s="114">
        <v>43797</v>
      </c>
      <c r="G249" s="114">
        <v>43801</v>
      </c>
      <c r="H249" s="103" t="s">
        <v>60</v>
      </c>
      <c r="I249" s="103" t="s">
        <v>57</v>
      </c>
      <c r="J249" s="103" t="s">
        <v>23</v>
      </c>
      <c r="K249" s="116">
        <v>425350.914504466</v>
      </c>
      <c r="L249" s="103" t="s">
        <v>60</v>
      </c>
      <c r="M249" s="103" t="s">
        <v>58</v>
      </c>
      <c r="N249" s="103" t="s">
        <v>62</v>
      </c>
      <c r="O249" s="115">
        <v>-500000</v>
      </c>
      <c r="P249" s="103"/>
      <c r="Q249" s="103" t="s">
        <v>26</v>
      </c>
      <c r="R249" s="117">
        <v>1.1755</v>
      </c>
      <c r="S249" s="103">
        <v>1.1299999999999999</v>
      </c>
      <c r="T249" s="103" t="s">
        <v>151</v>
      </c>
      <c r="U249" s="103" t="s">
        <v>150</v>
      </c>
      <c r="V249" s="116"/>
      <c r="W249" s="116">
        <v>0</v>
      </c>
      <c r="X249" s="103"/>
      <c r="Y249" s="117">
        <v>1.145</v>
      </c>
      <c r="Z249" s="117">
        <v>1.1782272451783813</v>
      </c>
      <c r="AA249" s="115">
        <v>-10346.916894244516</v>
      </c>
      <c r="AB249" s="192"/>
      <c r="AC249" s="116"/>
      <c r="AD249" s="115">
        <v>-10346.916894244516</v>
      </c>
      <c r="AE249" s="105">
        <f t="shared" si="12"/>
        <v>26</v>
      </c>
      <c r="AF249" s="103" t="s">
        <v>239</v>
      </c>
      <c r="AH249" s="79">
        <f t="shared" si="13"/>
        <v>0</v>
      </c>
      <c r="AI249" s="79">
        <f t="shared" si="14"/>
        <v>235.90970518877495</v>
      </c>
    </row>
    <row r="250" spans="1:35" ht="15.6" x14ac:dyDescent="0.25">
      <c r="A250" s="103">
        <v>2021</v>
      </c>
      <c r="B250" s="103" t="s">
        <v>260</v>
      </c>
      <c r="C250" s="103">
        <v>1350</v>
      </c>
      <c r="D250" s="103" t="s">
        <v>22</v>
      </c>
      <c r="E250" s="114">
        <v>43397</v>
      </c>
      <c r="F250" s="114">
        <v>43826</v>
      </c>
      <c r="G250" s="114">
        <v>43830</v>
      </c>
      <c r="H250" s="103" t="s">
        <v>56</v>
      </c>
      <c r="I250" s="103" t="s">
        <v>58</v>
      </c>
      <c r="J250" s="103" t="s">
        <v>23</v>
      </c>
      <c r="K250" s="116">
        <v>425350.914504466</v>
      </c>
      <c r="L250" s="103" t="s">
        <v>56</v>
      </c>
      <c r="M250" s="103" t="s">
        <v>57</v>
      </c>
      <c r="N250" s="103" t="s">
        <v>62</v>
      </c>
      <c r="O250" s="115">
        <v>-500000</v>
      </c>
      <c r="P250" s="103"/>
      <c r="Q250" s="103" t="s">
        <v>26</v>
      </c>
      <c r="R250" s="117">
        <v>1.1755</v>
      </c>
      <c r="S250" s="103">
        <v>1.2549999999999999</v>
      </c>
      <c r="T250" s="103" t="s">
        <v>149</v>
      </c>
      <c r="U250" s="103" t="s">
        <v>150</v>
      </c>
      <c r="V250" s="116"/>
      <c r="W250" s="116">
        <v>0</v>
      </c>
      <c r="X250" s="103"/>
      <c r="Y250" s="117">
        <v>1.145</v>
      </c>
      <c r="Z250" s="117">
        <v>1.1812023998837027</v>
      </c>
      <c r="AA250" s="116">
        <v>4731.3474576805083</v>
      </c>
      <c r="AB250" s="191">
        <v>-17872.36620901648</v>
      </c>
      <c r="AC250" s="116"/>
      <c r="AD250" s="116">
        <v>4731.3474576805083</v>
      </c>
      <c r="AE250" s="105">
        <f t="shared" si="12"/>
        <v>27</v>
      </c>
      <c r="AF250" s="103" t="s">
        <v>239</v>
      </c>
      <c r="AH250" s="79">
        <f t="shared" si="13"/>
        <v>-39.459437797055436</v>
      </c>
      <c r="AI250" s="79">
        <f t="shared" si="14"/>
        <v>0</v>
      </c>
    </row>
    <row r="251" spans="1:35" ht="15.6" x14ac:dyDescent="0.25">
      <c r="A251" s="103">
        <v>2021</v>
      </c>
      <c r="B251" s="103" t="s">
        <v>260</v>
      </c>
      <c r="C251" s="103">
        <v>1351</v>
      </c>
      <c r="D251" s="103" t="s">
        <v>22</v>
      </c>
      <c r="E251" s="114">
        <v>43397</v>
      </c>
      <c r="F251" s="114">
        <v>43826</v>
      </c>
      <c r="G251" s="114">
        <v>43830</v>
      </c>
      <c r="H251" s="103" t="s">
        <v>60</v>
      </c>
      <c r="I251" s="103" t="s">
        <v>57</v>
      </c>
      <c r="J251" s="103" t="s">
        <v>23</v>
      </c>
      <c r="K251" s="116">
        <v>425350.914504466</v>
      </c>
      <c r="L251" s="103" t="s">
        <v>60</v>
      </c>
      <c r="M251" s="103" t="s">
        <v>58</v>
      </c>
      <c r="N251" s="103" t="s">
        <v>62</v>
      </c>
      <c r="O251" s="115">
        <v>-500000</v>
      </c>
      <c r="P251" s="103"/>
      <c r="Q251" s="103" t="s">
        <v>26</v>
      </c>
      <c r="R251" s="117">
        <v>1.1755</v>
      </c>
      <c r="S251" s="103"/>
      <c r="T251" s="103"/>
      <c r="U251" s="103"/>
      <c r="V251" s="116"/>
      <c r="W251" s="116">
        <v>0</v>
      </c>
      <c r="X251" s="103"/>
      <c r="Y251" s="117">
        <v>1.145</v>
      </c>
      <c r="Z251" s="117">
        <v>1.1812023998837027</v>
      </c>
      <c r="AA251" s="115">
        <v>-12078.744449826672</v>
      </c>
      <c r="AB251" s="192"/>
      <c r="AC251" s="116">
        <v>0</v>
      </c>
      <c r="AD251" s="115">
        <v>-12078.744449826672</v>
      </c>
      <c r="AE251" s="105">
        <f t="shared" si="12"/>
        <v>27</v>
      </c>
      <c r="AF251" s="103" t="s">
        <v>239</v>
      </c>
      <c r="AH251" s="79">
        <f t="shared" si="13"/>
        <v>0</v>
      </c>
      <c r="AI251" s="79">
        <f t="shared" si="14"/>
        <v>397.14911751030098</v>
      </c>
    </row>
    <row r="252" spans="1:35" ht="15.6" x14ac:dyDescent="0.25">
      <c r="A252" s="103">
        <v>2021</v>
      </c>
      <c r="B252" s="103" t="s">
        <v>260</v>
      </c>
      <c r="C252" s="103">
        <v>1352</v>
      </c>
      <c r="D252" s="103" t="s">
        <v>22</v>
      </c>
      <c r="E252" s="114">
        <v>43397</v>
      </c>
      <c r="F252" s="114">
        <v>43826</v>
      </c>
      <c r="G252" s="114">
        <v>43830</v>
      </c>
      <c r="H252" s="103" t="s">
        <v>60</v>
      </c>
      <c r="I252" s="103" t="s">
        <v>57</v>
      </c>
      <c r="J252" s="103" t="s">
        <v>23</v>
      </c>
      <c r="K252" s="116">
        <v>425350.914504466</v>
      </c>
      <c r="L252" s="103" t="s">
        <v>60</v>
      </c>
      <c r="M252" s="103" t="s">
        <v>58</v>
      </c>
      <c r="N252" s="103" t="s">
        <v>62</v>
      </c>
      <c r="O252" s="115">
        <v>-500000</v>
      </c>
      <c r="P252" s="103"/>
      <c r="Q252" s="103" t="s">
        <v>26</v>
      </c>
      <c r="R252" s="117">
        <v>1.1755</v>
      </c>
      <c r="S252" s="103">
        <v>1.1299999999999999</v>
      </c>
      <c r="T252" s="103" t="s">
        <v>151</v>
      </c>
      <c r="U252" s="103" t="s">
        <v>150</v>
      </c>
      <c r="V252" s="116"/>
      <c r="W252" s="116">
        <v>0</v>
      </c>
      <c r="X252" s="103"/>
      <c r="Y252" s="117">
        <v>1.145</v>
      </c>
      <c r="Z252" s="117">
        <v>1.1812023998837027</v>
      </c>
      <c r="AA252" s="115">
        <v>-10524.969216870319</v>
      </c>
      <c r="AB252" s="192"/>
      <c r="AC252" s="116"/>
      <c r="AD252" s="115">
        <v>-10524.969216870319</v>
      </c>
      <c r="AE252" s="105">
        <f t="shared" si="12"/>
        <v>27</v>
      </c>
      <c r="AF252" s="103" t="s">
        <v>239</v>
      </c>
      <c r="AH252" s="79">
        <f t="shared" si="13"/>
        <v>0</v>
      </c>
      <c r="AI252" s="79">
        <f t="shared" si="14"/>
        <v>346.06098785069605</v>
      </c>
    </row>
    <row r="253" spans="1:35" ht="15.6" x14ac:dyDescent="0.25">
      <c r="A253" s="103">
        <v>2021</v>
      </c>
      <c r="B253" s="103" t="s">
        <v>167</v>
      </c>
      <c r="C253" s="103">
        <v>1106</v>
      </c>
      <c r="D253" s="103" t="s">
        <v>50</v>
      </c>
      <c r="E253" s="114">
        <v>43269</v>
      </c>
      <c r="F253" s="114">
        <v>43829</v>
      </c>
      <c r="G253" s="114">
        <v>43831</v>
      </c>
      <c r="H253" s="103" t="s">
        <v>56</v>
      </c>
      <c r="I253" s="103" t="s">
        <v>58</v>
      </c>
      <c r="J253" s="103" t="s">
        <v>23</v>
      </c>
      <c r="K253" s="116">
        <v>840336.134453782</v>
      </c>
      <c r="L253" s="103" t="s">
        <v>56</v>
      </c>
      <c r="M253" s="103" t="s">
        <v>57</v>
      </c>
      <c r="N253" s="103" t="s">
        <v>62</v>
      </c>
      <c r="O253" s="115">
        <v>-1000000</v>
      </c>
      <c r="P253" s="103"/>
      <c r="Q253" s="103" t="s">
        <v>26</v>
      </c>
      <c r="R253" s="117">
        <v>1.19</v>
      </c>
      <c r="S253" s="103"/>
      <c r="T253" s="103"/>
      <c r="U253" s="103"/>
      <c r="V253" s="116"/>
      <c r="W253" s="116">
        <v>0</v>
      </c>
      <c r="X253" s="103"/>
      <c r="Y253" s="117">
        <v>1.145</v>
      </c>
      <c r="Z253" s="117">
        <v>1.1813052611877743</v>
      </c>
      <c r="AA253" s="116">
        <v>22850.429214900319</v>
      </c>
      <c r="AB253" s="191">
        <v>-29605.472085416051</v>
      </c>
      <c r="AC253" s="116">
        <v>0</v>
      </c>
      <c r="AD253" s="116">
        <v>22850.429214900319</v>
      </c>
      <c r="AE253" s="105">
        <f t="shared" si="12"/>
        <v>27</v>
      </c>
      <c r="AF253" s="103" t="s">
        <v>235</v>
      </c>
      <c r="AH253" s="79">
        <f t="shared" si="13"/>
        <v>-226.21924922751319</v>
      </c>
      <c r="AI253" s="79">
        <f t="shared" si="14"/>
        <v>0</v>
      </c>
    </row>
    <row r="254" spans="1:35" ht="15.6" x14ac:dyDescent="0.25">
      <c r="A254" s="103">
        <v>2021</v>
      </c>
      <c r="B254" s="103" t="s">
        <v>167</v>
      </c>
      <c r="C254" s="103">
        <v>1107</v>
      </c>
      <c r="D254" s="103" t="s">
        <v>50</v>
      </c>
      <c r="E254" s="114">
        <v>43269</v>
      </c>
      <c r="F254" s="114">
        <v>43829</v>
      </c>
      <c r="G254" s="114">
        <v>43831</v>
      </c>
      <c r="H254" s="103" t="s">
        <v>60</v>
      </c>
      <c r="I254" s="103" t="s">
        <v>57</v>
      </c>
      <c r="J254" s="103" t="s">
        <v>23</v>
      </c>
      <c r="K254" s="116">
        <v>793650.79365079396</v>
      </c>
      <c r="L254" s="103" t="s">
        <v>60</v>
      </c>
      <c r="M254" s="103" t="s">
        <v>58</v>
      </c>
      <c r="N254" s="103" t="s">
        <v>62</v>
      </c>
      <c r="O254" s="115">
        <v>-1000000</v>
      </c>
      <c r="P254" s="103"/>
      <c r="Q254" s="103" t="s">
        <v>26</v>
      </c>
      <c r="R254" s="117">
        <v>1.26</v>
      </c>
      <c r="S254" s="103">
        <v>1.19</v>
      </c>
      <c r="T254" s="103" t="s">
        <v>151</v>
      </c>
      <c r="U254" s="103" t="s">
        <v>150</v>
      </c>
      <c r="V254" s="116"/>
      <c r="W254" s="116">
        <v>0</v>
      </c>
      <c r="X254" s="103"/>
      <c r="Y254" s="117">
        <v>1.145</v>
      </c>
      <c r="Z254" s="117">
        <v>1.1813052611877743</v>
      </c>
      <c r="AA254" s="115">
        <v>-52455.901300316371</v>
      </c>
      <c r="AB254" s="192"/>
      <c r="AC254" s="116"/>
      <c r="AD254" s="115">
        <v>-52455.901300316371</v>
      </c>
      <c r="AE254" s="105">
        <f t="shared" si="12"/>
        <v>27</v>
      </c>
      <c r="AF254" s="103" t="s">
        <v>235</v>
      </c>
      <c r="AH254" s="79">
        <f t="shared" si="13"/>
        <v>0</v>
      </c>
      <c r="AI254" s="79">
        <f t="shared" si="14"/>
        <v>1724.7500347544023</v>
      </c>
    </row>
    <row r="255" spans="1:35" ht="15.6" x14ac:dyDescent="0.25">
      <c r="A255" s="103">
        <v>2021</v>
      </c>
      <c r="B255" s="103" t="s">
        <v>261</v>
      </c>
      <c r="C255" s="103">
        <v>1260</v>
      </c>
      <c r="D255" s="103" t="s">
        <v>28</v>
      </c>
      <c r="E255" s="114">
        <v>43397</v>
      </c>
      <c r="F255" s="114">
        <v>43829</v>
      </c>
      <c r="G255" s="114">
        <v>43832</v>
      </c>
      <c r="H255" s="103" t="s">
        <v>56</v>
      </c>
      <c r="I255" s="103" t="s">
        <v>58</v>
      </c>
      <c r="J255" s="103" t="s">
        <v>23</v>
      </c>
      <c r="K255" s="116">
        <v>212494.68763280899</v>
      </c>
      <c r="L255" s="103" t="s">
        <v>56</v>
      </c>
      <c r="M255" s="103" t="s">
        <v>57</v>
      </c>
      <c r="N255" s="103" t="s">
        <v>62</v>
      </c>
      <c r="O255" s="115">
        <v>-250000</v>
      </c>
      <c r="P255" s="103"/>
      <c r="Q255" s="103" t="s">
        <v>26</v>
      </c>
      <c r="R255" s="117">
        <v>1.1765000000000001</v>
      </c>
      <c r="S255" s="103">
        <v>1.2549999999999999</v>
      </c>
      <c r="T255" s="103" t="s">
        <v>149</v>
      </c>
      <c r="U255" s="103" t="s">
        <v>150</v>
      </c>
      <c r="V255" s="116"/>
      <c r="W255" s="116">
        <v>0</v>
      </c>
      <c r="X255" s="103"/>
      <c r="Y255" s="117">
        <v>1.145</v>
      </c>
      <c r="Z255" s="117">
        <v>1.181408154587396</v>
      </c>
      <c r="AA255" s="116">
        <v>2293.7969738653874</v>
      </c>
      <c r="AB255" s="191">
        <v>-9152.1214630827963</v>
      </c>
      <c r="AC255" s="116"/>
      <c r="AD255" s="116">
        <v>2293.7969738653874</v>
      </c>
      <c r="AE255" s="105">
        <f t="shared" si="12"/>
        <v>27</v>
      </c>
      <c r="AF255" s="103" t="s">
        <v>237</v>
      </c>
      <c r="AH255" s="79">
        <f t="shared" si="13"/>
        <v>-12.248875840441169</v>
      </c>
      <c r="AI255" s="79">
        <f t="shared" si="14"/>
        <v>0</v>
      </c>
    </row>
    <row r="256" spans="1:35" ht="15.6" x14ac:dyDescent="0.25">
      <c r="A256" s="103">
        <v>2021</v>
      </c>
      <c r="B256" s="103" t="s">
        <v>261</v>
      </c>
      <c r="C256" s="103">
        <v>1261</v>
      </c>
      <c r="D256" s="103" t="s">
        <v>28</v>
      </c>
      <c r="E256" s="114">
        <v>43397</v>
      </c>
      <c r="F256" s="114">
        <v>43829</v>
      </c>
      <c r="G256" s="114">
        <v>43832</v>
      </c>
      <c r="H256" s="103" t="s">
        <v>60</v>
      </c>
      <c r="I256" s="103" t="s">
        <v>57</v>
      </c>
      <c r="J256" s="103" t="s">
        <v>23</v>
      </c>
      <c r="K256" s="116">
        <v>212494.68763280899</v>
      </c>
      <c r="L256" s="103" t="s">
        <v>60</v>
      </c>
      <c r="M256" s="103" t="s">
        <v>58</v>
      </c>
      <c r="N256" s="103" t="s">
        <v>62</v>
      </c>
      <c r="O256" s="115">
        <v>-250000</v>
      </c>
      <c r="P256" s="103"/>
      <c r="Q256" s="103" t="s">
        <v>26</v>
      </c>
      <c r="R256" s="117">
        <v>1.1765000000000001</v>
      </c>
      <c r="S256" s="103"/>
      <c r="T256" s="103"/>
      <c r="U256" s="103"/>
      <c r="V256" s="116"/>
      <c r="W256" s="116">
        <v>0</v>
      </c>
      <c r="X256" s="103"/>
      <c r="Y256" s="117">
        <v>1.145</v>
      </c>
      <c r="Z256" s="117">
        <v>1.181408154587396</v>
      </c>
      <c r="AA256" s="115">
        <v>-6128.0899526430721</v>
      </c>
      <c r="AB256" s="192"/>
      <c r="AC256" s="116">
        <v>0</v>
      </c>
      <c r="AD256" s="115">
        <v>-6128.0899526430721</v>
      </c>
      <c r="AE256" s="105">
        <f t="shared" si="12"/>
        <v>27</v>
      </c>
      <c r="AF256" s="103" t="s">
        <v>237</v>
      </c>
      <c r="AH256" s="79">
        <f t="shared" si="13"/>
        <v>0</v>
      </c>
      <c r="AI256" s="79">
        <f t="shared" si="14"/>
        <v>201.49159764290422</v>
      </c>
    </row>
    <row r="257" spans="1:35" ht="15.6" x14ac:dyDescent="0.25">
      <c r="A257" s="103">
        <v>2021</v>
      </c>
      <c r="B257" s="103" t="s">
        <v>261</v>
      </c>
      <c r="C257" s="103">
        <v>1262</v>
      </c>
      <c r="D257" s="103" t="s">
        <v>28</v>
      </c>
      <c r="E257" s="114">
        <v>43397</v>
      </c>
      <c r="F257" s="114">
        <v>43829</v>
      </c>
      <c r="G257" s="114">
        <v>43832</v>
      </c>
      <c r="H257" s="103" t="s">
        <v>60</v>
      </c>
      <c r="I257" s="103" t="s">
        <v>57</v>
      </c>
      <c r="J257" s="103" t="s">
        <v>23</v>
      </c>
      <c r="K257" s="116">
        <v>212494.68763280899</v>
      </c>
      <c r="L257" s="103" t="s">
        <v>60</v>
      </c>
      <c r="M257" s="103" t="s">
        <v>58</v>
      </c>
      <c r="N257" s="103" t="s">
        <v>62</v>
      </c>
      <c r="O257" s="115">
        <v>-250000</v>
      </c>
      <c r="P257" s="103"/>
      <c r="Q257" s="103" t="s">
        <v>26</v>
      </c>
      <c r="R257" s="117">
        <v>1.1765000000000001</v>
      </c>
      <c r="S257" s="103">
        <v>1.1299999999999999</v>
      </c>
      <c r="T257" s="103" t="s">
        <v>151</v>
      </c>
      <c r="U257" s="103" t="s">
        <v>150</v>
      </c>
      <c r="V257" s="116"/>
      <c r="W257" s="116">
        <v>0</v>
      </c>
      <c r="X257" s="103"/>
      <c r="Y257" s="117">
        <v>1.145</v>
      </c>
      <c r="Z257" s="117">
        <v>1.181408154587396</v>
      </c>
      <c r="AA257" s="115">
        <v>-5317.8284843051106</v>
      </c>
      <c r="AB257" s="192"/>
      <c r="AC257" s="116"/>
      <c r="AD257" s="115">
        <v>-5317.8284843051106</v>
      </c>
      <c r="AE257" s="105">
        <f t="shared" si="12"/>
        <v>27</v>
      </c>
      <c r="AF257" s="103" t="s">
        <v>237</v>
      </c>
      <c r="AH257" s="79">
        <f t="shared" si="13"/>
        <v>0</v>
      </c>
      <c r="AI257" s="79">
        <f t="shared" si="14"/>
        <v>174.85020056395203</v>
      </c>
    </row>
    <row r="258" spans="1:35" ht="15.6" x14ac:dyDescent="0.25">
      <c r="A258" s="103">
        <v>2021</v>
      </c>
      <c r="B258" s="103" t="s">
        <v>262</v>
      </c>
      <c r="C258" s="103">
        <v>1263</v>
      </c>
      <c r="D258" s="103" t="s">
        <v>28</v>
      </c>
      <c r="E258" s="114">
        <v>43397</v>
      </c>
      <c r="F258" s="114">
        <v>43858</v>
      </c>
      <c r="G258" s="114">
        <v>43860</v>
      </c>
      <c r="H258" s="103" t="s">
        <v>56</v>
      </c>
      <c r="I258" s="103" t="s">
        <v>58</v>
      </c>
      <c r="J258" s="103" t="s">
        <v>23</v>
      </c>
      <c r="K258" s="116">
        <v>212494.68763280899</v>
      </c>
      <c r="L258" s="103" t="s">
        <v>56</v>
      </c>
      <c r="M258" s="103" t="s">
        <v>57</v>
      </c>
      <c r="N258" s="103" t="s">
        <v>62</v>
      </c>
      <c r="O258" s="115">
        <v>-250000</v>
      </c>
      <c r="P258" s="103"/>
      <c r="Q258" s="103" t="s">
        <v>26</v>
      </c>
      <c r="R258" s="117">
        <v>1.1765000000000001</v>
      </c>
      <c r="S258" s="103">
        <v>1.2549999999999999</v>
      </c>
      <c r="T258" s="103" t="s">
        <v>149</v>
      </c>
      <c r="U258" s="103" t="s">
        <v>150</v>
      </c>
      <c r="V258" s="116"/>
      <c r="W258" s="116">
        <v>0</v>
      </c>
      <c r="X258" s="103"/>
      <c r="Y258" s="117">
        <v>1.145</v>
      </c>
      <c r="Z258" s="117">
        <v>1.1842132323138508</v>
      </c>
      <c r="AA258" s="116">
        <v>2260.7253204129929</v>
      </c>
      <c r="AB258" s="191">
        <v>-9379.9625614271026</v>
      </c>
      <c r="AC258" s="116"/>
      <c r="AD258" s="116">
        <v>2260.7253204129929</v>
      </c>
      <c r="AE258" s="105">
        <f t="shared" si="12"/>
        <v>27</v>
      </c>
      <c r="AF258" s="103" t="s">
        <v>237</v>
      </c>
      <c r="AH258" s="79">
        <f t="shared" si="13"/>
        <v>-12.072273211005381</v>
      </c>
      <c r="AI258" s="79">
        <f t="shared" si="14"/>
        <v>0</v>
      </c>
    </row>
    <row r="259" spans="1:35" ht="15.6" x14ac:dyDescent="0.25">
      <c r="A259" s="103">
        <v>2021</v>
      </c>
      <c r="B259" s="103" t="s">
        <v>262</v>
      </c>
      <c r="C259" s="103">
        <v>1264</v>
      </c>
      <c r="D259" s="103" t="s">
        <v>28</v>
      </c>
      <c r="E259" s="114">
        <v>43397</v>
      </c>
      <c r="F259" s="114">
        <v>43858</v>
      </c>
      <c r="G259" s="114">
        <v>43860</v>
      </c>
      <c r="H259" s="103" t="s">
        <v>60</v>
      </c>
      <c r="I259" s="103" t="s">
        <v>57</v>
      </c>
      <c r="J259" s="103" t="s">
        <v>23</v>
      </c>
      <c r="K259" s="116">
        <v>212494.68763280899</v>
      </c>
      <c r="L259" s="103" t="s">
        <v>60</v>
      </c>
      <c r="M259" s="103" t="s">
        <v>58</v>
      </c>
      <c r="N259" s="103" t="s">
        <v>62</v>
      </c>
      <c r="O259" s="115">
        <v>-250000</v>
      </c>
      <c r="P259" s="103"/>
      <c r="Q259" s="103" t="s">
        <v>26</v>
      </c>
      <c r="R259" s="117">
        <v>1.1765000000000001</v>
      </c>
      <c r="S259" s="103"/>
      <c r="T259" s="103"/>
      <c r="U259" s="103"/>
      <c r="V259" s="116"/>
      <c r="W259" s="116">
        <v>0</v>
      </c>
      <c r="X259" s="103"/>
      <c r="Y259" s="117">
        <v>1.145</v>
      </c>
      <c r="Z259" s="117">
        <v>1.1842132323138508</v>
      </c>
      <c r="AA259" s="115">
        <v>-6212.8071983423097</v>
      </c>
      <c r="AB259" s="192"/>
      <c r="AC259" s="116">
        <v>0</v>
      </c>
      <c r="AD259" s="115">
        <v>-6212.8071983423097</v>
      </c>
      <c r="AE259" s="105">
        <f t="shared" si="12"/>
        <v>27</v>
      </c>
      <c r="AF259" s="103" t="s">
        <v>237</v>
      </c>
      <c r="AH259" s="79">
        <f t="shared" si="13"/>
        <v>0</v>
      </c>
      <c r="AI259" s="79">
        <f t="shared" si="14"/>
        <v>204.27710068149514</v>
      </c>
    </row>
    <row r="260" spans="1:35" ht="15.6" x14ac:dyDescent="0.25">
      <c r="A260" s="103">
        <v>2021</v>
      </c>
      <c r="B260" s="103" t="s">
        <v>262</v>
      </c>
      <c r="C260" s="103">
        <v>1265</v>
      </c>
      <c r="D260" s="103" t="s">
        <v>28</v>
      </c>
      <c r="E260" s="114">
        <v>43397</v>
      </c>
      <c r="F260" s="114">
        <v>43858</v>
      </c>
      <c r="G260" s="114">
        <v>43860</v>
      </c>
      <c r="H260" s="103" t="s">
        <v>60</v>
      </c>
      <c r="I260" s="103" t="s">
        <v>57</v>
      </c>
      <c r="J260" s="103" t="s">
        <v>23</v>
      </c>
      <c r="K260" s="116">
        <v>212494.68763280899</v>
      </c>
      <c r="L260" s="103" t="s">
        <v>60</v>
      </c>
      <c r="M260" s="103" t="s">
        <v>58</v>
      </c>
      <c r="N260" s="103" t="s">
        <v>62</v>
      </c>
      <c r="O260" s="115">
        <v>-250000</v>
      </c>
      <c r="P260" s="103"/>
      <c r="Q260" s="103" t="s">
        <v>26</v>
      </c>
      <c r="R260" s="117">
        <v>1.1765000000000001</v>
      </c>
      <c r="S260" s="103">
        <v>1.1299999999999999</v>
      </c>
      <c r="T260" s="103" t="s">
        <v>151</v>
      </c>
      <c r="U260" s="103" t="s">
        <v>150</v>
      </c>
      <c r="V260" s="116"/>
      <c r="W260" s="116">
        <v>0</v>
      </c>
      <c r="X260" s="103"/>
      <c r="Y260" s="117">
        <v>1.145</v>
      </c>
      <c r="Z260" s="117">
        <v>1.1842132323138508</v>
      </c>
      <c r="AA260" s="115">
        <v>-5427.880683497785</v>
      </c>
      <c r="AB260" s="192"/>
      <c r="AC260" s="116"/>
      <c r="AD260" s="115">
        <v>-5427.880683497785</v>
      </c>
      <c r="AE260" s="105">
        <f t="shared" si="12"/>
        <v>27</v>
      </c>
      <c r="AF260" s="103" t="s">
        <v>237</v>
      </c>
      <c r="AH260" s="79">
        <f t="shared" si="13"/>
        <v>0</v>
      </c>
      <c r="AI260" s="79">
        <f t="shared" si="14"/>
        <v>178.46871687340717</v>
      </c>
    </row>
    <row r="261" spans="1:35" ht="15.6" x14ac:dyDescent="0.25">
      <c r="A261" s="103">
        <v>2021</v>
      </c>
      <c r="B261" s="103" t="s">
        <v>263</v>
      </c>
      <c r="C261" s="103">
        <v>1353</v>
      </c>
      <c r="D261" s="103" t="s">
        <v>22</v>
      </c>
      <c r="E261" s="114">
        <v>43397</v>
      </c>
      <c r="F261" s="114">
        <v>43858</v>
      </c>
      <c r="G261" s="114">
        <v>43860</v>
      </c>
      <c r="H261" s="103" t="s">
        <v>56</v>
      </c>
      <c r="I261" s="103" t="s">
        <v>58</v>
      </c>
      <c r="J261" s="103" t="s">
        <v>23</v>
      </c>
      <c r="K261" s="116">
        <v>425350.914504466</v>
      </c>
      <c r="L261" s="103" t="s">
        <v>56</v>
      </c>
      <c r="M261" s="103" t="s">
        <v>57</v>
      </c>
      <c r="N261" s="103" t="s">
        <v>62</v>
      </c>
      <c r="O261" s="115">
        <v>-500000</v>
      </c>
      <c r="P261" s="103"/>
      <c r="Q261" s="103" t="s">
        <v>26</v>
      </c>
      <c r="R261" s="117">
        <v>1.1755</v>
      </c>
      <c r="S261" s="103">
        <v>1.2549999999999999</v>
      </c>
      <c r="T261" s="103" t="s">
        <v>149</v>
      </c>
      <c r="U261" s="103" t="s">
        <v>150</v>
      </c>
      <c r="V261" s="116"/>
      <c r="W261" s="116">
        <v>0</v>
      </c>
      <c r="X261" s="103"/>
      <c r="Y261" s="117">
        <v>1.145</v>
      </c>
      <c r="Z261" s="117">
        <v>1.1842132323138508</v>
      </c>
      <c r="AA261" s="116">
        <v>4648.9540277686128</v>
      </c>
      <c r="AB261" s="191">
        <v>-18399.243140931885</v>
      </c>
      <c r="AC261" s="116"/>
      <c r="AD261" s="116">
        <v>4648.9540277686128</v>
      </c>
      <c r="AE261" s="105">
        <f t="shared" si="12"/>
        <v>27</v>
      </c>
      <c r="AF261" s="103" t="s">
        <v>239</v>
      </c>
      <c r="AH261" s="79">
        <f t="shared" si="13"/>
        <v>-38.772276591590227</v>
      </c>
      <c r="AI261" s="79">
        <f t="shared" si="14"/>
        <v>0</v>
      </c>
    </row>
    <row r="262" spans="1:35" ht="15.6" x14ac:dyDescent="0.25">
      <c r="A262" s="103">
        <v>2021</v>
      </c>
      <c r="B262" s="103" t="s">
        <v>263</v>
      </c>
      <c r="C262" s="103">
        <v>1354</v>
      </c>
      <c r="D262" s="103" t="s">
        <v>22</v>
      </c>
      <c r="E262" s="114">
        <v>43397</v>
      </c>
      <c r="F262" s="114">
        <v>43858</v>
      </c>
      <c r="G262" s="114">
        <v>43860</v>
      </c>
      <c r="H262" s="103" t="s">
        <v>60</v>
      </c>
      <c r="I262" s="103" t="s">
        <v>57</v>
      </c>
      <c r="J262" s="103" t="s">
        <v>23</v>
      </c>
      <c r="K262" s="116">
        <v>425350.914504466</v>
      </c>
      <c r="L262" s="103" t="s">
        <v>60</v>
      </c>
      <c r="M262" s="103" t="s">
        <v>58</v>
      </c>
      <c r="N262" s="103" t="s">
        <v>62</v>
      </c>
      <c r="O262" s="115">
        <v>-500000</v>
      </c>
      <c r="P262" s="103"/>
      <c r="Q262" s="103" t="s">
        <v>26</v>
      </c>
      <c r="R262" s="117">
        <v>1.1755</v>
      </c>
      <c r="S262" s="103"/>
      <c r="T262" s="103"/>
      <c r="U262" s="103"/>
      <c r="V262" s="116"/>
      <c r="W262" s="116">
        <v>0</v>
      </c>
      <c r="X262" s="103"/>
      <c r="Y262" s="117">
        <v>1.145</v>
      </c>
      <c r="Z262" s="117">
        <v>1.1842132323138508</v>
      </c>
      <c r="AA262" s="115">
        <v>-12276.588315511432</v>
      </c>
      <c r="AB262" s="192"/>
      <c r="AC262" s="116">
        <v>0</v>
      </c>
      <c r="AD262" s="115">
        <v>-12276.588315511432</v>
      </c>
      <c r="AE262" s="105">
        <f t="shared" si="12"/>
        <v>27</v>
      </c>
      <c r="AF262" s="103" t="s">
        <v>239</v>
      </c>
      <c r="AH262" s="79">
        <f t="shared" si="13"/>
        <v>0</v>
      </c>
      <c r="AI262" s="79">
        <f t="shared" si="14"/>
        <v>403.65422381401584</v>
      </c>
    </row>
    <row r="263" spans="1:35" ht="15.6" x14ac:dyDescent="0.25">
      <c r="A263" s="103">
        <v>2021</v>
      </c>
      <c r="B263" s="103" t="s">
        <v>263</v>
      </c>
      <c r="C263" s="103">
        <v>1355</v>
      </c>
      <c r="D263" s="103" t="s">
        <v>22</v>
      </c>
      <c r="E263" s="114">
        <v>43397</v>
      </c>
      <c r="F263" s="114">
        <v>43858</v>
      </c>
      <c r="G263" s="114">
        <v>43860</v>
      </c>
      <c r="H263" s="103" t="s">
        <v>60</v>
      </c>
      <c r="I263" s="103" t="s">
        <v>57</v>
      </c>
      <c r="J263" s="103" t="s">
        <v>23</v>
      </c>
      <c r="K263" s="116">
        <v>425350.914504466</v>
      </c>
      <c r="L263" s="103" t="s">
        <v>60</v>
      </c>
      <c r="M263" s="103" t="s">
        <v>58</v>
      </c>
      <c r="N263" s="103" t="s">
        <v>62</v>
      </c>
      <c r="O263" s="115">
        <v>-500000</v>
      </c>
      <c r="P263" s="103"/>
      <c r="Q263" s="103" t="s">
        <v>26</v>
      </c>
      <c r="R263" s="117">
        <v>1.1755</v>
      </c>
      <c r="S263" s="103">
        <v>1.1299999999999999</v>
      </c>
      <c r="T263" s="103" t="s">
        <v>151</v>
      </c>
      <c r="U263" s="103" t="s">
        <v>150</v>
      </c>
      <c r="V263" s="116"/>
      <c r="W263" s="116">
        <v>0</v>
      </c>
      <c r="X263" s="103"/>
      <c r="Y263" s="117">
        <v>1.145</v>
      </c>
      <c r="Z263" s="117">
        <v>1.1842132323138508</v>
      </c>
      <c r="AA263" s="115">
        <v>-10771.608853189069</v>
      </c>
      <c r="AB263" s="192"/>
      <c r="AC263" s="116"/>
      <c r="AD263" s="115">
        <v>-10771.608853189069</v>
      </c>
      <c r="AE263" s="105">
        <f t="shared" si="12"/>
        <v>27</v>
      </c>
      <c r="AF263" s="103" t="s">
        <v>239</v>
      </c>
      <c r="AH263" s="79">
        <f t="shared" si="13"/>
        <v>0</v>
      </c>
      <c r="AI263" s="79">
        <f t="shared" si="14"/>
        <v>354.17049909285657</v>
      </c>
    </row>
    <row r="264" spans="1:35" ht="15.6" x14ac:dyDescent="0.25">
      <c r="A264" s="103">
        <v>2021</v>
      </c>
      <c r="B264" s="103" t="s">
        <v>168</v>
      </c>
      <c r="C264" s="103">
        <v>1108</v>
      </c>
      <c r="D264" s="103" t="s">
        <v>50</v>
      </c>
      <c r="E264" s="114">
        <v>43269</v>
      </c>
      <c r="F264" s="114">
        <v>43859</v>
      </c>
      <c r="G264" s="114">
        <v>43861</v>
      </c>
      <c r="H264" s="103" t="s">
        <v>56</v>
      </c>
      <c r="I264" s="103" t="s">
        <v>58</v>
      </c>
      <c r="J264" s="103" t="s">
        <v>23</v>
      </c>
      <c r="K264" s="116">
        <v>840336.134453782</v>
      </c>
      <c r="L264" s="103" t="s">
        <v>56</v>
      </c>
      <c r="M264" s="103" t="s">
        <v>57</v>
      </c>
      <c r="N264" s="103" t="s">
        <v>62</v>
      </c>
      <c r="O264" s="115">
        <v>-1000000</v>
      </c>
      <c r="P264" s="103"/>
      <c r="Q264" s="103" t="s">
        <v>26</v>
      </c>
      <c r="R264" s="117">
        <v>1.19</v>
      </c>
      <c r="S264" s="103"/>
      <c r="T264" s="103"/>
      <c r="U264" s="103"/>
      <c r="V264" s="116"/>
      <c r="W264" s="116">
        <v>0</v>
      </c>
      <c r="X264" s="103"/>
      <c r="Y264" s="117">
        <v>1.145</v>
      </c>
      <c r="Z264" s="117">
        <v>1.1843136413749606</v>
      </c>
      <c r="AA264" s="116">
        <v>25168.229170807183</v>
      </c>
      <c r="AB264" s="191">
        <v>-26637.077764706632</v>
      </c>
      <c r="AC264" s="116">
        <v>0</v>
      </c>
      <c r="AD264" s="116">
        <v>25168.229170807183</v>
      </c>
      <c r="AE264" s="105">
        <f t="shared" si="12"/>
        <v>27</v>
      </c>
      <c r="AF264" s="103" t="s">
        <v>235</v>
      </c>
      <c r="AH264" s="79">
        <f t="shared" si="13"/>
        <v>-249.1654687909911</v>
      </c>
      <c r="AI264" s="79">
        <f t="shared" si="14"/>
        <v>0</v>
      </c>
    </row>
    <row r="265" spans="1:35" ht="15.6" x14ac:dyDescent="0.25">
      <c r="A265" s="103">
        <v>2021</v>
      </c>
      <c r="B265" s="103" t="s">
        <v>168</v>
      </c>
      <c r="C265" s="103">
        <v>1109</v>
      </c>
      <c r="D265" s="103" t="s">
        <v>50</v>
      </c>
      <c r="E265" s="114">
        <v>43269</v>
      </c>
      <c r="F265" s="114">
        <v>43859</v>
      </c>
      <c r="G265" s="114">
        <v>43861</v>
      </c>
      <c r="H265" s="103" t="s">
        <v>60</v>
      </c>
      <c r="I265" s="103" t="s">
        <v>57</v>
      </c>
      <c r="J265" s="103" t="s">
        <v>23</v>
      </c>
      <c r="K265" s="116">
        <v>793650.79365079396</v>
      </c>
      <c r="L265" s="103" t="s">
        <v>60</v>
      </c>
      <c r="M265" s="103" t="s">
        <v>58</v>
      </c>
      <c r="N265" s="103" t="s">
        <v>62</v>
      </c>
      <c r="O265" s="115">
        <v>-1000000</v>
      </c>
      <c r="P265" s="103"/>
      <c r="Q265" s="103" t="s">
        <v>26</v>
      </c>
      <c r="R265" s="117">
        <v>1.26</v>
      </c>
      <c r="S265" s="103">
        <v>1.19</v>
      </c>
      <c r="T265" s="103" t="s">
        <v>151</v>
      </c>
      <c r="U265" s="103" t="s">
        <v>150</v>
      </c>
      <c r="V265" s="116"/>
      <c r="W265" s="116">
        <v>0</v>
      </c>
      <c r="X265" s="103"/>
      <c r="Y265" s="117">
        <v>1.145</v>
      </c>
      <c r="Z265" s="117">
        <v>1.1843136413749606</v>
      </c>
      <c r="AA265" s="115">
        <v>-51805.306935513814</v>
      </c>
      <c r="AB265" s="192"/>
      <c r="AC265" s="116"/>
      <c r="AD265" s="115">
        <v>-51805.306935513814</v>
      </c>
      <c r="AE265" s="105">
        <f t="shared" si="12"/>
        <v>27</v>
      </c>
      <c r="AF265" s="103" t="s">
        <v>235</v>
      </c>
      <c r="AH265" s="79">
        <f t="shared" si="13"/>
        <v>0</v>
      </c>
      <c r="AI265" s="79">
        <f t="shared" si="14"/>
        <v>1703.3584920396943</v>
      </c>
    </row>
    <row r="266" spans="1:35" ht="15.6" x14ac:dyDescent="0.25">
      <c r="A266" s="103">
        <v>2021</v>
      </c>
      <c r="B266" s="103" t="s">
        <v>169</v>
      </c>
      <c r="C266" s="103">
        <v>1110</v>
      </c>
      <c r="D266" s="103" t="s">
        <v>50</v>
      </c>
      <c r="E266" s="114">
        <v>43269</v>
      </c>
      <c r="F266" s="114">
        <v>43889</v>
      </c>
      <c r="G266" s="114">
        <v>43891</v>
      </c>
      <c r="H266" s="103" t="s">
        <v>56</v>
      </c>
      <c r="I266" s="103" t="s">
        <v>58</v>
      </c>
      <c r="J266" s="103" t="s">
        <v>23</v>
      </c>
      <c r="K266" s="116">
        <v>840336.134453782</v>
      </c>
      <c r="L266" s="103" t="s">
        <v>56</v>
      </c>
      <c r="M266" s="103" t="s">
        <v>57</v>
      </c>
      <c r="N266" s="103" t="s">
        <v>62</v>
      </c>
      <c r="O266" s="115">
        <v>-1000000</v>
      </c>
      <c r="P266" s="103"/>
      <c r="Q266" s="103" t="s">
        <v>26</v>
      </c>
      <c r="R266" s="117">
        <v>1.19</v>
      </c>
      <c r="S266" s="103"/>
      <c r="T266" s="103"/>
      <c r="U266" s="103"/>
      <c r="V266" s="116"/>
      <c r="W266" s="116">
        <v>0</v>
      </c>
      <c r="X266" s="103"/>
      <c r="Y266" s="117">
        <v>1.145</v>
      </c>
      <c r="Z266" s="117">
        <v>1.1873187078808767</v>
      </c>
      <c r="AA266" s="116">
        <v>27454.129647972546</v>
      </c>
      <c r="AB266" s="191">
        <v>-23716.475671019591</v>
      </c>
      <c r="AC266" s="116">
        <v>0</v>
      </c>
      <c r="AD266" s="116">
        <v>27454.129647972546</v>
      </c>
      <c r="AE266" s="105">
        <f t="shared" si="12"/>
        <v>27</v>
      </c>
      <c r="AF266" s="103" t="s">
        <v>235</v>
      </c>
      <c r="AH266" s="79">
        <f t="shared" si="13"/>
        <v>-271.79588351492822</v>
      </c>
      <c r="AI266" s="79">
        <f t="shared" si="14"/>
        <v>0</v>
      </c>
    </row>
    <row r="267" spans="1:35" ht="15.6" x14ac:dyDescent="0.25">
      <c r="A267" s="103">
        <v>2021</v>
      </c>
      <c r="B267" s="103" t="s">
        <v>169</v>
      </c>
      <c r="C267" s="103">
        <v>1111</v>
      </c>
      <c r="D267" s="103" t="s">
        <v>50</v>
      </c>
      <c r="E267" s="114">
        <v>43269</v>
      </c>
      <c r="F267" s="114">
        <v>43889</v>
      </c>
      <c r="G267" s="114">
        <v>43891</v>
      </c>
      <c r="H267" s="103" t="s">
        <v>60</v>
      </c>
      <c r="I267" s="103" t="s">
        <v>57</v>
      </c>
      <c r="J267" s="103" t="s">
        <v>23</v>
      </c>
      <c r="K267" s="116">
        <v>793650.79365079396</v>
      </c>
      <c r="L267" s="103" t="s">
        <v>60</v>
      </c>
      <c r="M267" s="103" t="s">
        <v>58</v>
      </c>
      <c r="N267" s="103" t="s">
        <v>62</v>
      </c>
      <c r="O267" s="115">
        <v>-1000000</v>
      </c>
      <c r="P267" s="103"/>
      <c r="Q267" s="103" t="s">
        <v>26</v>
      </c>
      <c r="R267" s="117">
        <v>1.26</v>
      </c>
      <c r="S267" s="103">
        <v>1.19</v>
      </c>
      <c r="T267" s="103" t="s">
        <v>151</v>
      </c>
      <c r="U267" s="103" t="s">
        <v>150</v>
      </c>
      <c r="V267" s="116"/>
      <c r="W267" s="116">
        <v>0</v>
      </c>
      <c r="X267" s="103"/>
      <c r="Y267" s="117">
        <v>1.145</v>
      </c>
      <c r="Z267" s="117">
        <v>1.1873187078808767</v>
      </c>
      <c r="AA267" s="115">
        <v>-51170.605318992137</v>
      </c>
      <c r="AB267" s="192"/>
      <c r="AC267" s="116"/>
      <c r="AD267" s="115">
        <v>-51170.605318992137</v>
      </c>
      <c r="AE267" s="105">
        <f t="shared" si="12"/>
        <v>27</v>
      </c>
      <c r="AF267" s="103" t="s">
        <v>235</v>
      </c>
      <c r="AH267" s="79">
        <f t="shared" si="13"/>
        <v>0</v>
      </c>
      <c r="AI267" s="79">
        <f t="shared" si="14"/>
        <v>1682.4895028884614</v>
      </c>
    </row>
    <row r="268" spans="1:35" ht="15.6" x14ac:dyDescent="0.25">
      <c r="A268" s="103">
        <v>2021</v>
      </c>
      <c r="B268" s="103" t="s">
        <v>264</v>
      </c>
      <c r="C268" s="103">
        <v>1266</v>
      </c>
      <c r="D268" s="103" t="s">
        <v>28</v>
      </c>
      <c r="E268" s="114">
        <v>43397</v>
      </c>
      <c r="F268" s="114">
        <v>43889</v>
      </c>
      <c r="G268" s="114">
        <v>43893</v>
      </c>
      <c r="H268" s="103" t="s">
        <v>56</v>
      </c>
      <c r="I268" s="103" t="s">
        <v>58</v>
      </c>
      <c r="J268" s="103" t="s">
        <v>23</v>
      </c>
      <c r="K268" s="116">
        <v>212494.68763280899</v>
      </c>
      <c r="L268" s="103" t="s">
        <v>56</v>
      </c>
      <c r="M268" s="103" t="s">
        <v>57</v>
      </c>
      <c r="N268" s="103" t="s">
        <v>62</v>
      </c>
      <c r="O268" s="115">
        <v>-250000</v>
      </c>
      <c r="P268" s="103"/>
      <c r="Q268" s="103" t="s">
        <v>26</v>
      </c>
      <c r="R268" s="117">
        <v>1.1765000000000001</v>
      </c>
      <c r="S268" s="103">
        <v>1.2549999999999999</v>
      </c>
      <c r="T268" s="103" t="s">
        <v>149</v>
      </c>
      <c r="U268" s="103" t="s">
        <v>150</v>
      </c>
      <c r="V268" s="116"/>
      <c r="W268" s="116">
        <v>0</v>
      </c>
      <c r="X268" s="103"/>
      <c r="Y268" s="117">
        <v>1.145</v>
      </c>
      <c r="Z268" s="117">
        <v>1.1875201123925503</v>
      </c>
      <c r="AA268" s="116">
        <v>2230.0912369247894</v>
      </c>
      <c r="AB268" s="191">
        <v>-9565.792436818916</v>
      </c>
      <c r="AC268" s="116"/>
      <c r="AD268" s="116">
        <v>2230.0912369247894</v>
      </c>
      <c r="AE268" s="105">
        <f t="shared" si="12"/>
        <v>27</v>
      </c>
      <c r="AF268" s="103" t="s">
        <v>237</v>
      </c>
      <c r="AH268" s="79">
        <f t="shared" si="13"/>
        <v>-11.908687205178374</v>
      </c>
      <c r="AI268" s="79">
        <f t="shared" si="14"/>
        <v>0</v>
      </c>
    </row>
    <row r="269" spans="1:35" ht="15.6" x14ac:dyDescent="0.25">
      <c r="A269" s="103">
        <v>2021</v>
      </c>
      <c r="B269" s="103" t="s">
        <v>264</v>
      </c>
      <c r="C269" s="103">
        <v>1267</v>
      </c>
      <c r="D269" s="103" t="s">
        <v>28</v>
      </c>
      <c r="E269" s="114">
        <v>43397</v>
      </c>
      <c r="F269" s="114">
        <v>43889</v>
      </c>
      <c r="G269" s="114">
        <v>43893</v>
      </c>
      <c r="H269" s="103" t="s">
        <v>60</v>
      </c>
      <c r="I269" s="103" t="s">
        <v>57</v>
      </c>
      <c r="J269" s="103" t="s">
        <v>23</v>
      </c>
      <c r="K269" s="116">
        <v>212494.68763280899</v>
      </c>
      <c r="L269" s="103" t="s">
        <v>60</v>
      </c>
      <c r="M269" s="103" t="s">
        <v>58</v>
      </c>
      <c r="N269" s="103" t="s">
        <v>62</v>
      </c>
      <c r="O269" s="115">
        <v>-250000</v>
      </c>
      <c r="P269" s="103"/>
      <c r="Q269" s="103" t="s">
        <v>26</v>
      </c>
      <c r="R269" s="117">
        <v>1.1765000000000001</v>
      </c>
      <c r="S269" s="103"/>
      <c r="T269" s="103"/>
      <c r="U269" s="103"/>
      <c r="V269" s="116"/>
      <c r="W269" s="116">
        <v>0</v>
      </c>
      <c r="X269" s="103"/>
      <c r="Y269" s="117">
        <v>1.145</v>
      </c>
      <c r="Z269" s="117">
        <v>1.1875201123925503</v>
      </c>
      <c r="AA269" s="115">
        <v>-6267.9514653911083</v>
      </c>
      <c r="AB269" s="192"/>
      <c r="AC269" s="116">
        <v>0</v>
      </c>
      <c r="AD269" s="115">
        <v>-6267.9514653911083</v>
      </c>
      <c r="AE269" s="105">
        <f t="shared" si="12"/>
        <v>27</v>
      </c>
      <c r="AF269" s="103" t="s">
        <v>237</v>
      </c>
      <c r="AH269" s="79">
        <f t="shared" si="13"/>
        <v>0</v>
      </c>
      <c r="AI269" s="79">
        <f t="shared" si="14"/>
        <v>206.09024418205965</v>
      </c>
    </row>
    <row r="270" spans="1:35" ht="15.6" x14ac:dyDescent="0.25">
      <c r="A270" s="103">
        <v>2021</v>
      </c>
      <c r="B270" s="103" t="s">
        <v>264</v>
      </c>
      <c r="C270" s="103">
        <v>1268</v>
      </c>
      <c r="D270" s="103" t="s">
        <v>28</v>
      </c>
      <c r="E270" s="114">
        <v>43397</v>
      </c>
      <c r="F270" s="114">
        <v>43889</v>
      </c>
      <c r="G270" s="114">
        <v>43893</v>
      </c>
      <c r="H270" s="103" t="s">
        <v>60</v>
      </c>
      <c r="I270" s="103" t="s">
        <v>57</v>
      </c>
      <c r="J270" s="103" t="s">
        <v>23</v>
      </c>
      <c r="K270" s="116">
        <v>212494.68763280899</v>
      </c>
      <c r="L270" s="103" t="s">
        <v>60</v>
      </c>
      <c r="M270" s="103" t="s">
        <v>58</v>
      </c>
      <c r="N270" s="103" t="s">
        <v>62</v>
      </c>
      <c r="O270" s="115">
        <v>-250000</v>
      </c>
      <c r="P270" s="103"/>
      <c r="Q270" s="103" t="s">
        <v>26</v>
      </c>
      <c r="R270" s="117">
        <v>1.1765000000000001</v>
      </c>
      <c r="S270" s="103">
        <v>1.1299999999999999</v>
      </c>
      <c r="T270" s="103" t="s">
        <v>151</v>
      </c>
      <c r="U270" s="103" t="s">
        <v>150</v>
      </c>
      <c r="V270" s="116"/>
      <c r="W270" s="116">
        <v>0</v>
      </c>
      <c r="X270" s="103"/>
      <c r="Y270" s="117">
        <v>1.145</v>
      </c>
      <c r="Z270" s="117">
        <v>1.1875201123925503</v>
      </c>
      <c r="AA270" s="115">
        <v>-5527.9322083525958</v>
      </c>
      <c r="AB270" s="192"/>
      <c r="AC270" s="116"/>
      <c r="AD270" s="115">
        <v>-5527.9322083525958</v>
      </c>
      <c r="AE270" s="105">
        <f t="shared" si="12"/>
        <v>27</v>
      </c>
      <c r="AF270" s="103" t="s">
        <v>237</v>
      </c>
      <c r="AH270" s="79">
        <f t="shared" si="13"/>
        <v>0</v>
      </c>
      <c r="AI270" s="79">
        <f t="shared" si="14"/>
        <v>181.75841101063335</v>
      </c>
    </row>
    <row r="271" spans="1:35" ht="15.6" x14ac:dyDescent="0.25">
      <c r="A271" s="103">
        <v>2021</v>
      </c>
      <c r="B271" s="103" t="s">
        <v>265</v>
      </c>
      <c r="C271" s="103">
        <v>1356</v>
      </c>
      <c r="D271" s="103" t="s">
        <v>22</v>
      </c>
      <c r="E271" s="114">
        <v>43397</v>
      </c>
      <c r="F271" s="114">
        <v>43889</v>
      </c>
      <c r="G271" s="114">
        <v>43893</v>
      </c>
      <c r="H271" s="103" t="s">
        <v>56</v>
      </c>
      <c r="I271" s="103" t="s">
        <v>58</v>
      </c>
      <c r="J271" s="103" t="s">
        <v>23</v>
      </c>
      <c r="K271" s="116">
        <v>425350.914504466</v>
      </c>
      <c r="L271" s="103" t="s">
        <v>56</v>
      </c>
      <c r="M271" s="103" t="s">
        <v>57</v>
      </c>
      <c r="N271" s="103" t="s">
        <v>62</v>
      </c>
      <c r="O271" s="115">
        <v>-500000</v>
      </c>
      <c r="P271" s="103"/>
      <c r="Q271" s="103" t="s">
        <v>26</v>
      </c>
      <c r="R271" s="117">
        <v>1.1755</v>
      </c>
      <c r="S271" s="103">
        <v>1.2549999999999999</v>
      </c>
      <c r="T271" s="103" t="s">
        <v>149</v>
      </c>
      <c r="U271" s="103" t="s">
        <v>150</v>
      </c>
      <c r="V271" s="116"/>
      <c r="W271" s="116">
        <v>0</v>
      </c>
      <c r="X271" s="103"/>
      <c r="Y271" s="117">
        <v>1.145</v>
      </c>
      <c r="Z271" s="117">
        <v>1.1875201123925503</v>
      </c>
      <c r="AA271" s="116">
        <v>4583.9745811365938</v>
      </c>
      <c r="AB271" s="191">
        <v>-18779.359351473628</v>
      </c>
      <c r="AC271" s="116"/>
      <c r="AD271" s="116">
        <v>4583.9745811365938</v>
      </c>
      <c r="AE271" s="105">
        <f t="shared" si="12"/>
        <v>27</v>
      </c>
      <c r="AF271" s="103" t="s">
        <v>239</v>
      </c>
      <c r="AH271" s="79">
        <f t="shared" si="13"/>
        <v>-38.230348006679193</v>
      </c>
      <c r="AI271" s="79">
        <f t="shared" si="14"/>
        <v>0</v>
      </c>
    </row>
    <row r="272" spans="1:35" ht="15.6" x14ac:dyDescent="0.25">
      <c r="A272" s="103">
        <v>2021</v>
      </c>
      <c r="B272" s="103" t="s">
        <v>265</v>
      </c>
      <c r="C272" s="103">
        <v>1357</v>
      </c>
      <c r="D272" s="103" t="s">
        <v>22</v>
      </c>
      <c r="E272" s="114">
        <v>43397</v>
      </c>
      <c r="F272" s="114">
        <v>43889</v>
      </c>
      <c r="G272" s="114">
        <v>43893</v>
      </c>
      <c r="H272" s="103" t="s">
        <v>60</v>
      </c>
      <c r="I272" s="103" t="s">
        <v>57</v>
      </c>
      <c r="J272" s="103" t="s">
        <v>23</v>
      </c>
      <c r="K272" s="116">
        <v>425350.914504466</v>
      </c>
      <c r="L272" s="103" t="s">
        <v>60</v>
      </c>
      <c r="M272" s="103" t="s">
        <v>58</v>
      </c>
      <c r="N272" s="103" t="s">
        <v>62</v>
      </c>
      <c r="O272" s="115">
        <v>-500000</v>
      </c>
      <c r="P272" s="103"/>
      <c r="Q272" s="103" t="s">
        <v>26</v>
      </c>
      <c r="R272" s="117">
        <v>1.1755</v>
      </c>
      <c r="S272" s="103"/>
      <c r="T272" s="103"/>
      <c r="U272" s="103"/>
      <c r="V272" s="116"/>
      <c r="W272" s="116">
        <v>0</v>
      </c>
      <c r="X272" s="103"/>
      <c r="Y272" s="117">
        <v>1.145</v>
      </c>
      <c r="Z272" s="117">
        <v>1.1875201123925503</v>
      </c>
      <c r="AA272" s="115">
        <v>-12390.967608430934</v>
      </c>
      <c r="AB272" s="192"/>
      <c r="AC272" s="116">
        <v>0</v>
      </c>
      <c r="AD272" s="115">
        <v>-12390.967608430934</v>
      </c>
      <c r="AE272" s="105">
        <f t="shared" si="12"/>
        <v>27</v>
      </c>
      <c r="AF272" s="103" t="s">
        <v>239</v>
      </c>
      <c r="AH272" s="79">
        <f t="shared" si="13"/>
        <v>0</v>
      </c>
      <c r="AI272" s="79">
        <f t="shared" si="14"/>
        <v>407.41501496520908</v>
      </c>
    </row>
    <row r="273" spans="1:35" ht="15.6" x14ac:dyDescent="0.25">
      <c r="A273" s="103">
        <v>2021</v>
      </c>
      <c r="B273" s="103" t="s">
        <v>265</v>
      </c>
      <c r="C273" s="103">
        <v>1358</v>
      </c>
      <c r="D273" s="103" t="s">
        <v>22</v>
      </c>
      <c r="E273" s="114">
        <v>43397</v>
      </c>
      <c r="F273" s="114">
        <v>43889</v>
      </c>
      <c r="G273" s="114">
        <v>43893</v>
      </c>
      <c r="H273" s="103" t="s">
        <v>60</v>
      </c>
      <c r="I273" s="103" t="s">
        <v>57</v>
      </c>
      <c r="J273" s="103" t="s">
        <v>23</v>
      </c>
      <c r="K273" s="116">
        <v>425350.914504466</v>
      </c>
      <c r="L273" s="103" t="s">
        <v>60</v>
      </c>
      <c r="M273" s="103" t="s">
        <v>58</v>
      </c>
      <c r="N273" s="103" t="s">
        <v>62</v>
      </c>
      <c r="O273" s="115">
        <v>-500000</v>
      </c>
      <c r="P273" s="103"/>
      <c r="Q273" s="103" t="s">
        <v>26</v>
      </c>
      <c r="R273" s="117">
        <v>1.1755</v>
      </c>
      <c r="S273" s="103">
        <v>1.1299999999999999</v>
      </c>
      <c r="T273" s="103" t="s">
        <v>151</v>
      </c>
      <c r="U273" s="103" t="s">
        <v>150</v>
      </c>
      <c r="V273" s="116"/>
      <c r="W273" s="116">
        <v>0</v>
      </c>
      <c r="X273" s="103"/>
      <c r="Y273" s="117">
        <v>1.145</v>
      </c>
      <c r="Z273" s="117">
        <v>1.1875201123925503</v>
      </c>
      <c r="AA273" s="115">
        <v>-10972.366324179289</v>
      </c>
      <c r="AB273" s="192"/>
      <c r="AC273" s="116"/>
      <c r="AD273" s="115">
        <v>-10972.366324179289</v>
      </c>
      <c r="AE273" s="105">
        <f t="shared" ref="AE273:AE336" si="15">VLOOKUP(G273,$AM$17:$AR$23,6,TRUE)+1</f>
        <v>27</v>
      </c>
      <c r="AF273" s="103" t="s">
        <v>239</v>
      </c>
      <c r="AH273" s="79">
        <f t="shared" ref="AH273:AH336" si="16">-IF($AA273&gt;0,$AA273*(1-VLOOKUP($D273,$AK$27:$AP$40,6,FALSE))*VLOOKUP($D273,$AK$27:$AP$40,IF(($G273-$B$2)/365&lt;1,4,5),FALSE),0)</f>
        <v>0</v>
      </c>
      <c r="AI273" s="79">
        <f t="shared" ref="AI273:AI336" si="17">-IF($AA273&lt;0,$AA273*(1-VLOOKUP($AE273,$AK$18:$AP$24,6,FALSE))*VLOOKUP($AE273,$AK$18:$AP$24,5,FALSE),0)</f>
        <v>360.771404739015</v>
      </c>
    </row>
    <row r="274" spans="1:35" ht="15.6" x14ac:dyDescent="0.25">
      <c r="A274" s="103">
        <v>2021</v>
      </c>
      <c r="B274" s="103" t="s">
        <v>266</v>
      </c>
      <c r="C274" s="103">
        <v>1359</v>
      </c>
      <c r="D274" s="103" t="s">
        <v>22</v>
      </c>
      <c r="E274" s="114">
        <v>43397</v>
      </c>
      <c r="F274" s="114">
        <v>43917</v>
      </c>
      <c r="G274" s="114">
        <v>43921</v>
      </c>
      <c r="H274" s="103" t="s">
        <v>56</v>
      </c>
      <c r="I274" s="103" t="s">
        <v>58</v>
      </c>
      <c r="J274" s="103" t="s">
        <v>23</v>
      </c>
      <c r="K274" s="116">
        <v>425350.914504466</v>
      </c>
      <c r="L274" s="103" t="s">
        <v>56</v>
      </c>
      <c r="M274" s="103" t="s">
        <v>57</v>
      </c>
      <c r="N274" s="103" t="s">
        <v>62</v>
      </c>
      <c r="O274" s="115">
        <v>-500000</v>
      </c>
      <c r="P274" s="103"/>
      <c r="Q274" s="103" t="s">
        <v>26</v>
      </c>
      <c r="R274" s="117">
        <v>1.1755</v>
      </c>
      <c r="S274" s="103">
        <v>1.2549999999999999</v>
      </c>
      <c r="T274" s="103" t="s">
        <v>149</v>
      </c>
      <c r="U274" s="103" t="s">
        <v>150</v>
      </c>
      <c r="V274" s="116"/>
      <c r="W274" s="116">
        <v>0</v>
      </c>
      <c r="X274" s="103"/>
      <c r="Y274" s="117">
        <v>1.145</v>
      </c>
      <c r="Z274" s="117">
        <v>1.1903144689472143</v>
      </c>
      <c r="AA274" s="116">
        <v>4510.9928391425838</v>
      </c>
      <c r="AB274" s="191">
        <v>-19144.316403886565</v>
      </c>
      <c r="AC274" s="116"/>
      <c r="AD274" s="116">
        <v>4510.9928391425838</v>
      </c>
      <c r="AE274" s="105">
        <f t="shared" si="15"/>
        <v>27</v>
      </c>
      <c r="AF274" s="103" t="s">
        <v>239</v>
      </c>
      <c r="AH274" s="79">
        <f t="shared" si="16"/>
        <v>-37.621680278449141</v>
      </c>
      <c r="AI274" s="79">
        <f t="shared" si="17"/>
        <v>0</v>
      </c>
    </row>
    <row r="275" spans="1:35" ht="15.6" x14ac:dyDescent="0.25">
      <c r="A275" s="103">
        <v>2021</v>
      </c>
      <c r="B275" s="103" t="s">
        <v>266</v>
      </c>
      <c r="C275" s="103">
        <v>1360</v>
      </c>
      <c r="D275" s="103" t="s">
        <v>22</v>
      </c>
      <c r="E275" s="114">
        <v>43397</v>
      </c>
      <c r="F275" s="114">
        <v>43917</v>
      </c>
      <c r="G275" s="114">
        <v>43921</v>
      </c>
      <c r="H275" s="103" t="s">
        <v>60</v>
      </c>
      <c r="I275" s="103" t="s">
        <v>57</v>
      </c>
      <c r="J275" s="103" t="s">
        <v>23</v>
      </c>
      <c r="K275" s="116">
        <v>425350.914504466</v>
      </c>
      <c r="L275" s="103" t="s">
        <v>60</v>
      </c>
      <c r="M275" s="103" t="s">
        <v>58</v>
      </c>
      <c r="N275" s="103" t="s">
        <v>62</v>
      </c>
      <c r="O275" s="115">
        <v>-500000</v>
      </c>
      <c r="P275" s="103"/>
      <c r="Q275" s="103" t="s">
        <v>26</v>
      </c>
      <c r="R275" s="117">
        <v>1.1755</v>
      </c>
      <c r="S275" s="103"/>
      <c r="T275" s="103"/>
      <c r="U275" s="103"/>
      <c r="V275" s="116"/>
      <c r="W275" s="116">
        <v>0</v>
      </c>
      <c r="X275" s="103"/>
      <c r="Y275" s="117">
        <v>1.145</v>
      </c>
      <c r="Z275" s="117">
        <v>1.1903144689472143</v>
      </c>
      <c r="AA275" s="115">
        <v>-12510.276055008604</v>
      </c>
      <c r="AB275" s="192"/>
      <c r="AC275" s="116">
        <v>0</v>
      </c>
      <c r="AD275" s="115">
        <v>-12510.276055008604</v>
      </c>
      <c r="AE275" s="105">
        <f t="shared" si="15"/>
        <v>27</v>
      </c>
      <c r="AF275" s="103" t="s">
        <v>239</v>
      </c>
      <c r="AH275" s="79">
        <f t="shared" si="16"/>
        <v>0</v>
      </c>
      <c r="AI275" s="79">
        <f t="shared" si="17"/>
        <v>411.33787668868291</v>
      </c>
    </row>
    <row r="276" spans="1:35" ht="15.6" x14ac:dyDescent="0.25">
      <c r="A276" s="103">
        <v>2021</v>
      </c>
      <c r="B276" s="103" t="s">
        <v>266</v>
      </c>
      <c r="C276" s="103">
        <v>1361</v>
      </c>
      <c r="D276" s="103" t="s">
        <v>22</v>
      </c>
      <c r="E276" s="114">
        <v>43397</v>
      </c>
      <c r="F276" s="114">
        <v>43917</v>
      </c>
      <c r="G276" s="114">
        <v>43921</v>
      </c>
      <c r="H276" s="103" t="s">
        <v>60</v>
      </c>
      <c r="I276" s="103" t="s">
        <v>57</v>
      </c>
      <c r="J276" s="103" t="s">
        <v>23</v>
      </c>
      <c r="K276" s="116">
        <v>425350.914504466</v>
      </c>
      <c r="L276" s="103" t="s">
        <v>60</v>
      </c>
      <c r="M276" s="103" t="s">
        <v>58</v>
      </c>
      <c r="N276" s="103" t="s">
        <v>62</v>
      </c>
      <c r="O276" s="115">
        <v>-500000</v>
      </c>
      <c r="P276" s="103"/>
      <c r="Q276" s="103" t="s">
        <v>26</v>
      </c>
      <c r="R276" s="117">
        <v>1.1755</v>
      </c>
      <c r="S276" s="103">
        <v>1.1299999999999999</v>
      </c>
      <c r="T276" s="103" t="s">
        <v>151</v>
      </c>
      <c r="U276" s="103" t="s">
        <v>150</v>
      </c>
      <c r="V276" s="116"/>
      <c r="W276" s="116">
        <v>0</v>
      </c>
      <c r="X276" s="103"/>
      <c r="Y276" s="117">
        <v>1.145</v>
      </c>
      <c r="Z276" s="117">
        <v>1.1903144689472143</v>
      </c>
      <c r="AA276" s="115">
        <v>-11145.033188020543</v>
      </c>
      <c r="AB276" s="192"/>
      <c r="AC276" s="116"/>
      <c r="AD276" s="115">
        <v>-11145.033188020543</v>
      </c>
      <c r="AE276" s="105">
        <f t="shared" si="15"/>
        <v>27</v>
      </c>
      <c r="AF276" s="103" t="s">
        <v>239</v>
      </c>
      <c r="AH276" s="79">
        <f t="shared" si="16"/>
        <v>0</v>
      </c>
      <c r="AI276" s="79">
        <f t="shared" si="17"/>
        <v>366.44869122211549</v>
      </c>
    </row>
    <row r="277" spans="1:35" ht="15.6" x14ac:dyDescent="0.25">
      <c r="A277" s="103">
        <v>2021</v>
      </c>
      <c r="B277" s="103" t="s">
        <v>170</v>
      </c>
      <c r="C277" s="103">
        <v>1112</v>
      </c>
      <c r="D277" s="103" t="s">
        <v>50</v>
      </c>
      <c r="E277" s="114">
        <v>43269</v>
      </c>
      <c r="F277" s="114">
        <v>43920</v>
      </c>
      <c r="G277" s="114">
        <v>43922</v>
      </c>
      <c r="H277" s="103" t="s">
        <v>56</v>
      </c>
      <c r="I277" s="103" t="s">
        <v>58</v>
      </c>
      <c r="J277" s="103" t="s">
        <v>23</v>
      </c>
      <c r="K277" s="116">
        <v>840336.134453782</v>
      </c>
      <c r="L277" s="103" t="s">
        <v>56</v>
      </c>
      <c r="M277" s="103" t="s">
        <v>57</v>
      </c>
      <c r="N277" s="103" t="s">
        <v>62</v>
      </c>
      <c r="O277" s="115">
        <v>-1000000</v>
      </c>
      <c r="P277" s="103"/>
      <c r="Q277" s="103" t="s">
        <v>26</v>
      </c>
      <c r="R277" s="117">
        <v>1.19</v>
      </c>
      <c r="S277" s="103"/>
      <c r="T277" s="103"/>
      <c r="U277" s="103"/>
      <c r="V277" s="116"/>
      <c r="W277" s="116">
        <v>0</v>
      </c>
      <c r="X277" s="103"/>
      <c r="Y277" s="117">
        <v>1.145</v>
      </c>
      <c r="Z277" s="117">
        <v>1.1904128573834387</v>
      </c>
      <c r="AA277" s="116">
        <v>29777.28600703222</v>
      </c>
      <c r="AB277" s="191">
        <v>-20850.957614545332</v>
      </c>
      <c r="AC277" s="116">
        <v>291.44424602587242</v>
      </c>
      <c r="AD277" s="116">
        <v>29485.841761006348</v>
      </c>
      <c r="AE277" s="105">
        <f t="shared" si="15"/>
        <v>27</v>
      </c>
      <c r="AF277" s="103" t="s">
        <v>235</v>
      </c>
      <c r="AH277" s="79">
        <f t="shared" si="16"/>
        <v>-294.79513146961898</v>
      </c>
      <c r="AI277" s="79">
        <f t="shared" si="17"/>
        <v>0</v>
      </c>
    </row>
    <row r="278" spans="1:35" ht="15.6" x14ac:dyDescent="0.25">
      <c r="A278" s="103">
        <v>2021</v>
      </c>
      <c r="B278" s="103" t="s">
        <v>170</v>
      </c>
      <c r="C278" s="103">
        <v>1113</v>
      </c>
      <c r="D278" s="103" t="s">
        <v>50</v>
      </c>
      <c r="E278" s="114">
        <v>43269</v>
      </c>
      <c r="F278" s="114">
        <v>43920</v>
      </c>
      <c r="G278" s="114">
        <v>43922</v>
      </c>
      <c r="H278" s="103" t="s">
        <v>60</v>
      </c>
      <c r="I278" s="103" t="s">
        <v>57</v>
      </c>
      <c r="J278" s="103" t="s">
        <v>23</v>
      </c>
      <c r="K278" s="116">
        <v>793650.79365079396</v>
      </c>
      <c r="L278" s="103" t="s">
        <v>60</v>
      </c>
      <c r="M278" s="103" t="s">
        <v>58</v>
      </c>
      <c r="N278" s="103" t="s">
        <v>62</v>
      </c>
      <c r="O278" s="115">
        <v>-1000000</v>
      </c>
      <c r="P278" s="103"/>
      <c r="Q278" s="103" t="s">
        <v>26</v>
      </c>
      <c r="R278" s="117">
        <v>1.26</v>
      </c>
      <c r="S278" s="103">
        <v>1.19</v>
      </c>
      <c r="T278" s="103" t="s">
        <v>151</v>
      </c>
      <c r="U278" s="103" t="s">
        <v>150</v>
      </c>
      <c r="V278" s="116"/>
      <c r="W278" s="116">
        <v>0</v>
      </c>
      <c r="X278" s="103"/>
      <c r="Y278" s="117">
        <v>1.145</v>
      </c>
      <c r="Z278" s="117">
        <v>1.1904128573834387</v>
      </c>
      <c r="AA278" s="115">
        <v>-50628.243621577552</v>
      </c>
      <c r="AB278" s="192"/>
      <c r="AC278" s="116"/>
      <c r="AD278" s="115">
        <v>-50628.243621577552</v>
      </c>
      <c r="AE278" s="105">
        <f t="shared" si="15"/>
        <v>27</v>
      </c>
      <c r="AF278" s="103" t="s">
        <v>235</v>
      </c>
      <c r="AH278" s="79">
        <f t="shared" si="16"/>
        <v>0</v>
      </c>
      <c r="AI278" s="79">
        <f t="shared" si="17"/>
        <v>1664.6566502774699</v>
      </c>
    </row>
    <row r="279" spans="1:35" ht="15.6" x14ac:dyDescent="0.25">
      <c r="A279" s="103">
        <v>2021</v>
      </c>
      <c r="B279" s="103" t="s">
        <v>267</v>
      </c>
      <c r="C279" s="103">
        <v>1269</v>
      </c>
      <c r="D279" s="103" t="s">
        <v>28</v>
      </c>
      <c r="E279" s="114">
        <v>43397</v>
      </c>
      <c r="F279" s="114">
        <v>43920</v>
      </c>
      <c r="G279" s="114">
        <v>43922</v>
      </c>
      <c r="H279" s="103" t="s">
        <v>56</v>
      </c>
      <c r="I279" s="103" t="s">
        <v>58</v>
      </c>
      <c r="J279" s="103" t="s">
        <v>23</v>
      </c>
      <c r="K279" s="116">
        <v>212494.68763280899</v>
      </c>
      <c r="L279" s="103" t="s">
        <v>56</v>
      </c>
      <c r="M279" s="103" t="s">
        <v>57</v>
      </c>
      <c r="N279" s="103" t="s">
        <v>62</v>
      </c>
      <c r="O279" s="115">
        <v>-250000</v>
      </c>
      <c r="P279" s="103"/>
      <c r="Q279" s="103" t="s">
        <v>26</v>
      </c>
      <c r="R279" s="117">
        <v>1.1765000000000001</v>
      </c>
      <c r="S279" s="103">
        <v>1.2549999999999999</v>
      </c>
      <c r="T279" s="103" t="s">
        <v>149</v>
      </c>
      <c r="U279" s="103" t="s">
        <v>150</v>
      </c>
      <c r="V279" s="116"/>
      <c r="W279" s="116">
        <v>0</v>
      </c>
      <c r="X279" s="103"/>
      <c r="Y279" s="117">
        <v>1.145</v>
      </c>
      <c r="Z279" s="117">
        <v>1.1904128573834387</v>
      </c>
      <c r="AA279" s="116">
        <v>2185.8688858290616</v>
      </c>
      <c r="AB279" s="191">
        <v>-9790.1995438439117</v>
      </c>
      <c r="AC279" s="116"/>
      <c r="AD279" s="116">
        <v>2185.8688858290616</v>
      </c>
      <c r="AE279" s="105">
        <f t="shared" si="15"/>
        <v>27</v>
      </c>
      <c r="AF279" s="103" t="s">
        <v>237</v>
      </c>
      <c r="AH279" s="79">
        <f t="shared" si="16"/>
        <v>-11.672539850327189</v>
      </c>
      <c r="AI279" s="79">
        <f t="shared" si="17"/>
        <v>0</v>
      </c>
    </row>
    <row r="280" spans="1:35" ht="15.6" x14ac:dyDescent="0.25">
      <c r="A280" s="103">
        <v>2021</v>
      </c>
      <c r="B280" s="103" t="s">
        <v>267</v>
      </c>
      <c r="C280" s="103">
        <v>1270</v>
      </c>
      <c r="D280" s="103" t="s">
        <v>28</v>
      </c>
      <c r="E280" s="114">
        <v>43397</v>
      </c>
      <c r="F280" s="114">
        <v>43920</v>
      </c>
      <c r="G280" s="114">
        <v>43922</v>
      </c>
      <c r="H280" s="103" t="s">
        <v>60</v>
      </c>
      <c r="I280" s="103" t="s">
        <v>57</v>
      </c>
      <c r="J280" s="103" t="s">
        <v>23</v>
      </c>
      <c r="K280" s="116">
        <v>212494.68763280899</v>
      </c>
      <c r="L280" s="103" t="s">
        <v>60</v>
      </c>
      <c r="M280" s="103" t="s">
        <v>58</v>
      </c>
      <c r="N280" s="103" t="s">
        <v>62</v>
      </c>
      <c r="O280" s="115">
        <v>-250000</v>
      </c>
      <c r="P280" s="103"/>
      <c r="Q280" s="103" t="s">
        <v>26</v>
      </c>
      <c r="R280" s="117">
        <v>1.1765000000000001</v>
      </c>
      <c r="S280" s="103"/>
      <c r="T280" s="103"/>
      <c r="U280" s="103"/>
      <c r="V280" s="116"/>
      <c r="W280" s="116">
        <v>0</v>
      </c>
      <c r="X280" s="103"/>
      <c r="Y280" s="117">
        <v>1.145</v>
      </c>
      <c r="Z280" s="117">
        <v>1.1904128573834387</v>
      </c>
      <c r="AA280" s="115">
        <v>-6348.2288426767409</v>
      </c>
      <c r="AB280" s="192"/>
      <c r="AC280" s="116">
        <v>0</v>
      </c>
      <c r="AD280" s="115">
        <v>-6348.2288426767409</v>
      </c>
      <c r="AE280" s="105">
        <f t="shared" si="15"/>
        <v>27</v>
      </c>
      <c r="AF280" s="103" t="s">
        <v>237</v>
      </c>
      <c r="AH280" s="79">
        <f t="shared" si="16"/>
        <v>0</v>
      </c>
      <c r="AI280" s="79">
        <f t="shared" si="17"/>
        <v>208.72976434721124</v>
      </c>
    </row>
    <row r="281" spans="1:35" ht="15.6" x14ac:dyDescent="0.25">
      <c r="A281" s="103">
        <v>2021</v>
      </c>
      <c r="B281" s="103" t="s">
        <v>267</v>
      </c>
      <c r="C281" s="103">
        <v>1271</v>
      </c>
      <c r="D281" s="103" t="s">
        <v>28</v>
      </c>
      <c r="E281" s="114">
        <v>43397</v>
      </c>
      <c r="F281" s="114">
        <v>43920</v>
      </c>
      <c r="G281" s="114">
        <v>43922</v>
      </c>
      <c r="H281" s="103" t="s">
        <v>60</v>
      </c>
      <c r="I281" s="103" t="s">
        <v>57</v>
      </c>
      <c r="J281" s="103" t="s">
        <v>23</v>
      </c>
      <c r="K281" s="116">
        <v>212494.68763280899</v>
      </c>
      <c r="L281" s="103" t="s">
        <v>60</v>
      </c>
      <c r="M281" s="103" t="s">
        <v>58</v>
      </c>
      <c r="N281" s="103" t="s">
        <v>62</v>
      </c>
      <c r="O281" s="115">
        <v>-250000</v>
      </c>
      <c r="P281" s="103"/>
      <c r="Q281" s="103" t="s">
        <v>26</v>
      </c>
      <c r="R281" s="117">
        <v>1.1765000000000001</v>
      </c>
      <c r="S281" s="103">
        <v>1.1299999999999999</v>
      </c>
      <c r="T281" s="103" t="s">
        <v>151</v>
      </c>
      <c r="U281" s="103" t="s">
        <v>150</v>
      </c>
      <c r="V281" s="116"/>
      <c r="W281" s="116">
        <v>0</v>
      </c>
      <c r="X281" s="103"/>
      <c r="Y281" s="117">
        <v>1.145</v>
      </c>
      <c r="Z281" s="117">
        <v>1.1904128573834387</v>
      </c>
      <c r="AA281" s="115">
        <v>-5627.8395869962333</v>
      </c>
      <c r="AB281" s="192"/>
      <c r="AC281" s="116"/>
      <c r="AD281" s="115">
        <v>-5627.8395869962333</v>
      </c>
      <c r="AE281" s="105">
        <f t="shared" si="15"/>
        <v>27</v>
      </c>
      <c r="AF281" s="103" t="s">
        <v>237</v>
      </c>
      <c r="AH281" s="79">
        <f t="shared" si="16"/>
        <v>0</v>
      </c>
      <c r="AI281" s="79">
        <f t="shared" si="17"/>
        <v>185.04336562043616</v>
      </c>
    </row>
    <row r="282" spans="1:35" ht="15.6" x14ac:dyDescent="0.25">
      <c r="A282" s="103">
        <v>2021</v>
      </c>
      <c r="B282" s="103" t="s">
        <v>268</v>
      </c>
      <c r="C282" s="103">
        <v>1272</v>
      </c>
      <c r="D282" s="103" t="s">
        <v>28</v>
      </c>
      <c r="E282" s="114">
        <v>43397</v>
      </c>
      <c r="F282" s="114">
        <v>43949</v>
      </c>
      <c r="G282" s="114">
        <v>43951</v>
      </c>
      <c r="H282" s="103" t="s">
        <v>56</v>
      </c>
      <c r="I282" s="103" t="s">
        <v>58</v>
      </c>
      <c r="J282" s="103" t="s">
        <v>23</v>
      </c>
      <c r="K282" s="116">
        <v>212494.68763280899</v>
      </c>
      <c r="L282" s="103" t="s">
        <v>56</v>
      </c>
      <c r="M282" s="103" t="s">
        <v>57</v>
      </c>
      <c r="N282" s="103" t="s">
        <v>62</v>
      </c>
      <c r="O282" s="115">
        <v>-250000</v>
      </c>
      <c r="P282" s="103"/>
      <c r="Q282" s="103" t="s">
        <v>26</v>
      </c>
      <c r="R282" s="117">
        <v>1.1765000000000001</v>
      </c>
      <c r="S282" s="103">
        <v>1.2549999999999999</v>
      </c>
      <c r="T282" s="103" t="s">
        <v>149</v>
      </c>
      <c r="U282" s="103" t="s">
        <v>150</v>
      </c>
      <c r="V282" s="116"/>
      <c r="W282" s="116">
        <v>0</v>
      </c>
      <c r="X282" s="103"/>
      <c r="Y282" s="117">
        <v>1.145</v>
      </c>
      <c r="Z282" s="117">
        <v>1.1931806097992317</v>
      </c>
      <c r="AA282" s="116">
        <v>2147.7816471651299</v>
      </c>
      <c r="AB282" s="191">
        <v>-9979.4428452707343</v>
      </c>
      <c r="AC282" s="116"/>
      <c r="AD282" s="116">
        <v>2147.7816471651299</v>
      </c>
      <c r="AE282" s="105">
        <f t="shared" si="15"/>
        <v>27</v>
      </c>
      <c r="AF282" s="103" t="s">
        <v>237</v>
      </c>
      <c r="AH282" s="79">
        <f t="shared" si="16"/>
        <v>-11.469153995861793</v>
      </c>
      <c r="AI282" s="79">
        <f t="shared" si="17"/>
        <v>0</v>
      </c>
    </row>
    <row r="283" spans="1:35" ht="15.6" x14ac:dyDescent="0.25">
      <c r="A283" s="103">
        <v>2021</v>
      </c>
      <c r="B283" s="103" t="s">
        <v>268</v>
      </c>
      <c r="C283" s="103">
        <v>1273</v>
      </c>
      <c r="D283" s="103" t="s">
        <v>28</v>
      </c>
      <c r="E283" s="114">
        <v>43397</v>
      </c>
      <c r="F283" s="114">
        <v>43949</v>
      </c>
      <c r="G283" s="114">
        <v>43951</v>
      </c>
      <c r="H283" s="103" t="s">
        <v>60</v>
      </c>
      <c r="I283" s="103" t="s">
        <v>57</v>
      </c>
      <c r="J283" s="103" t="s">
        <v>23</v>
      </c>
      <c r="K283" s="116">
        <v>212494.68763280899</v>
      </c>
      <c r="L283" s="103" t="s">
        <v>60</v>
      </c>
      <c r="M283" s="103" t="s">
        <v>58</v>
      </c>
      <c r="N283" s="103" t="s">
        <v>62</v>
      </c>
      <c r="O283" s="115">
        <v>-250000</v>
      </c>
      <c r="P283" s="103"/>
      <c r="Q283" s="103" t="s">
        <v>26</v>
      </c>
      <c r="R283" s="117">
        <v>1.1765000000000001</v>
      </c>
      <c r="S283" s="103"/>
      <c r="T283" s="103"/>
      <c r="U283" s="103"/>
      <c r="V283" s="116"/>
      <c r="W283" s="116">
        <v>0</v>
      </c>
      <c r="X283" s="103"/>
      <c r="Y283" s="117">
        <v>1.145</v>
      </c>
      <c r="Z283" s="117">
        <v>1.1931806097992317</v>
      </c>
      <c r="AA283" s="115">
        <v>-6409.7898581732416</v>
      </c>
      <c r="AB283" s="192"/>
      <c r="AC283" s="116">
        <v>0</v>
      </c>
      <c r="AD283" s="115">
        <v>-6409.7898581732416</v>
      </c>
      <c r="AE283" s="105">
        <f t="shared" si="15"/>
        <v>27</v>
      </c>
      <c r="AF283" s="103" t="s">
        <v>237</v>
      </c>
      <c r="AH283" s="79">
        <f t="shared" si="16"/>
        <v>0</v>
      </c>
      <c r="AI283" s="79">
        <f t="shared" si="17"/>
        <v>210.75389053673618</v>
      </c>
    </row>
    <row r="284" spans="1:35" ht="15.6" x14ac:dyDescent="0.25">
      <c r="A284" s="103">
        <v>2021</v>
      </c>
      <c r="B284" s="103" t="s">
        <v>268</v>
      </c>
      <c r="C284" s="103">
        <v>1274</v>
      </c>
      <c r="D284" s="103" t="s">
        <v>28</v>
      </c>
      <c r="E284" s="114">
        <v>43397</v>
      </c>
      <c r="F284" s="114">
        <v>43949</v>
      </c>
      <c r="G284" s="114">
        <v>43951</v>
      </c>
      <c r="H284" s="103" t="s">
        <v>60</v>
      </c>
      <c r="I284" s="103" t="s">
        <v>57</v>
      </c>
      <c r="J284" s="103" t="s">
        <v>23</v>
      </c>
      <c r="K284" s="116">
        <v>212494.68763280899</v>
      </c>
      <c r="L284" s="103" t="s">
        <v>60</v>
      </c>
      <c r="M284" s="103" t="s">
        <v>58</v>
      </c>
      <c r="N284" s="103" t="s">
        <v>62</v>
      </c>
      <c r="O284" s="115">
        <v>-250000</v>
      </c>
      <c r="P284" s="103"/>
      <c r="Q284" s="103" t="s">
        <v>26</v>
      </c>
      <c r="R284" s="117">
        <v>1.1765000000000001</v>
      </c>
      <c r="S284" s="103">
        <v>1.1299999999999999</v>
      </c>
      <c r="T284" s="103" t="s">
        <v>151</v>
      </c>
      <c r="U284" s="103" t="s">
        <v>150</v>
      </c>
      <c r="V284" s="116"/>
      <c r="W284" s="116">
        <v>0</v>
      </c>
      <c r="X284" s="103"/>
      <c r="Y284" s="117">
        <v>1.145</v>
      </c>
      <c r="Z284" s="117">
        <v>1.1931806097992317</v>
      </c>
      <c r="AA284" s="115">
        <v>-5717.4346342626213</v>
      </c>
      <c r="AB284" s="192"/>
      <c r="AC284" s="116"/>
      <c r="AD284" s="115">
        <v>-5717.4346342626213</v>
      </c>
      <c r="AE284" s="105">
        <f t="shared" si="15"/>
        <v>27</v>
      </c>
      <c r="AF284" s="103" t="s">
        <v>237</v>
      </c>
      <c r="AH284" s="79">
        <f t="shared" si="16"/>
        <v>0</v>
      </c>
      <c r="AI284" s="79">
        <f t="shared" si="17"/>
        <v>187.98925077455499</v>
      </c>
    </row>
    <row r="285" spans="1:35" ht="15.6" x14ac:dyDescent="0.25">
      <c r="A285" s="103">
        <v>2021</v>
      </c>
      <c r="B285" s="103" t="s">
        <v>269</v>
      </c>
      <c r="C285" s="103">
        <v>1362</v>
      </c>
      <c r="D285" s="103" t="s">
        <v>22</v>
      </c>
      <c r="E285" s="114">
        <v>43397</v>
      </c>
      <c r="F285" s="114">
        <v>43949</v>
      </c>
      <c r="G285" s="114">
        <v>43951</v>
      </c>
      <c r="H285" s="103" t="s">
        <v>56</v>
      </c>
      <c r="I285" s="103" t="s">
        <v>58</v>
      </c>
      <c r="J285" s="103" t="s">
        <v>23</v>
      </c>
      <c r="K285" s="116">
        <v>425350.914504466</v>
      </c>
      <c r="L285" s="103" t="s">
        <v>56</v>
      </c>
      <c r="M285" s="103" t="s">
        <v>57</v>
      </c>
      <c r="N285" s="103" t="s">
        <v>62</v>
      </c>
      <c r="O285" s="115">
        <v>-500000</v>
      </c>
      <c r="P285" s="103"/>
      <c r="Q285" s="103" t="s">
        <v>26</v>
      </c>
      <c r="R285" s="117">
        <v>1.1755</v>
      </c>
      <c r="S285" s="103">
        <v>1.2549999999999999</v>
      </c>
      <c r="T285" s="103" t="s">
        <v>149</v>
      </c>
      <c r="U285" s="103" t="s">
        <v>150</v>
      </c>
      <c r="V285" s="116"/>
      <c r="W285" s="116">
        <v>0</v>
      </c>
      <c r="X285" s="103"/>
      <c r="Y285" s="117">
        <v>1.145</v>
      </c>
      <c r="Z285" s="117">
        <v>1.1931806097992317</v>
      </c>
      <c r="AA285" s="116">
        <v>4412.4974408681173</v>
      </c>
      <c r="AB285" s="191">
        <v>-19621.23372391201</v>
      </c>
      <c r="AC285" s="116"/>
      <c r="AD285" s="116">
        <v>4412.4974408681173</v>
      </c>
      <c r="AE285" s="105">
        <f t="shared" si="15"/>
        <v>27</v>
      </c>
      <c r="AF285" s="103" t="s">
        <v>239</v>
      </c>
      <c r="AH285" s="79">
        <f t="shared" si="16"/>
        <v>-36.80022865684009</v>
      </c>
      <c r="AI285" s="79">
        <f t="shared" si="17"/>
        <v>0</v>
      </c>
    </row>
    <row r="286" spans="1:35" ht="15.6" x14ac:dyDescent="0.25">
      <c r="A286" s="103">
        <v>2021</v>
      </c>
      <c r="B286" s="103" t="s">
        <v>269</v>
      </c>
      <c r="C286" s="103">
        <v>1363</v>
      </c>
      <c r="D286" s="103" t="s">
        <v>22</v>
      </c>
      <c r="E286" s="114">
        <v>43397</v>
      </c>
      <c r="F286" s="114">
        <v>43949</v>
      </c>
      <c r="G286" s="114">
        <v>43951</v>
      </c>
      <c r="H286" s="103" t="s">
        <v>60</v>
      </c>
      <c r="I286" s="103" t="s">
        <v>57</v>
      </c>
      <c r="J286" s="103" t="s">
        <v>23</v>
      </c>
      <c r="K286" s="116">
        <v>425350.914504466</v>
      </c>
      <c r="L286" s="103" t="s">
        <v>60</v>
      </c>
      <c r="M286" s="103" t="s">
        <v>58</v>
      </c>
      <c r="N286" s="103" t="s">
        <v>62</v>
      </c>
      <c r="O286" s="115">
        <v>-500000</v>
      </c>
      <c r="P286" s="103"/>
      <c r="Q286" s="103" t="s">
        <v>26</v>
      </c>
      <c r="R286" s="117">
        <v>1.1755</v>
      </c>
      <c r="S286" s="103"/>
      <c r="T286" s="103"/>
      <c r="U286" s="103"/>
      <c r="V286" s="116"/>
      <c r="W286" s="116">
        <v>0</v>
      </c>
      <c r="X286" s="103"/>
      <c r="Y286" s="117">
        <v>1.145</v>
      </c>
      <c r="Z286" s="117">
        <v>1.1931806097992317</v>
      </c>
      <c r="AA286" s="115">
        <v>-12680.757027904459</v>
      </c>
      <c r="AB286" s="192"/>
      <c r="AC286" s="116">
        <v>0</v>
      </c>
      <c r="AD286" s="115">
        <v>-12680.757027904459</v>
      </c>
      <c r="AE286" s="105">
        <f t="shared" si="15"/>
        <v>27</v>
      </c>
      <c r="AF286" s="103" t="s">
        <v>239</v>
      </c>
      <c r="AH286" s="79">
        <f t="shared" si="16"/>
        <v>0</v>
      </c>
      <c r="AI286" s="79">
        <f t="shared" si="17"/>
        <v>416.9432910774986</v>
      </c>
    </row>
    <row r="287" spans="1:35" ht="15.6" x14ac:dyDescent="0.25">
      <c r="A287" s="103">
        <v>2021</v>
      </c>
      <c r="B287" s="103" t="s">
        <v>269</v>
      </c>
      <c r="C287" s="103">
        <v>1364</v>
      </c>
      <c r="D287" s="103" t="s">
        <v>22</v>
      </c>
      <c r="E287" s="114">
        <v>43397</v>
      </c>
      <c r="F287" s="114">
        <v>43949</v>
      </c>
      <c r="G287" s="114">
        <v>43951</v>
      </c>
      <c r="H287" s="103" t="s">
        <v>60</v>
      </c>
      <c r="I287" s="103" t="s">
        <v>57</v>
      </c>
      <c r="J287" s="103" t="s">
        <v>23</v>
      </c>
      <c r="K287" s="116">
        <v>425350.914504466</v>
      </c>
      <c r="L287" s="103" t="s">
        <v>60</v>
      </c>
      <c r="M287" s="103" t="s">
        <v>58</v>
      </c>
      <c r="N287" s="103" t="s">
        <v>62</v>
      </c>
      <c r="O287" s="115">
        <v>-500000</v>
      </c>
      <c r="P287" s="103"/>
      <c r="Q287" s="103" t="s">
        <v>26</v>
      </c>
      <c r="R287" s="117">
        <v>1.1755</v>
      </c>
      <c r="S287" s="103">
        <v>1.1299999999999999</v>
      </c>
      <c r="T287" s="103" t="s">
        <v>151</v>
      </c>
      <c r="U287" s="103" t="s">
        <v>150</v>
      </c>
      <c r="V287" s="116"/>
      <c r="W287" s="116">
        <v>0</v>
      </c>
      <c r="X287" s="103"/>
      <c r="Y287" s="117">
        <v>1.145</v>
      </c>
      <c r="Z287" s="117">
        <v>1.1931806097992317</v>
      </c>
      <c r="AA287" s="115">
        <v>-11352.974136875666</v>
      </c>
      <c r="AB287" s="192"/>
      <c r="AC287" s="116"/>
      <c r="AD287" s="115">
        <v>-11352.974136875666</v>
      </c>
      <c r="AE287" s="105">
        <f t="shared" si="15"/>
        <v>27</v>
      </c>
      <c r="AF287" s="103" t="s">
        <v>239</v>
      </c>
      <c r="AH287" s="79">
        <f t="shared" si="16"/>
        <v>0</v>
      </c>
      <c r="AI287" s="79">
        <f t="shared" si="17"/>
        <v>373.28578962047192</v>
      </c>
    </row>
    <row r="288" spans="1:35" ht="15.6" x14ac:dyDescent="0.25">
      <c r="A288" s="103">
        <v>2021</v>
      </c>
      <c r="B288" s="103" t="s">
        <v>171</v>
      </c>
      <c r="C288" s="103">
        <v>1114</v>
      </c>
      <c r="D288" s="103" t="s">
        <v>50</v>
      </c>
      <c r="E288" s="114">
        <v>43269</v>
      </c>
      <c r="F288" s="114">
        <v>43950</v>
      </c>
      <c r="G288" s="114">
        <v>43952</v>
      </c>
      <c r="H288" s="103" t="s">
        <v>56</v>
      </c>
      <c r="I288" s="103" t="s">
        <v>58</v>
      </c>
      <c r="J288" s="103" t="s">
        <v>23</v>
      </c>
      <c r="K288" s="116">
        <v>840336.134453782</v>
      </c>
      <c r="L288" s="103" t="s">
        <v>56</v>
      </c>
      <c r="M288" s="103" t="s">
        <v>57</v>
      </c>
      <c r="N288" s="103" t="s">
        <v>62</v>
      </c>
      <c r="O288" s="115">
        <v>-1000000</v>
      </c>
      <c r="P288" s="103"/>
      <c r="Q288" s="103" t="s">
        <v>26</v>
      </c>
      <c r="R288" s="117">
        <v>1.19</v>
      </c>
      <c r="S288" s="103"/>
      <c r="T288" s="103"/>
      <c r="U288" s="103"/>
      <c r="V288" s="116"/>
      <c r="W288" s="116">
        <v>0</v>
      </c>
      <c r="X288" s="103"/>
      <c r="Y288" s="117">
        <v>1.145</v>
      </c>
      <c r="Z288" s="117">
        <v>1.193275876361239</v>
      </c>
      <c r="AA288" s="116">
        <v>31945.967533826817</v>
      </c>
      <c r="AB288" s="191">
        <v>-18228.23203555385</v>
      </c>
      <c r="AC288" s="116">
        <v>2306.9579574059462</v>
      </c>
      <c r="AD288" s="116">
        <v>29639.009576420871</v>
      </c>
      <c r="AE288" s="105">
        <f t="shared" si="15"/>
        <v>27</v>
      </c>
      <c r="AF288" s="103" t="s">
        <v>235</v>
      </c>
      <c r="AH288" s="79">
        <f t="shared" si="16"/>
        <v>-316.26507858488554</v>
      </c>
      <c r="AI288" s="79">
        <f t="shared" si="17"/>
        <v>0</v>
      </c>
    </row>
    <row r="289" spans="1:35" ht="15.6" x14ac:dyDescent="0.25">
      <c r="A289" s="103">
        <v>2021</v>
      </c>
      <c r="B289" s="103" t="s">
        <v>171</v>
      </c>
      <c r="C289" s="103">
        <v>1115</v>
      </c>
      <c r="D289" s="103" t="s">
        <v>50</v>
      </c>
      <c r="E289" s="114">
        <v>43269</v>
      </c>
      <c r="F289" s="114">
        <v>43950</v>
      </c>
      <c r="G289" s="114">
        <v>43952</v>
      </c>
      <c r="H289" s="103" t="s">
        <v>60</v>
      </c>
      <c r="I289" s="103" t="s">
        <v>57</v>
      </c>
      <c r="J289" s="103" t="s">
        <v>23</v>
      </c>
      <c r="K289" s="116">
        <v>793650.79365079396</v>
      </c>
      <c r="L289" s="103" t="s">
        <v>60</v>
      </c>
      <c r="M289" s="103" t="s">
        <v>58</v>
      </c>
      <c r="N289" s="103" t="s">
        <v>62</v>
      </c>
      <c r="O289" s="115">
        <v>-1000000</v>
      </c>
      <c r="P289" s="103"/>
      <c r="Q289" s="103" t="s">
        <v>26</v>
      </c>
      <c r="R289" s="117">
        <v>1.26</v>
      </c>
      <c r="S289" s="103">
        <v>1.19</v>
      </c>
      <c r="T289" s="103" t="s">
        <v>151</v>
      </c>
      <c r="U289" s="103" t="s">
        <v>150</v>
      </c>
      <c r="V289" s="116"/>
      <c r="W289" s="116">
        <v>0</v>
      </c>
      <c r="X289" s="103"/>
      <c r="Y289" s="117">
        <v>1.145</v>
      </c>
      <c r="Z289" s="117">
        <v>1.193275876361239</v>
      </c>
      <c r="AA289" s="115">
        <v>-50174.199569380668</v>
      </c>
      <c r="AB289" s="192"/>
      <c r="AC289" s="116"/>
      <c r="AD289" s="115">
        <v>-50174.199569380668</v>
      </c>
      <c r="AE289" s="105">
        <f t="shared" si="15"/>
        <v>27</v>
      </c>
      <c r="AF289" s="103" t="s">
        <v>235</v>
      </c>
      <c r="AH289" s="79">
        <f t="shared" si="16"/>
        <v>0</v>
      </c>
      <c r="AI289" s="79">
        <f t="shared" si="17"/>
        <v>1649.7276818412363</v>
      </c>
    </row>
    <row r="290" spans="1:35" ht="15.6" x14ac:dyDescent="0.25">
      <c r="A290" s="103">
        <v>2021</v>
      </c>
      <c r="B290" s="103" t="s">
        <v>172</v>
      </c>
      <c r="C290" s="103">
        <v>1116</v>
      </c>
      <c r="D290" s="103" t="s">
        <v>50</v>
      </c>
      <c r="E290" s="114">
        <v>43269</v>
      </c>
      <c r="F290" s="114">
        <v>43980</v>
      </c>
      <c r="G290" s="114">
        <v>43982</v>
      </c>
      <c r="H290" s="103" t="s">
        <v>56</v>
      </c>
      <c r="I290" s="103" t="s">
        <v>58</v>
      </c>
      <c r="J290" s="103" t="s">
        <v>23</v>
      </c>
      <c r="K290" s="116">
        <v>840336.134453782</v>
      </c>
      <c r="L290" s="103" t="s">
        <v>56</v>
      </c>
      <c r="M290" s="103" t="s">
        <v>57</v>
      </c>
      <c r="N290" s="103" t="s">
        <v>62</v>
      </c>
      <c r="O290" s="115">
        <v>-1000000</v>
      </c>
      <c r="P290" s="103"/>
      <c r="Q290" s="103" t="s">
        <v>26</v>
      </c>
      <c r="R290" s="117">
        <v>1.19</v>
      </c>
      <c r="S290" s="103"/>
      <c r="T290" s="103"/>
      <c r="U290" s="103"/>
      <c r="V290" s="116"/>
      <c r="W290" s="116">
        <v>0</v>
      </c>
      <c r="X290" s="103"/>
      <c r="Y290" s="117">
        <v>1.145</v>
      </c>
      <c r="Z290" s="117">
        <v>1.1961192944737593</v>
      </c>
      <c r="AA290" s="116">
        <v>34077.15236217311</v>
      </c>
      <c r="AB290" s="191">
        <v>-15652.761573922362</v>
      </c>
      <c r="AC290" s="116">
        <v>4299.1232458344894</v>
      </c>
      <c r="AD290" s="116">
        <v>29778.029116338621</v>
      </c>
      <c r="AE290" s="105">
        <f t="shared" si="15"/>
        <v>27</v>
      </c>
      <c r="AF290" s="103" t="s">
        <v>235</v>
      </c>
      <c r="AH290" s="79">
        <f t="shared" si="16"/>
        <v>-337.36380838551383</v>
      </c>
      <c r="AI290" s="79">
        <f t="shared" si="17"/>
        <v>0</v>
      </c>
    </row>
    <row r="291" spans="1:35" ht="15.6" x14ac:dyDescent="0.25">
      <c r="A291" s="103">
        <v>2021</v>
      </c>
      <c r="B291" s="103" t="s">
        <v>172</v>
      </c>
      <c r="C291" s="103">
        <v>1117</v>
      </c>
      <c r="D291" s="103" t="s">
        <v>50</v>
      </c>
      <c r="E291" s="114">
        <v>43269</v>
      </c>
      <c r="F291" s="114">
        <v>43980</v>
      </c>
      <c r="G291" s="114">
        <v>43982</v>
      </c>
      <c r="H291" s="103" t="s">
        <v>60</v>
      </c>
      <c r="I291" s="103" t="s">
        <v>57</v>
      </c>
      <c r="J291" s="103" t="s">
        <v>23</v>
      </c>
      <c r="K291" s="116">
        <v>793650.79365079396</v>
      </c>
      <c r="L291" s="103" t="s">
        <v>60</v>
      </c>
      <c r="M291" s="103" t="s">
        <v>58</v>
      </c>
      <c r="N291" s="103" t="s">
        <v>62</v>
      </c>
      <c r="O291" s="115">
        <v>-1000000</v>
      </c>
      <c r="P291" s="103"/>
      <c r="Q291" s="103" t="s">
        <v>26</v>
      </c>
      <c r="R291" s="117">
        <v>1.26</v>
      </c>
      <c r="S291" s="103">
        <v>1.19</v>
      </c>
      <c r="T291" s="103" t="s">
        <v>151</v>
      </c>
      <c r="U291" s="103" t="s">
        <v>150</v>
      </c>
      <c r="V291" s="116"/>
      <c r="W291" s="116">
        <v>0</v>
      </c>
      <c r="X291" s="103"/>
      <c r="Y291" s="117">
        <v>1.145</v>
      </c>
      <c r="Z291" s="117">
        <v>1.1961192944737593</v>
      </c>
      <c r="AA291" s="115">
        <v>-49729.913936095472</v>
      </c>
      <c r="AB291" s="192"/>
      <c r="AC291" s="116"/>
      <c r="AD291" s="115">
        <v>-49729.913936095472</v>
      </c>
      <c r="AE291" s="105">
        <f t="shared" si="15"/>
        <v>27</v>
      </c>
      <c r="AF291" s="103" t="s">
        <v>235</v>
      </c>
      <c r="AH291" s="79">
        <f t="shared" si="16"/>
        <v>0</v>
      </c>
      <c r="AI291" s="79">
        <f t="shared" si="17"/>
        <v>1635.1195702188193</v>
      </c>
    </row>
    <row r="292" spans="1:35" ht="15.6" x14ac:dyDescent="0.25">
      <c r="A292" s="103">
        <v>2021</v>
      </c>
      <c r="B292" s="103" t="s">
        <v>270</v>
      </c>
      <c r="C292" s="103">
        <v>1275</v>
      </c>
      <c r="D292" s="103" t="s">
        <v>28</v>
      </c>
      <c r="E292" s="114">
        <v>43397</v>
      </c>
      <c r="F292" s="114">
        <v>43979</v>
      </c>
      <c r="G292" s="114">
        <v>43983</v>
      </c>
      <c r="H292" s="103" t="s">
        <v>56</v>
      </c>
      <c r="I292" s="103" t="s">
        <v>58</v>
      </c>
      <c r="J292" s="103" t="s">
        <v>23</v>
      </c>
      <c r="K292" s="116">
        <v>212494.68763280899</v>
      </c>
      <c r="L292" s="103" t="s">
        <v>56</v>
      </c>
      <c r="M292" s="103" t="s">
        <v>57</v>
      </c>
      <c r="N292" s="103" t="s">
        <v>62</v>
      </c>
      <c r="O292" s="115">
        <v>-250000</v>
      </c>
      <c r="P292" s="103"/>
      <c r="Q292" s="103" t="s">
        <v>26</v>
      </c>
      <c r="R292" s="117">
        <v>1.1765000000000001</v>
      </c>
      <c r="S292" s="103">
        <v>1.2549999999999999</v>
      </c>
      <c r="T292" s="103" t="s">
        <v>149</v>
      </c>
      <c r="U292" s="103" t="s">
        <v>150</v>
      </c>
      <c r="V292" s="116"/>
      <c r="W292" s="116">
        <v>0</v>
      </c>
      <c r="X292" s="103"/>
      <c r="Y292" s="117">
        <v>1.145</v>
      </c>
      <c r="Z292" s="117">
        <v>1.1962140774874386</v>
      </c>
      <c r="AA292" s="116">
        <v>2118.9307880686288</v>
      </c>
      <c r="AB292" s="191">
        <v>-10130.311661627924</v>
      </c>
      <c r="AC292" s="116"/>
      <c r="AD292" s="116">
        <v>2118.9307880686288</v>
      </c>
      <c r="AE292" s="105">
        <f t="shared" si="15"/>
        <v>27</v>
      </c>
      <c r="AF292" s="103" t="s">
        <v>237</v>
      </c>
      <c r="AH292" s="79">
        <f t="shared" si="16"/>
        <v>-11.315090408286476</v>
      </c>
      <c r="AI292" s="79">
        <f t="shared" si="17"/>
        <v>0</v>
      </c>
    </row>
    <row r="293" spans="1:35" ht="15.6" x14ac:dyDescent="0.25">
      <c r="A293" s="103">
        <v>2021</v>
      </c>
      <c r="B293" s="103" t="s">
        <v>270</v>
      </c>
      <c r="C293" s="103">
        <v>1276</v>
      </c>
      <c r="D293" s="103" t="s">
        <v>28</v>
      </c>
      <c r="E293" s="114">
        <v>43397</v>
      </c>
      <c r="F293" s="114">
        <v>43979</v>
      </c>
      <c r="G293" s="114">
        <v>43983</v>
      </c>
      <c r="H293" s="103" t="s">
        <v>60</v>
      </c>
      <c r="I293" s="103" t="s">
        <v>57</v>
      </c>
      <c r="J293" s="103" t="s">
        <v>23</v>
      </c>
      <c r="K293" s="116">
        <v>212494.68763280899</v>
      </c>
      <c r="L293" s="103" t="s">
        <v>60</v>
      </c>
      <c r="M293" s="103" t="s">
        <v>58</v>
      </c>
      <c r="N293" s="103" t="s">
        <v>62</v>
      </c>
      <c r="O293" s="115">
        <v>-250000</v>
      </c>
      <c r="P293" s="103"/>
      <c r="Q293" s="103" t="s">
        <v>26</v>
      </c>
      <c r="R293" s="117">
        <v>1.1765000000000001</v>
      </c>
      <c r="S293" s="103"/>
      <c r="T293" s="103"/>
      <c r="U293" s="103"/>
      <c r="V293" s="116"/>
      <c r="W293" s="116">
        <v>0</v>
      </c>
      <c r="X293" s="103"/>
      <c r="Y293" s="117">
        <v>1.145</v>
      </c>
      <c r="Z293" s="117">
        <v>1.1962140774874386</v>
      </c>
      <c r="AA293" s="115">
        <v>-6452.8259058391686</v>
      </c>
      <c r="AB293" s="192"/>
      <c r="AC293" s="116">
        <v>0</v>
      </c>
      <c r="AD293" s="115">
        <v>-6452.8259058391686</v>
      </c>
      <c r="AE293" s="105">
        <f t="shared" si="15"/>
        <v>27</v>
      </c>
      <c r="AF293" s="103" t="s">
        <v>237</v>
      </c>
      <c r="AH293" s="79">
        <f t="shared" si="16"/>
        <v>0</v>
      </c>
      <c r="AI293" s="79">
        <f t="shared" si="17"/>
        <v>212.16891578399188</v>
      </c>
    </row>
    <row r="294" spans="1:35" ht="15.6" x14ac:dyDescent="0.25">
      <c r="A294" s="103">
        <v>2021</v>
      </c>
      <c r="B294" s="103" t="s">
        <v>270</v>
      </c>
      <c r="C294" s="103">
        <v>1277</v>
      </c>
      <c r="D294" s="103" t="s">
        <v>28</v>
      </c>
      <c r="E294" s="114">
        <v>43397</v>
      </c>
      <c r="F294" s="114">
        <v>43979</v>
      </c>
      <c r="G294" s="114">
        <v>43983</v>
      </c>
      <c r="H294" s="103" t="s">
        <v>60</v>
      </c>
      <c r="I294" s="103" t="s">
        <v>57</v>
      </c>
      <c r="J294" s="103" t="s">
        <v>23</v>
      </c>
      <c r="K294" s="116">
        <v>212494.68763280899</v>
      </c>
      <c r="L294" s="103" t="s">
        <v>60</v>
      </c>
      <c r="M294" s="103" t="s">
        <v>58</v>
      </c>
      <c r="N294" s="103" t="s">
        <v>62</v>
      </c>
      <c r="O294" s="115">
        <v>-250000</v>
      </c>
      <c r="P294" s="103"/>
      <c r="Q294" s="103" t="s">
        <v>26</v>
      </c>
      <c r="R294" s="117">
        <v>1.1765000000000001</v>
      </c>
      <c r="S294" s="103">
        <v>1.1299999999999999</v>
      </c>
      <c r="T294" s="103" t="s">
        <v>151</v>
      </c>
      <c r="U294" s="103" t="s">
        <v>150</v>
      </c>
      <c r="V294" s="116"/>
      <c r="W294" s="116">
        <v>0</v>
      </c>
      <c r="X294" s="103"/>
      <c r="Y294" s="117">
        <v>1.145</v>
      </c>
      <c r="Z294" s="117">
        <v>1.1962140774874386</v>
      </c>
      <c r="AA294" s="115">
        <v>-5796.4165438573837</v>
      </c>
      <c r="AB294" s="192"/>
      <c r="AC294" s="116"/>
      <c r="AD294" s="115">
        <v>-5796.4165438573837</v>
      </c>
      <c r="AE294" s="105">
        <f t="shared" si="15"/>
        <v>27</v>
      </c>
      <c r="AF294" s="103" t="s">
        <v>237</v>
      </c>
      <c r="AH294" s="79">
        <f t="shared" si="16"/>
        <v>0</v>
      </c>
      <c r="AI294" s="79">
        <f t="shared" si="17"/>
        <v>190.58617596203075</v>
      </c>
    </row>
    <row r="295" spans="1:35" ht="15.6" x14ac:dyDescent="0.25">
      <c r="A295" s="103">
        <v>2021</v>
      </c>
      <c r="B295" s="103" t="s">
        <v>271</v>
      </c>
      <c r="C295" s="103">
        <v>1365</v>
      </c>
      <c r="D295" s="103" t="s">
        <v>22</v>
      </c>
      <c r="E295" s="114">
        <v>43397</v>
      </c>
      <c r="F295" s="114">
        <v>43979</v>
      </c>
      <c r="G295" s="114">
        <v>43983</v>
      </c>
      <c r="H295" s="103" t="s">
        <v>56</v>
      </c>
      <c r="I295" s="103" t="s">
        <v>58</v>
      </c>
      <c r="J295" s="103" t="s">
        <v>23</v>
      </c>
      <c r="K295" s="116">
        <v>425350.914504466</v>
      </c>
      <c r="L295" s="103" t="s">
        <v>56</v>
      </c>
      <c r="M295" s="103" t="s">
        <v>57</v>
      </c>
      <c r="N295" s="103" t="s">
        <v>62</v>
      </c>
      <c r="O295" s="115">
        <v>-500000</v>
      </c>
      <c r="P295" s="103"/>
      <c r="Q295" s="103" t="s">
        <v>26</v>
      </c>
      <c r="R295" s="117">
        <v>1.1755</v>
      </c>
      <c r="S295" s="103">
        <v>1.2549999999999999</v>
      </c>
      <c r="T295" s="103" t="s">
        <v>149</v>
      </c>
      <c r="U295" s="103" t="s">
        <v>150</v>
      </c>
      <c r="V295" s="116"/>
      <c r="W295" s="116">
        <v>0</v>
      </c>
      <c r="X295" s="103"/>
      <c r="Y295" s="117">
        <v>1.145</v>
      </c>
      <c r="Z295" s="117">
        <v>1.1962140774874386</v>
      </c>
      <c r="AA295" s="116">
        <v>4351.9982876949771</v>
      </c>
      <c r="AB295" s="191">
        <v>-19929.625233752486</v>
      </c>
      <c r="AC295" s="116"/>
      <c r="AD295" s="116">
        <v>4351.9982876949771</v>
      </c>
      <c r="AE295" s="105">
        <f t="shared" si="15"/>
        <v>27</v>
      </c>
      <c r="AF295" s="103" t="s">
        <v>239</v>
      </c>
      <c r="AH295" s="79">
        <f t="shared" si="16"/>
        <v>-36.29566571937611</v>
      </c>
      <c r="AI295" s="79">
        <f t="shared" si="17"/>
        <v>0</v>
      </c>
    </row>
    <row r="296" spans="1:35" ht="15.6" x14ac:dyDescent="0.25">
      <c r="A296" s="103">
        <v>2021</v>
      </c>
      <c r="B296" s="103" t="s">
        <v>271</v>
      </c>
      <c r="C296" s="103">
        <v>1366</v>
      </c>
      <c r="D296" s="103" t="s">
        <v>22</v>
      </c>
      <c r="E296" s="114">
        <v>43397</v>
      </c>
      <c r="F296" s="114">
        <v>43979</v>
      </c>
      <c r="G296" s="114">
        <v>43983</v>
      </c>
      <c r="H296" s="103" t="s">
        <v>60</v>
      </c>
      <c r="I296" s="103" t="s">
        <v>57</v>
      </c>
      <c r="J296" s="103" t="s">
        <v>23</v>
      </c>
      <c r="K296" s="116">
        <v>425350.914504466</v>
      </c>
      <c r="L296" s="103" t="s">
        <v>60</v>
      </c>
      <c r="M296" s="103" t="s">
        <v>58</v>
      </c>
      <c r="N296" s="103" t="s">
        <v>62</v>
      </c>
      <c r="O296" s="115">
        <v>-500000</v>
      </c>
      <c r="P296" s="103"/>
      <c r="Q296" s="103" t="s">
        <v>26</v>
      </c>
      <c r="R296" s="117">
        <v>1.1755</v>
      </c>
      <c r="S296" s="103"/>
      <c r="T296" s="103"/>
      <c r="U296" s="103"/>
      <c r="V296" s="116"/>
      <c r="W296" s="116">
        <v>0</v>
      </c>
      <c r="X296" s="103"/>
      <c r="Y296" s="117">
        <v>1.145</v>
      </c>
      <c r="Z296" s="117">
        <v>1.1962140774874386</v>
      </c>
      <c r="AA296" s="115">
        <v>-12769.843927092914</v>
      </c>
      <c r="AB296" s="192"/>
      <c r="AC296" s="116">
        <v>0</v>
      </c>
      <c r="AD296" s="115">
        <v>-12769.843927092914</v>
      </c>
      <c r="AE296" s="105">
        <f t="shared" si="15"/>
        <v>27</v>
      </c>
      <c r="AF296" s="103" t="s">
        <v>239</v>
      </c>
      <c r="AH296" s="79">
        <f t="shared" si="16"/>
        <v>0</v>
      </c>
      <c r="AI296" s="79">
        <f t="shared" si="17"/>
        <v>419.872468322815</v>
      </c>
    </row>
    <row r="297" spans="1:35" ht="15.6" x14ac:dyDescent="0.25">
      <c r="A297" s="103">
        <v>2021</v>
      </c>
      <c r="B297" s="103" t="s">
        <v>271</v>
      </c>
      <c r="C297" s="103">
        <v>1367</v>
      </c>
      <c r="D297" s="103" t="s">
        <v>22</v>
      </c>
      <c r="E297" s="114">
        <v>43397</v>
      </c>
      <c r="F297" s="114">
        <v>43979</v>
      </c>
      <c r="G297" s="114">
        <v>43983</v>
      </c>
      <c r="H297" s="103" t="s">
        <v>60</v>
      </c>
      <c r="I297" s="103" t="s">
        <v>57</v>
      </c>
      <c r="J297" s="103" t="s">
        <v>23</v>
      </c>
      <c r="K297" s="116">
        <v>425350.914504466</v>
      </c>
      <c r="L297" s="103" t="s">
        <v>60</v>
      </c>
      <c r="M297" s="103" t="s">
        <v>58</v>
      </c>
      <c r="N297" s="103" t="s">
        <v>62</v>
      </c>
      <c r="O297" s="115">
        <v>-500000</v>
      </c>
      <c r="P297" s="103"/>
      <c r="Q297" s="103" t="s">
        <v>26</v>
      </c>
      <c r="R297" s="117">
        <v>1.1755</v>
      </c>
      <c r="S297" s="103">
        <v>1.1299999999999999</v>
      </c>
      <c r="T297" s="103" t="s">
        <v>151</v>
      </c>
      <c r="U297" s="103" t="s">
        <v>150</v>
      </c>
      <c r="V297" s="116"/>
      <c r="W297" s="116">
        <v>0</v>
      </c>
      <c r="X297" s="103"/>
      <c r="Y297" s="117">
        <v>1.145</v>
      </c>
      <c r="Z297" s="117">
        <v>1.1962140774874386</v>
      </c>
      <c r="AA297" s="115">
        <v>-11511.779594354548</v>
      </c>
      <c r="AB297" s="192"/>
      <c r="AC297" s="116"/>
      <c r="AD297" s="115">
        <v>-11511.779594354548</v>
      </c>
      <c r="AE297" s="105">
        <f t="shared" si="15"/>
        <v>27</v>
      </c>
      <c r="AF297" s="103" t="s">
        <v>239</v>
      </c>
      <c r="AH297" s="79">
        <f t="shared" si="16"/>
        <v>0</v>
      </c>
      <c r="AI297" s="79">
        <f t="shared" si="17"/>
        <v>378.50731306237753</v>
      </c>
    </row>
    <row r="298" spans="1:35" ht="15.6" x14ac:dyDescent="0.25">
      <c r="A298" s="103">
        <v>2021</v>
      </c>
      <c r="B298" s="103" t="s">
        <v>272</v>
      </c>
      <c r="C298" s="103">
        <v>1368</v>
      </c>
      <c r="D298" s="103" t="s">
        <v>22</v>
      </c>
      <c r="E298" s="114">
        <v>43397</v>
      </c>
      <c r="F298" s="114">
        <v>44008</v>
      </c>
      <c r="G298" s="114">
        <v>44012</v>
      </c>
      <c r="H298" s="103" t="s">
        <v>56</v>
      </c>
      <c r="I298" s="103" t="s">
        <v>58</v>
      </c>
      <c r="J298" s="103" t="s">
        <v>23</v>
      </c>
      <c r="K298" s="116">
        <v>425350.914504466</v>
      </c>
      <c r="L298" s="103" t="s">
        <v>56</v>
      </c>
      <c r="M298" s="103" t="s">
        <v>57</v>
      </c>
      <c r="N298" s="103" t="s">
        <v>62</v>
      </c>
      <c r="O298" s="115">
        <v>-500000</v>
      </c>
      <c r="P298" s="103"/>
      <c r="Q298" s="103" t="s">
        <v>26</v>
      </c>
      <c r="R298" s="117">
        <v>1.1755</v>
      </c>
      <c r="S298" s="103">
        <v>1.2549999999999999</v>
      </c>
      <c r="T298" s="103" t="s">
        <v>149</v>
      </c>
      <c r="U298" s="103" t="s">
        <v>150</v>
      </c>
      <c r="V298" s="116"/>
      <c r="W298" s="116">
        <v>0</v>
      </c>
      <c r="X298" s="103"/>
      <c r="Y298" s="117">
        <v>1.145</v>
      </c>
      <c r="Z298" s="117">
        <v>1.1989353183976519</v>
      </c>
      <c r="AA298" s="116">
        <v>4262.1926851718927</v>
      </c>
      <c r="AB298" s="191">
        <v>-20296.608627950169</v>
      </c>
      <c r="AC298" s="116"/>
      <c r="AD298" s="116">
        <v>4262.1926851718927</v>
      </c>
      <c r="AE298" s="105">
        <f t="shared" si="15"/>
        <v>28</v>
      </c>
      <c r="AF298" s="103" t="s">
        <v>239</v>
      </c>
      <c r="AH298" s="79">
        <f t="shared" si="16"/>
        <v>-35.546686994333577</v>
      </c>
      <c r="AI298" s="79">
        <f t="shared" si="17"/>
        <v>0</v>
      </c>
    </row>
    <row r="299" spans="1:35" ht="15.6" x14ac:dyDescent="0.25">
      <c r="A299" s="103">
        <v>2021</v>
      </c>
      <c r="B299" s="103" t="s">
        <v>272</v>
      </c>
      <c r="C299" s="103">
        <v>1369</v>
      </c>
      <c r="D299" s="103" t="s">
        <v>22</v>
      </c>
      <c r="E299" s="114">
        <v>43397</v>
      </c>
      <c r="F299" s="114">
        <v>44008</v>
      </c>
      <c r="G299" s="114">
        <v>44012</v>
      </c>
      <c r="H299" s="103" t="s">
        <v>60</v>
      </c>
      <c r="I299" s="103" t="s">
        <v>57</v>
      </c>
      <c r="J299" s="103" t="s">
        <v>23</v>
      </c>
      <c r="K299" s="116">
        <v>425350.914504466</v>
      </c>
      <c r="L299" s="103" t="s">
        <v>60</v>
      </c>
      <c r="M299" s="103" t="s">
        <v>58</v>
      </c>
      <c r="N299" s="103" t="s">
        <v>62</v>
      </c>
      <c r="O299" s="115">
        <v>-500000</v>
      </c>
      <c r="P299" s="103"/>
      <c r="Q299" s="103" t="s">
        <v>26</v>
      </c>
      <c r="R299" s="117">
        <v>1.1755</v>
      </c>
      <c r="S299" s="103"/>
      <c r="T299" s="103"/>
      <c r="U299" s="103"/>
      <c r="V299" s="116"/>
      <c r="W299" s="116">
        <v>0</v>
      </c>
      <c r="X299" s="103"/>
      <c r="Y299" s="117">
        <v>1.145</v>
      </c>
      <c r="Z299" s="117">
        <v>1.1989353183976519</v>
      </c>
      <c r="AA299" s="115">
        <v>-12876.796087998262</v>
      </c>
      <c r="AB299" s="192"/>
      <c r="AC299" s="116">
        <v>0</v>
      </c>
      <c r="AD299" s="115">
        <v>-12876.796087998262</v>
      </c>
      <c r="AE299" s="105">
        <f t="shared" si="15"/>
        <v>28</v>
      </c>
      <c r="AF299" s="103" t="s">
        <v>239</v>
      </c>
      <c r="AH299" s="79">
        <f t="shared" si="16"/>
        <v>0</v>
      </c>
      <c r="AI299" s="79">
        <f t="shared" si="17"/>
        <v>685.30308780326743</v>
      </c>
    </row>
    <row r="300" spans="1:35" ht="15.6" x14ac:dyDescent="0.25">
      <c r="A300" s="103">
        <v>2021</v>
      </c>
      <c r="B300" s="103" t="s">
        <v>272</v>
      </c>
      <c r="C300" s="103">
        <v>1370</v>
      </c>
      <c r="D300" s="103" t="s">
        <v>22</v>
      </c>
      <c r="E300" s="114">
        <v>43397</v>
      </c>
      <c r="F300" s="114">
        <v>44008</v>
      </c>
      <c r="G300" s="114">
        <v>44012</v>
      </c>
      <c r="H300" s="103" t="s">
        <v>60</v>
      </c>
      <c r="I300" s="103" t="s">
        <v>57</v>
      </c>
      <c r="J300" s="103" t="s">
        <v>23</v>
      </c>
      <c r="K300" s="116">
        <v>425350.914504466</v>
      </c>
      <c r="L300" s="103" t="s">
        <v>60</v>
      </c>
      <c r="M300" s="103" t="s">
        <v>58</v>
      </c>
      <c r="N300" s="103" t="s">
        <v>62</v>
      </c>
      <c r="O300" s="115">
        <v>-500000</v>
      </c>
      <c r="P300" s="103"/>
      <c r="Q300" s="103" t="s">
        <v>26</v>
      </c>
      <c r="R300" s="117">
        <v>1.1755</v>
      </c>
      <c r="S300" s="103">
        <v>1.1299999999999999</v>
      </c>
      <c r="T300" s="103" t="s">
        <v>151</v>
      </c>
      <c r="U300" s="103" t="s">
        <v>150</v>
      </c>
      <c r="V300" s="116"/>
      <c r="W300" s="116">
        <v>0</v>
      </c>
      <c r="X300" s="103"/>
      <c r="Y300" s="117">
        <v>1.145</v>
      </c>
      <c r="Z300" s="117">
        <v>1.1989353183976519</v>
      </c>
      <c r="AA300" s="115">
        <v>-11682.005225123799</v>
      </c>
      <c r="AB300" s="192"/>
      <c r="AC300" s="116"/>
      <c r="AD300" s="115">
        <v>-11682.005225123799</v>
      </c>
      <c r="AE300" s="105">
        <f t="shared" si="15"/>
        <v>28</v>
      </c>
      <c r="AF300" s="103" t="s">
        <v>239</v>
      </c>
      <c r="AH300" s="79">
        <f t="shared" si="16"/>
        <v>0</v>
      </c>
      <c r="AI300" s="79">
        <f t="shared" si="17"/>
        <v>621.71631808108862</v>
      </c>
    </row>
    <row r="301" spans="1:35" ht="15.6" x14ac:dyDescent="0.25">
      <c r="A301" s="103">
        <v>2021</v>
      </c>
      <c r="B301" s="103" t="s">
        <v>173</v>
      </c>
      <c r="C301" s="103">
        <v>1118</v>
      </c>
      <c r="D301" s="103" t="s">
        <v>50</v>
      </c>
      <c r="E301" s="114">
        <v>43269</v>
      </c>
      <c r="F301" s="114">
        <v>44011</v>
      </c>
      <c r="G301" s="114">
        <v>44013</v>
      </c>
      <c r="H301" s="103" t="s">
        <v>56</v>
      </c>
      <c r="I301" s="103" t="s">
        <v>58</v>
      </c>
      <c r="J301" s="103" t="s">
        <v>23</v>
      </c>
      <c r="K301" s="116">
        <v>840336.134453782</v>
      </c>
      <c r="L301" s="103" t="s">
        <v>56</v>
      </c>
      <c r="M301" s="103" t="s">
        <v>57</v>
      </c>
      <c r="N301" s="103" t="s">
        <v>62</v>
      </c>
      <c r="O301" s="115">
        <v>-1000000</v>
      </c>
      <c r="P301" s="103"/>
      <c r="Q301" s="103" t="s">
        <v>26</v>
      </c>
      <c r="R301" s="117">
        <v>1.19</v>
      </c>
      <c r="S301" s="103"/>
      <c r="T301" s="103"/>
      <c r="U301" s="103"/>
      <c r="V301" s="116"/>
      <c r="W301" s="116">
        <v>0</v>
      </c>
      <c r="X301" s="103"/>
      <c r="Y301" s="117">
        <v>1.145</v>
      </c>
      <c r="Z301" s="117">
        <v>1.1990280693399875</v>
      </c>
      <c r="AA301" s="116">
        <v>36239.651567155299</v>
      </c>
      <c r="AB301" s="191">
        <v>-13125.062843698011</v>
      </c>
      <c r="AC301" s="116">
        <v>6327.3021580904024</v>
      </c>
      <c r="AD301" s="116">
        <v>29912.349409064896</v>
      </c>
      <c r="AE301" s="105">
        <f t="shared" si="15"/>
        <v>28</v>
      </c>
      <c r="AF301" s="103" t="s">
        <v>235</v>
      </c>
      <c r="AH301" s="79">
        <f t="shared" si="16"/>
        <v>-358.77255051483746</v>
      </c>
      <c r="AI301" s="79">
        <f t="shared" si="17"/>
        <v>0</v>
      </c>
    </row>
    <row r="302" spans="1:35" ht="15.6" x14ac:dyDescent="0.25">
      <c r="A302" s="103">
        <v>2021</v>
      </c>
      <c r="B302" s="103" t="s">
        <v>173</v>
      </c>
      <c r="C302" s="103">
        <v>1119</v>
      </c>
      <c r="D302" s="103" t="s">
        <v>50</v>
      </c>
      <c r="E302" s="114">
        <v>43269</v>
      </c>
      <c r="F302" s="114">
        <v>44011</v>
      </c>
      <c r="G302" s="114">
        <v>44013</v>
      </c>
      <c r="H302" s="103" t="s">
        <v>60</v>
      </c>
      <c r="I302" s="103" t="s">
        <v>57</v>
      </c>
      <c r="J302" s="103" t="s">
        <v>23</v>
      </c>
      <c r="K302" s="116">
        <v>793650.79365079396</v>
      </c>
      <c r="L302" s="103" t="s">
        <v>60</v>
      </c>
      <c r="M302" s="103" t="s">
        <v>58</v>
      </c>
      <c r="N302" s="103" t="s">
        <v>62</v>
      </c>
      <c r="O302" s="115">
        <v>-1000000</v>
      </c>
      <c r="P302" s="103"/>
      <c r="Q302" s="103" t="s">
        <v>26</v>
      </c>
      <c r="R302" s="117">
        <v>1.26</v>
      </c>
      <c r="S302" s="103">
        <v>1.19</v>
      </c>
      <c r="T302" s="103" t="s">
        <v>151</v>
      </c>
      <c r="U302" s="103" t="s">
        <v>150</v>
      </c>
      <c r="V302" s="116"/>
      <c r="W302" s="116">
        <v>0</v>
      </c>
      <c r="X302" s="103"/>
      <c r="Y302" s="117">
        <v>1.145</v>
      </c>
      <c r="Z302" s="117">
        <v>1.1990280693399875</v>
      </c>
      <c r="AA302" s="115">
        <v>-49364.71441085331</v>
      </c>
      <c r="AB302" s="192"/>
      <c r="AC302" s="116"/>
      <c r="AD302" s="115">
        <v>-49364.71441085331</v>
      </c>
      <c r="AE302" s="105">
        <f t="shared" si="15"/>
        <v>28</v>
      </c>
      <c r="AF302" s="103" t="s">
        <v>235</v>
      </c>
      <c r="AH302" s="79">
        <f t="shared" si="16"/>
        <v>0</v>
      </c>
      <c r="AI302" s="79">
        <f t="shared" si="17"/>
        <v>2627.1901009456133</v>
      </c>
    </row>
    <row r="303" spans="1:35" ht="15.6" x14ac:dyDescent="0.25">
      <c r="A303" s="103">
        <v>2021</v>
      </c>
      <c r="B303" s="103" t="s">
        <v>273</v>
      </c>
      <c r="C303" s="103">
        <v>1278</v>
      </c>
      <c r="D303" s="103" t="s">
        <v>28</v>
      </c>
      <c r="E303" s="114">
        <v>43397</v>
      </c>
      <c r="F303" s="114">
        <v>44011</v>
      </c>
      <c r="G303" s="114">
        <v>44013</v>
      </c>
      <c r="H303" s="103" t="s">
        <v>56</v>
      </c>
      <c r="I303" s="103" t="s">
        <v>58</v>
      </c>
      <c r="J303" s="103" t="s">
        <v>23</v>
      </c>
      <c r="K303" s="116">
        <v>212494.68763280899</v>
      </c>
      <c r="L303" s="103" t="s">
        <v>56</v>
      </c>
      <c r="M303" s="103" t="s">
        <v>57</v>
      </c>
      <c r="N303" s="103" t="s">
        <v>62</v>
      </c>
      <c r="O303" s="115">
        <v>-250000</v>
      </c>
      <c r="P303" s="103"/>
      <c r="Q303" s="103" t="s">
        <v>26</v>
      </c>
      <c r="R303" s="117">
        <v>1.1765000000000001</v>
      </c>
      <c r="S303" s="103">
        <v>1.2549999999999999</v>
      </c>
      <c r="T303" s="103" t="s">
        <v>149</v>
      </c>
      <c r="U303" s="103" t="s">
        <v>150</v>
      </c>
      <c r="V303" s="116"/>
      <c r="W303" s="116">
        <v>0</v>
      </c>
      <c r="X303" s="103"/>
      <c r="Y303" s="117">
        <v>1.145</v>
      </c>
      <c r="Z303" s="117">
        <v>1.1990280693399875</v>
      </c>
      <c r="AA303" s="116">
        <v>2067.3009436898205</v>
      </c>
      <c r="AB303" s="191">
        <v>-10350.956408614802</v>
      </c>
      <c r="AC303" s="116"/>
      <c r="AD303" s="116">
        <v>2067.3009436898205</v>
      </c>
      <c r="AE303" s="105">
        <f t="shared" si="15"/>
        <v>28</v>
      </c>
      <c r="AF303" s="103" t="s">
        <v>237</v>
      </c>
      <c r="AH303" s="79">
        <f t="shared" si="16"/>
        <v>-11.039387039303641</v>
      </c>
      <c r="AI303" s="79">
        <f t="shared" si="17"/>
        <v>0</v>
      </c>
    </row>
    <row r="304" spans="1:35" ht="15.6" x14ac:dyDescent="0.25">
      <c r="A304" s="103">
        <v>2021</v>
      </c>
      <c r="B304" s="103" t="s">
        <v>273</v>
      </c>
      <c r="C304" s="103">
        <v>1279</v>
      </c>
      <c r="D304" s="103" t="s">
        <v>28</v>
      </c>
      <c r="E304" s="114">
        <v>43397</v>
      </c>
      <c r="F304" s="114">
        <v>44011</v>
      </c>
      <c r="G304" s="114">
        <v>44013</v>
      </c>
      <c r="H304" s="103" t="s">
        <v>60</v>
      </c>
      <c r="I304" s="103" t="s">
        <v>57</v>
      </c>
      <c r="J304" s="103" t="s">
        <v>23</v>
      </c>
      <c r="K304" s="116">
        <v>212494.68763280899</v>
      </c>
      <c r="L304" s="103" t="s">
        <v>60</v>
      </c>
      <c r="M304" s="103" t="s">
        <v>58</v>
      </c>
      <c r="N304" s="103" t="s">
        <v>62</v>
      </c>
      <c r="O304" s="115">
        <v>-250000</v>
      </c>
      <c r="P304" s="103"/>
      <c r="Q304" s="103" t="s">
        <v>26</v>
      </c>
      <c r="R304" s="117">
        <v>1.1765000000000001</v>
      </c>
      <c r="S304" s="103"/>
      <c r="T304" s="103"/>
      <c r="U304" s="103"/>
      <c r="V304" s="116"/>
      <c r="W304" s="116">
        <v>0</v>
      </c>
      <c r="X304" s="103"/>
      <c r="Y304" s="117">
        <v>1.145</v>
      </c>
      <c r="Z304" s="117">
        <v>1.1990280693399875</v>
      </c>
      <c r="AA304" s="115">
        <v>-6524.6548489051238</v>
      </c>
      <c r="AB304" s="192"/>
      <c r="AC304" s="116">
        <v>0</v>
      </c>
      <c r="AD304" s="115">
        <v>-6524.6548489051238</v>
      </c>
      <c r="AE304" s="105">
        <f t="shared" si="15"/>
        <v>28</v>
      </c>
      <c r="AF304" s="103" t="s">
        <v>237</v>
      </c>
      <c r="AH304" s="79">
        <f t="shared" si="16"/>
        <v>0</v>
      </c>
      <c r="AI304" s="79">
        <f t="shared" si="17"/>
        <v>347.24213105873065</v>
      </c>
    </row>
    <row r="305" spans="1:35" ht="15.6" x14ac:dyDescent="0.25">
      <c r="A305" s="103">
        <v>2021</v>
      </c>
      <c r="B305" s="103" t="s">
        <v>273</v>
      </c>
      <c r="C305" s="103">
        <v>1280</v>
      </c>
      <c r="D305" s="103" t="s">
        <v>28</v>
      </c>
      <c r="E305" s="114">
        <v>43397</v>
      </c>
      <c r="F305" s="114">
        <v>44011</v>
      </c>
      <c r="G305" s="114">
        <v>44013</v>
      </c>
      <c r="H305" s="103" t="s">
        <v>60</v>
      </c>
      <c r="I305" s="103" t="s">
        <v>57</v>
      </c>
      <c r="J305" s="103" t="s">
        <v>23</v>
      </c>
      <c r="K305" s="116">
        <v>212494.68763280899</v>
      </c>
      <c r="L305" s="103" t="s">
        <v>60</v>
      </c>
      <c r="M305" s="103" t="s">
        <v>58</v>
      </c>
      <c r="N305" s="103" t="s">
        <v>62</v>
      </c>
      <c r="O305" s="115">
        <v>-250000</v>
      </c>
      <c r="P305" s="103"/>
      <c r="Q305" s="103" t="s">
        <v>26</v>
      </c>
      <c r="R305" s="117">
        <v>1.1765000000000001</v>
      </c>
      <c r="S305" s="103">
        <v>1.1299999999999999</v>
      </c>
      <c r="T305" s="103" t="s">
        <v>151</v>
      </c>
      <c r="U305" s="103" t="s">
        <v>150</v>
      </c>
      <c r="V305" s="116"/>
      <c r="W305" s="116">
        <v>0</v>
      </c>
      <c r="X305" s="103"/>
      <c r="Y305" s="117">
        <v>1.145</v>
      </c>
      <c r="Z305" s="117">
        <v>1.1990280693399875</v>
      </c>
      <c r="AA305" s="115">
        <v>-5893.6025033995002</v>
      </c>
      <c r="AB305" s="192"/>
      <c r="AC305" s="116"/>
      <c r="AD305" s="115">
        <v>-5893.6025033995002</v>
      </c>
      <c r="AE305" s="105">
        <f t="shared" si="15"/>
        <v>28</v>
      </c>
      <c r="AF305" s="103" t="s">
        <v>237</v>
      </c>
      <c r="AH305" s="79">
        <f t="shared" si="16"/>
        <v>0</v>
      </c>
      <c r="AI305" s="79">
        <f t="shared" si="17"/>
        <v>313.65752523092135</v>
      </c>
    </row>
    <row r="306" spans="1:35" ht="15.6" x14ac:dyDescent="0.25">
      <c r="A306" s="103">
        <v>2021</v>
      </c>
      <c r="B306" s="103" t="s">
        <v>274</v>
      </c>
      <c r="C306" s="103">
        <v>1281</v>
      </c>
      <c r="D306" s="103" t="s">
        <v>28</v>
      </c>
      <c r="E306" s="114">
        <v>43397</v>
      </c>
      <c r="F306" s="114">
        <v>44040</v>
      </c>
      <c r="G306" s="114">
        <v>44042</v>
      </c>
      <c r="H306" s="103" t="s">
        <v>56</v>
      </c>
      <c r="I306" s="103" t="s">
        <v>58</v>
      </c>
      <c r="J306" s="103" t="s">
        <v>23</v>
      </c>
      <c r="K306" s="116">
        <v>212494.68763280899</v>
      </c>
      <c r="L306" s="103" t="s">
        <v>56</v>
      </c>
      <c r="M306" s="103" t="s">
        <v>57</v>
      </c>
      <c r="N306" s="103" t="s">
        <v>62</v>
      </c>
      <c r="O306" s="115">
        <v>-250000</v>
      </c>
      <c r="P306" s="103"/>
      <c r="Q306" s="103" t="s">
        <v>26</v>
      </c>
      <c r="R306" s="117">
        <v>1.1765000000000001</v>
      </c>
      <c r="S306" s="103">
        <v>1.2549999999999999</v>
      </c>
      <c r="T306" s="103" t="s">
        <v>149</v>
      </c>
      <c r="U306" s="103" t="s">
        <v>150</v>
      </c>
      <c r="V306" s="116"/>
      <c r="W306" s="116">
        <v>0</v>
      </c>
      <c r="X306" s="103"/>
      <c r="Y306" s="117">
        <v>1.145</v>
      </c>
      <c r="Z306" s="117">
        <v>1.2017084740219375</v>
      </c>
      <c r="AA306" s="116">
        <v>2017.4081825630244</v>
      </c>
      <c r="AB306" s="191">
        <v>-10529.337163155489</v>
      </c>
      <c r="AC306" s="116"/>
      <c r="AD306" s="116">
        <v>2017.4081825630244</v>
      </c>
      <c r="AE306" s="105">
        <f t="shared" si="15"/>
        <v>28</v>
      </c>
      <c r="AF306" s="103" t="s">
        <v>237</v>
      </c>
      <c r="AH306" s="79">
        <f t="shared" si="16"/>
        <v>-10.772959694886548</v>
      </c>
      <c r="AI306" s="79">
        <f t="shared" si="17"/>
        <v>0</v>
      </c>
    </row>
    <row r="307" spans="1:35" ht="15.6" x14ac:dyDescent="0.25">
      <c r="A307" s="103">
        <v>2021</v>
      </c>
      <c r="B307" s="103" t="s">
        <v>274</v>
      </c>
      <c r="C307" s="103">
        <v>1282</v>
      </c>
      <c r="D307" s="103" t="s">
        <v>28</v>
      </c>
      <c r="E307" s="114">
        <v>43397</v>
      </c>
      <c r="F307" s="114">
        <v>44040</v>
      </c>
      <c r="G307" s="114">
        <v>44042</v>
      </c>
      <c r="H307" s="103" t="s">
        <v>60</v>
      </c>
      <c r="I307" s="103" t="s">
        <v>57</v>
      </c>
      <c r="J307" s="103" t="s">
        <v>23</v>
      </c>
      <c r="K307" s="116">
        <v>212494.68763280899</v>
      </c>
      <c r="L307" s="103" t="s">
        <v>60</v>
      </c>
      <c r="M307" s="103" t="s">
        <v>58</v>
      </c>
      <c r="N307" s="103" t="s">
        <v>62</v>
      </c>
      <c r="O307" s="115">
        <v>-250000</v>
      </c>
      <c r="P307" s="103"/>
      <c r="Q307" s="103" t="s">
        <v>26</v>
      </c>
      <c r="R307" s="117">
        <v>1.1765000000000001</v>
      </c>
      <c r="S307" s="103"/>
      <c r="T307" s="103"/>
      <c r="U307" s="103"/>
      <c r="V307" s="116"/>
      <c r="W307" s="116">
        <v>0</v>
      </c>
      <c r="X307" s="103"/>
      <c r="Y307" s="117">
        <v>1.145</v>
      </c>
      <c r="Z307" s="117">
        <v>1.2017084740219375</v>
      </c>
      <c r="AA307" s="115">
        <v>-6581.2985277441567</v>
      </c>
      <c r="AB307" s="192"/>
      <c r="AC307" s="116">
        <v>0</v>
      </c>
      <c r="AD307" s="115">
        <v>-6581.2985277441567</v>
      </c>
      <c r="AE307" s="105">
        <f t="shared" si="15"/>
        <v>28</v>
      </c>
      <c r="AF307" s="103" t="s">
        <v>237</v>
      </c>
      <c r="AH307" s="79">
        <f t="shared" si="16"/>
        <v>0</v>
      </c>
      <c r="AI307" s="79">
        <f t="shared" si="17"/>
        <v>350.25670764654404</v>
      </c>
    </row>
    <row r="308" spans="1:35" ht="15.6" x14ac:dyDescent="0.25">
      <c r="A308" s="103">
        <v>2021</v>
      </c>
      <c r="B308" s="103" t="s">
        <v>274</v>
      </c>
      <c r="C308" s="103">
        <v>1283</v>
      </c>
      <c r="D308" s="103" t="s">
        <v>28</v>
      </c>
      <c r="E308" s="114">
        <v>43397</v>
      </c>
      <c r="F308" s="114">
        <v>44040</v>
      </c>
      <c r="G308" s="114">
        <v>44042</v>
      </c>
      <c r="H308" s="103" t="s">
        <v>60</v>
      </c>
      <c r="I308" s="103" t="s">
        <v>57</v>
      </c>
      <c r="J308" s="103" t="s">
        <v>23</v>
      </c>
      <c r="K308" s="116">
        <v>212494.68763280899</v>
      </c>
      <c r="L308" s="103" t="s">
        <v>60</v>
      </c>
      <c r="M308" s="103" t="s">
        <v>58</v>
      </c>
      <c r="N308" s="103" t="s">
        <v>62</v>
      </c>
      <c r="O308" s="115">
        <v>-250000</v>
      </c>
      <c r="P308" s="103"/>
      <c r="Q308" s="103" t="s">
        <v>26</v>
      </c>
      <c r="R308" s="117">
        <v>1.1765000000000001</v>
      </c>
      <c r="S308" s="103">
        <v>1.1299999999999999</v>
      </c>
      <c r="T308" s="103" t="s">
        <v>151</v>
      </c>
      <c r="U308" s="103" t="s">
        <v>150</v>
      </c>
      <c r="V308" s="116"/>
      <c r="W308" s="116">
        <v>0</v>
      </c>
      <c r="X308" s="103"/>
      <c r="Y308" s="117">
        <v>1.145</v>
      </c>
      <c r="Z308" s="117">
        <v>1.2017084740219375</v>
      </c>
      <c r="AA308" s="115">
        <v>-5965.4468179743562</v>
      </c>
      <c r="AB308" s="192"/>
      <c r="AC308" s="116"/>
      <c r="AD308" s="115">
        <v>-5965.4468179743562</v>
      </c>
      <c r="AE308" s="105">
        <f t="shared" si="15"/>
        <v>28</v>
      </c>
      <c r="AF308" s="103" t="s">
        <v>237</v>
      </c>
      <c r="AH308" s="79">
        <f t="shared" si="16"/>
        <v>0</v>
      </c>
      <c r="AI308" s="79">
        <f t="shared" si="17"/>
        <v>317.48107965259527</v>
      </c>
    </row>
    <row r="309" spans="1:35" ht="15.6" x14ac:dyDescent="0.25">
      <c r="A309" s="103">
        <v>2021</v>
      </c>
      <c r="B309" s="103" t="s">
        <v>275</v>
      </c>
      <c r="C309" s="103">
        <v>1371</v>
      </c>
      <c r="D309" s="103" t="s">
        <v>22</v>
      </c>
      <c r="E309" s="114">
        <v>43397</v>
      </c>
      <c r="F309" s="114">
        <v>44040</v>
      </c>
      <c r="G309" s="114">
        <v>44042</v>
      </c>
      <c r="H309" s="103" t="s">
        <v>56</v>
      </c>
      <c r="I309" s="103" t="s">
        <v>58</v>
      </c>
      <c r="J309" s="103" t="s">
        <v>23</v>
      </c>
      <c r="K309" s="116">
        <v>425350.914504466</v>
      </c>
      <c r="L309" s="103" t="s">
        <v>56</v>
      </c>
      <c r="M309" s="103" t="s">
        <v>57</v>
      </c>
      <c r="N309" s="103" t="s">
        <v>62</v>
      </c>
      <c r="O309" s="115">
        <v>-500000</v>
      </c>
      <c r="P309" s="103"/>
      <c r="Q309" s="103" t="s">
        <v>26</v>
      </c>
      <c r="R309" s="117">
        <v>1.1755</v>
      </c>
      <c r="S309" s="103">
        <v>1.2549999999999999</v>
      </c>
      <c r="T309" s="103" t="s">
        <v>149</v>
      </c>
      <c r="U309" s="103" t="s">
        <v>150</v>
      </c>
      <c r="V309" s="116"/>
      <c r="W309" s="116">
        <v>0</v>
      </c>
      <c r="X309" s="103"/>
      <c r="Y309" s="117">
        <v>1.145</v>
      </c>
      <c r="Z309" s="117">
        <v>1.2017084740219375</v>
      </c>
      <c r="AA309" s="116">
        <v>4142.171773626289</v>
      </c>
      <c r="AB309" s="191">
        <v>-20740.765249802847</v>
      </c>
      <c r="AC309" s="116"/>
      <c r="AD309" s="116">
        <v>4142.171773626289</v>
      </c>
      <c r="AE309" s="105">
        <f t="shared" si="15"/>
        <v>28</v>
      </c>
      <c r="AF309" s="103" t="s">
        <v>239</v>
      </c>
      <c r="AH309" s="79">
        <f t="shared" si="16"/>
        <v>-34.545712592043245</v>
      </c>
      <c r="AI309" s="79">
        <f t="shared" si="17"/>
        <v>0</v>
      </c>
    </row>
    <row r="310" spans="1:35" ht="15.6" x14ac:dyDescent="0.25">
      <c r="A310" s="103">
        <v>2021</v>
      </c>
      <c r="B310" s="103" t="s">
        <v>275</v>
      </c>
      <c r="C310" s="103">
        <v>1372</v>
      </c>
      <c r="D310" s="103" t="s">
        <v>22</v>
      </c>
      <c r="E310" s="114">
        <v>43397</v>
      </c>
      <c r="F310" s="114">
        <v>44040</v>
      </c>
      <c r="G310" s="114">
        <v>44042</v>
      </c>
      <c r="H310" s="103" t="s">
        <v>60</v>
      </c>
      <c r="I310" s="103" t="s">
        <v>57</v>
      </c>
      <c r="J310" s="103" t="s">
        <v>23</v>
      </c>
      <c r="K310" s="116">
        <v>425350.914504466</v>
      </c>
      <c r="L310" s="103" t="s">
        <v>60</v>
      </c>
      <c r="M310" s="103" t="s">
        <v>58</v>
      </c>
      <c r="N310" s="103" t="s">
        <v>62</v>
      </c>
      <c r="O310" s="115">
        <v>-500000</v>
      </c>
      <c r="P310" s="103"/>
      <c r="Q310" s="103" t="s">
        <v>26</v>
      </c>
      <c r="R310" s="117">
        <v>1.1755</v>
      </c>
      <c r="S310" s="103"/>
      <c r="T310" s="103"/>
      <c r="U310" s="103"/>
      <c r="V310" s="116"/>
      <c r="W310" s="116">
        <v>0</v>
      </c>
      <c r="X310" s="103"/>
      <c r="Y310" s="117">
        <v>1.145</v>
      </c>
      <c r="Z310" s="117">
        <v>1.2017084740219375</v>
      </c>
      <c r="AA310" s="115">
        <v>-13031.577741616002</v>
      </c>
      <c r="AB310" s="192"/>
      <c r="AC310" s="116">
        <v>0</v>
      </c>
      <c r="AD310" s="115">
        <v>-13031.577741616002</v>
      </c>
      <c r="AE310" s="105">
        <f t="shared" si="15"/>
        <v>28</v>
      </c>
      <c r="AF310" s="103" t="s">
        <v>239</v>
      </c>
      <c r="AH310" s="79">
        <f t="shared" si="16"/>
        <v>0</v>
      </c>
      <c r="AI310" s="79">
        <f t="shared" si="17"/>
        <v>693.54056740880367</v>
      </c>
    </row>
    <row r="311" spans="1:35" ht="15.6" x14ac:dyDescent="0.25">
      <c r="A311" s="103">
        <v>2021</v>
      </c>
      <c r="B311" s="103" t="s">
        <v>275</v>
      </c>
      <c r="C311" s="103">
        <v>1373</v>
      </c>
      <c r="D311" s="103" t="s">
        <v>22</v>
      </c>
      <c r="E311" s="114">
        <v>43397</v>
      </c>
      <c r="F311" s="114">
        <v>44040</v>
      </c>
      <c r="G311" s="114">
        <v>44042</v>
      </c>
      <c r="H311" s="103" t="s">
        <v>60</v>
      </c>
      <c r="I311" s="103" t="s">
        <v>57</v>
      </c>
      <c r="J311" s="103" t="s">
        <v>23</v>
      </c>
      <c r="K311" s="116">
        <v>425350.914504466</v>
      </c>
      <c r="L311" s="103" t="s">
        <v>60</v>
      </c>
      <c r="M311" s="103" t="s">
        <v>58</v>
      </c>
      <c r="N311" s="103" t="s">
        <v>62</v>
      </c>
      <c r="O311" s="115">
        <v>-500000</v>
      </c>
      <c r="P311" s="103"/>
      <c r="Q311" s="103" t="s">
        <v>26</v>
      </c>
      <c r="R311" s="117">
        <v>1.1755</v>
      </c>
      <c r="S311" s="103">
        <v>1.1299999999999999</v>
      </c>
      <c r="T311" s="103" t="s">
        <v>151</v>
      </c>
      <c r="U311" s="103" t="s">
        <v>150</v>
      </c>
      <c r="V311" s="116"/>
      <c r="W311" s="116">
        <v>0</v>
      </c>
      <c r="X311" s="103"/>
      <c r="Y311" s="117">
        <v>1.145</v>
      </c>
      <c r="Z311" s="117">
        <v>1.2017084740219375</v>
      </c>
      <c r="AA311" s="115">
        <v>-11851.359281813136</v>
      </c>
      <c r="AB311" s="192"/>
      <c r="AC311" s="116"/>
      <c r="AD311" s="115">
        <v>-11851.359281813136</v>
      </c>
      <c r="AE311" s="105">
        <f t="shared" si="15"/>
        <v>28</v>
      </c>
      <c r="AF311" s="103" t="s">
        <v>239</v>
      </c>
      <c r="AH311" s="79">
        <f t="shared" si="16"/>
        <v>0</v>
      </c>
      <c r="AI311" s="79">
        <f t="shared" si="17"/>
        <v>630.72934097809514</v>
      </c>
    </row>
    <row r="312" spans="1:35" ht="15.6" x14ac:dyDescent="0.25">
      <c r="A312" s="103">
        <v>2021</v>
      </c>
      <c r="B312" s="103" t="s">
        <v>174</v>
      </c>
      <c r="C312" s="103">
        <v>1120</v>
      </c>
      <c r="D312" s="103" t="s">
        <v>50</v>
      </c>
      <c r="E312" s="114">
        <v>43269</v>
      </c>
      <c r="F312" s="114">
        <v>44041</v>
      </c>
      <c r="G312" s="114">
        <v>44043</v>
      </c>
      <c r="H312" s="103" t="s">
        <v>56</v>
      </c>
      <c r="I312" s="103" t="s">
        <v>58</v>
      </c>
      <c r="J312" s="103" t="s">
        <v>23</v>
      </c>
      <c r="K312" s="116">
        <v>840336.134453782</v>
      </c>
      <c r="L312" s="103" t="s">
        <v>56</v>
      </c>
      <c r="M312" s="103" t="s">
        <v>57</v>
      </c>
      <c r="N312" s="103" t="s">
        <v>62</v>
      </c>
      <c r="O312" s="115">
        <v>-1000000</v>
      </c>
      <c r="P312" s="103"/>
      <c r="Q312" s="103" t="s">
        <v>26</v>
      </c>
      <c r="R312" s="117">
        <v>1.19</v>
      </c>
      <c r="S312" s="103"/>
      <c r="T312" s="103"/>
      <c r="U312" s="103"/>
      <c r="V312" s="116"/>
      <c r="W312" s="116">
        <v>0</v>
      </c>
      <c r="X312" s="103"/>
      <c r="Y312" s="117">
        <v>1.145</v>
      </c>
      <c r="Z312" s="117">
        <v>1.2018012228318034</v>
      </c>
      <c r="AA312" s="116">
        <v>38339.632084212455</v>
      </c>
      <c r="AB312" s="191">
        <v>-10734.086754854885</v>
      </c>
      <c r="AC312" s="116">
        <v>8251.7755747810006</v>
      </c>
      <c r="AD312" s="116">
        <v>30087.856509431454</v>
      </c>
      <c r="AE312" s="105">
        <f t="shared" si="15"/>
        <v>28</v>
      </c>
      <c r="AF312" s="103" t="s">
        <v>235</v>
      </c>
      <c r="AH312" s="79">
        <f t="shared" si="16"/>
        <v>-379.56235763370336</v>
      </c>
      <c r="AI312" s="79">
        <f t="shared" si="17"/>
        <v>0</v>
      </c>
    </row>
    <row r="313" spans="1:35" ht="15.6" x14ac:dyDescent="0.25">
      <c r="A313" s="103">
        <v>2021</v>
      </c>
      <c r="B313" s="103" t="s">
        <v>174</v>
      </c>
      <c r="C313" s="103">
        <v>1121</v>
      </c>
      <c r="D313" s="103" t="s">
        <v>50</v>
      </c>
      <c r="E313" s="114">
        <v>43269</v>
      </c>
      <c r="F313" s="114">
        <v>44041</v>
      </c>
      <c r="G313" s="114">
        <v>44043</v>
      </c>
      <c r="H313" s="103" t="s">
        <v>60</v>
      </c>
      <c r="I313" s="103" t="s">
        <v>57</v>
      </c>
      <c r="J313" s="103" t="s">
        <v>23</v>
      </c>
      <c r="K313" s="116">
        <v>793650.79365079396</v>
      </c>
      <c r="L313" s="103" t="s">
        <v>60</v>
      </c>
      <c r="M313" s="103" t="s">
        <v>58</v>
      </c>
      <c r="N313" s="103" t="s">
        <v>62</v>
      </c>
      <c r="O313" s="115">
        <v>-1000000</v>
      </c>
      <c r="P313" s="103"/>
      <c r="Q313" s="103" t="s">
        <v>26</v>
      </c>
      <c r="R313" s="117">
        <v>1.26</v>
      </c>
      <c r="S313" s="103">
        <v>1.19</v>
      </c>
      <c r="T313" s="103" t="s">
        <v>151</v>
      </c>
      <c r="U313" s="103" t="s">
        <v>150</v>
      </c>
      <c r="V313" s="116"/>
      <c r="W313" s="116">
        <v>0</v>
      </c>
      <c r="X313" s="103"/>
      <c r="Y313" s="117">
        <v>1.145</v>
      </c>
      <c r="Z313" s="117">
        <v>1.2018012228318034</v>
      </c>
      <c r="AA313" s="115">
        <v>-49073.71883906734</v>
      </c>
      <c r="AB313" s="192"/>
      <c r="AC313" s="116"/>
      <c r="AD313" s="115">
        <v>-49073.71883906734</v>
      </c>
      <c r="AE313" s="105">
        <f t="shared" si="15"/>
        <v>28</v>
      </c>
      <c r="AF313" s="103" t="s">
        <v>235</v>
      </c>
      <c r="AH313" s="79">
        <f t="shared" si="16"/>
        <v>0</v>
      </c>
      <c r="AI313" s="79">
        <f t="shared" si="17"/>
        <v>2611.7033166151637</v>
      </c>
    </row>
    <row r="314" spans="1:35" ht="15.6" x14ac:dyDescent="0.25">
      <c r="A314" s="103">
        <v>2021</v>
      </c>
      <c r="B314" s="103" t="s">
        <v>276</v>
      </c>
      <c r="C314" s="103">
        <v>1284</v>
      </c>
      <c r="D314" s="103" t="s">
        <v>28</v>
      </c>
      <c r="E314" s="114">
        <v>43397</v>
      </c>
      <c r="F314" s="114">
        <v>44071</v>
      </c>
      <c r="G314" s="114">
        <v>44075</v>
      </c>
      <c r="H314" s="103" t="s">
        <v>56</v>
      </c>
      <c r="I314" s="103" t="s">
        <v>58</v>
      </c>
      <c r="J314" s="103" t="s">
        <v>23</v>
      </c>
      <c r="K314" s="116">
        <v>212494.68763280899</v>
      </c>
      <c r="L314" s="103" t="s">
        <v>56</v>
      </c>
      <c r="M314" s="103" t="s">
        <v>57</v>
      </c>
      <c r="N314" s="103" t="s">
        <v>62</v>
      </c>
      <c r="O314" s="115">
        <v>-250000</v>
      </c>
      <c r="P314" s="103"/>
      <c r="Q314" s="103" t="s">
        <v>26</v>
      </c>
      <c r="R314" s="117">
        <v>1.1765000000000001</v>
      </c>
      <c r="S314" s="103">
        <v>1.2549999999999999</v>
      </c>
      <c r="T314" s="103" t="s">
        <v>149</v>
      </c>
      <c r="U314" s="103" t="s">
        <v>150</v>
      </c>
      <c r="V314" s="116"/>
      <c r="W314" s="116">
        <v>0</v>
      </c>
      <c r="X314" s="103"/>
      <c r="Y314" s="117">
        <v>1.145</v>
      </c>
      <c r="Z314" s="117">
        <v>1.2047772334407978</v>
      </c>
      <c r="AA314" s="116">
        <v>1971.7464003190478</v>
      </c>
      <c r="AB314" s="191">
        <v>-10681.190119408026</v>
      </c>
      <c r="AC314" s="116"/>
      <c r="AD314" s="116">
        <v>1971.7464003190478</v>
      </c>
      <c r="AE314" s="105">
        <f t="shared" si="15"/>
        <v>28</v>
      </c>
      <c r="AF314" s="103" t="s">
        <v>237</v>
      </c>
      <c r="AH314" s="79">
        <f t="shared" si="16"/>
        <v>-10.529125777703713</v>
      </c>
      <c r="AI314" s="79">
        <f t="shared" si="17"/>
        <v>0</v>
      </c>
    </row>
    <row r="315" spans="1:35" ht="15.6" x14ac:dyDescent="0.25">
      <c r="A315" s="103">
        <v>2021</v>
      </c>
      <c r="B315" s="103" t="s">
        <v>276</v>
      </c>
      <c r="C315" s="103">
        <v>1285</v>
      </c>
      <c r="D315" s="103" t="s">
        <v>28</v>
      </c>
      <c r="E315" s="114">
        <v>43397</v>
      </c>
      <c r="F315" s="114">
        <v>44071</v>
      </c>
      <c r="G315" s="114">
        <v>44075</v>
      </c>
      <c r="H315" s="103" t="s">
        <v>60</v>
      </c>
      <c r="I315" s="103" t="s">
        <v>57</v>
      </c>
      <c r="J315" s="103" t="s">
        <v>23</v>
      </c>
      <c r="K315" s="116">
        <v>212494.68763280899</v>
      </c>
      <c r="L315" s="103" t="s">
        <v>60</v>
      </c>
      <c r="M315" s="103" t="s">
        <v>58</v>
      </c>
      <c r="N315" s="103" t="s">
        <v>62</v>
      </c>
      <c r="O315" s="115">
        <v>-250000</v>
      </c>
      <c r="P315" s="103"/>
      <c r="Q315" s="103" t="s">
        <v>26</v>
      </c>
      <c r="R315" s="117">
        <v>1.1765000000000001</v>
      </c>
      <c r="S315" s="103"/>
      <c r="T315" s="103"/>
      <c r="U315" s="103"/>
      <c r="V315" s="116"/>
      <c r="W315" s="116">
        <v>0</v>
      </c>
      <c r="X315" s="103"/>
      <c r="Y315" s="117">
        <v>1.145</v>
      </c>
      <c r="Z315" s="117">
        <v>1.2047772334407978</v>
      </c>
      <c r="AA315" s="115">
        <v>-6621.0572134423028</v>
      </c>
      <c r="AB315" s="192"/>
      <c r="AC315" s="116">
        <v>0</v>
      </c>
      <c r="AD315" s="115">
        <v>-6621.0572134423028</v>
      </c>
      <c r="AE315" s="105">
        <f t="shared" si="15"/>
        <v>28</v>
      </c>
      <c r="AF315" s="103" t="s">
        <v>237</v>
      </c>
      <c r="AH315" s="79">
        <f t="shared" si="16"/>
        <v>0</v>
      </c>
      <c r="AI315" s="79">
        <f t="shared" si="17"/>
        <v>352.37266489939935</v>
      </c>
    </row>
    <row r="316" spans="1:35" ht="15.6" x14ac:dyDescent="0.25">
      <c r="A316" s="103">
        <v>2021</v>
      </c>
      <c r="B316" s="103" t="s">
        <v>276</v>
      </c>
      <c r="C316" s="103">
        <v>1286</v>
      </c>
      <c r="D316" s="103" t="s">
        <v>28</v>
      </c>
      <c r="E316" s="114">
        <v>43397</v>
      </c>
      <c r="F316" s="114">
        <v>44071</v>
      </c>
      <c r="G316" s="114">
        <v>44075</v>
      </c>
      <c r="H316" s="103" t="s">
        <v>60</v>
      </c>
      <c r="I316" s="103" t="s">
        <v>57</v>
      </c>
      <c r="J316" s="103" t="s">
        <v>23</v>
      </c>
      <c r="K316" s="116">
        <v>212494.68763280899</v>
      </c>
      <c r="L316" s="103" t="s">
        <v>60</v>
      </c>
      <c r="M316" s="103" t="s">
        <v>58</v>
      </c>
      <c r="N316" s="103" t="s">
        <v>62</v>
      </c>
      <c r="O316" s="115">
        <v>-250000</v>
      </c>
      <c r="P316" s="103"/>
      <c r="Q316" s="103" t="s">
        <v>26</v>
      </c>
      <c r="R316" s="117">
        <v>1.1765000000000001</v>
      </c>
      <c r="S316" s="103">
        <v>1.1299999999999999</v>
      </c>
      <c r="T316" s="103" t="s">
        <v>151</v>
      </c>
      <c r="U316" s="103" t="s">
        <v>150</v>
      </c>
      <c r="V316" s="116"/>
      <c r="W316" s="116">
        <v>0</v>
      </c>
      <c r="X316" s="103"/>
      <c r="Y316" s="117">
        <v>1.145</v>
      </c>
      <c r="Z316" s="117">
        <v>1.2047772334407978</v>
      </c>
      <c r="AA316" s="115">
        <v>-6031.8793062847699</v>
      </c>
      <c r="AB316" s="192"/>
      <c r="AC316" s="116"/>
      <c r="AD316" s="115">
        <v>-6031.8793062847699</v>
      </c>
      <c r="AE316" s="105">
        <f t="shared" si="15"/>
        <v>28</v>
      </c>
      <c r="AF316" s="103" t="s">
        <v>237</v>
      </c>
      <c r="AH316" s="79">
        <f t="shared" si="16"/>
        <v>0</v>
      </c>
      <c r="AI316" s="79">
        <f t="shared" si="17"/>
        <v>321.01661668047547</v>
      </c>
    </row>
    <row r="317" spans="1:35" ht="15.6" x14ac:dyDescent="0.25">
      <c r="A317" s="103">
        <v>2021</v>
      </c>
      <c r="B317" s="103" t="s">
        <v>277</v>
      </c>
      <c r="C317" s="103">
        <v>1374</v>
      </c>
      <c r="D317" s="103" t="s">
        <v>22</v>
      </c>
      <c r="E317" s="114">
        <v>43397</v>
      </c>
      <c r="F317" s="114">
        <v>44071</v>
      </c>
      <c r="G317" s="114">
        <v>44075</v>
      </c>
      <c r="H317" s="103" t="s">
        <v>56</v>
      </c>
      <c r="I317" s="103" t="s">
        <v>58</v>
      </c>
      <c r="J317" s="103" t="s">
        <v>23</v>
      </c>
      <c r="K317" s="116">
        <v>425350.914504466</v>
      </c>
      <c r="L317" s="103" t="s">
        <v>56</v>
      </c>
      <c r="M317" s="103" t="s">
        <v>57</v>
      </c>
      <c r="N317" s="103" t="s">
        <v>62</v>
      </c>
      <c r="O317" s="115">
        <v>-500000</v>
      </c>
      <c r="P317" s="103"/>
      <c r="Q317" s="103" t="s">
        <v>26</v>
      </c>
      <c r="R317" s="117">
        <v>1.1755</v>
      </c>
      <c r="S317" s="103">
        <v>1.2549999999999999</v>
      </c>
      <c r="T317" s="103" t="s">
        <v>149</v>
      </c>
      <c r="U317" s="103" t="s">
        <v>150</v>
      </c>
      <c r="V317" s="116"/>
      <c r="W317" s="116">
        <v>0</v>
      </c>
      <c r="X317" s="103"/>
      <c r="Y317" s="117">
        <v>1.145</v>
      </c>
      <c r="Z317" s="117">
        <v>1.2047772334407978</v>
      </c>
      <c r="AA317" s="116">
        <v>4047.6311620308607</v>
      </c>
      <c r="AB317" s="191">
        <v>-21050.890882568157</v>
      </c>
      <c r="AC317" s="116"/>
      <c r="AD317" s="116">
        <v>4047.6311620308607</v>
      </c>
      <c r="AE317" s="105">
        <f t="shared" si="15"/>
        <v>28</v>
      </c>
      <c r="AF317" s="103" t="s">
        <v>239</v>
      </c>
      <c r="AH317" s="79">
        <f t="shared" si="16"/>
        <v>-33.757243891337374</v>
      </c>
      <c r="AI317" s="79">
        <f t="shared" si="17"/>
        <v>0</v>
      </c>
    </row>
    <row r="318" spans="1:35" ht="15.6" x14ac:dyDescent="0.25">
      <c r="A318" s="103">
        <v>2021</v>
      </c>
      <c r="B318" s="103" t="s">
        <v>277</v>
      </c>
      <c r="C318" s="103">
        <v>1375</v>
      </c>
      <c r="D318" s="103" t="s">
        <v>22</v>
      </c>
      <c r="E318" s="114">
        <v>43397</v>
      </c>
      <c r="F318" s="114">
        <v>44071</v>
      </c>
      <c r="G318" s="114">
        <v>44075</v>
      </c>
      <c r="H318" s="103" t="s">
        <v>60</v>
      </c>
      <c r="I318" s="103" t="s">
        <v>57</v>
      </c>
      <c r="J318" s="103" t="s">
        <v>23</v>
      </c>
      <c r="K318" s="116">
        <v>425350.914504466</v>
      </c>
      <c r="L318" s="103" t="s">
        <v>60</v>
      </c>
      <c r="M318" s="103" t="s">
        <v>58</v>
      </c>
      <c r="N318" s="103" t="s">
        <v>62</v>
      </c>
      <c r="O318" s="115">
        <v>-500000</v>
      </c>
      <c r="P318" s="103"/>
      <c r="Q318" s="103" t="s">
        <v>26</v>
      </c>
      <c r="R318" s="117">
        <v>1.1755</v>
      </c>
      <c r="S318" s="103"/>
      <c r="T318" s="103"/>
      <c r="U318" s="103"/>
      <c r="V318" s="116"/>
      <c r="W318" s="116">
        <v>0</v>
      </c>
      <c r="X318" s="103"/>
      <c r="Y318" s="117">
        <v>1.145</v>
      </c>
      <c r="Z318" s="117">
        <v>1.2047772334407978</v>
      </c>
      <c r="AA318" s="115">
        <v>-13113.593633583589</v>
      </c>
      <c r="AB318" s="192"/>
      <c r="AC318" s="116">
        <v>0</v>
      </c>
      <c r="AD318" s="115">
        <v>-13113.593633583589</v>
      </c>
      <c r="AE318" s="105">
        <f t="shared" si="15"/>
        <v>28</v>
      </c>
      <c r="AF318" s="103" t="s">
        <v>239</v>
      </c>
      <c r="AH318" s="79">
        <f t="shared" si="16"/>
        <v>0</v>
      </c>
      <c r="AI318" s="79">
        <f t="shared" si="17"/>
        <v>697.90545317931856</v>
      </c>
    </row>
    <row r="319" spans="1:35" ht="15.6" x14ac:dyDescent="0.25">
      <c r="A319" s="103">
        <v>2021</v>
      </c>
      <c r="B319" s="103" t="s">
        <v>277</v>
      </c>
      <c r="C319" s="103">
        <v>1376</v>
      </c>
      <c r="D319" s="103" t="s">
        <v>22</v>
      </c>
      <c r="E319" s="114">
        <v>43397</v>
      </c>
      <c r="F319" s="114">
        <v>44071</v>
      </c>
      <c r="G319" s="114">
        <v>44075</v>
      </c>
      <c r="H319" s="103" t="s">
        <v>60</v>
      </c>
      <c r="I319" s="103" t="s">
        <v>57</v>
      </c>
      <c r="J319" s="103" t="s">
        <v>23</v>
      </c>
      <c r="K319" s="116">
        <v>425350.914504466</v>
      </c>
      <c r="L319" s="103" t="s">
        <v>60</v>
      </c>
      <c r="M319" s="103" t="s">
        <v>58</v>
      </c>
      <c r="N319" s="103" t="s">
        <v>62</v>
      </c>
      <c r="O319" s="115">
        <v>-500000</v>
      </c>
      <c r="P319" s="103"/>
      <c r="Q319" s="103" t="s">
        <v>26</v>
      </c>
      <c r="R319" s="117">
        <v>1.1755</v>
      </c>
      <c r="S319" s="103">
        <v>1.1299999999999999</v>
      </c>
      <c r="T319" s="103" t="s">
        <v>151</v>
      </c>
      <c r="U319" s="103" t="s">
        <v>150</v>
      </c>
      <c r="V319" s="116"/>
      <c r="W319" s="116">
        <v>0</v>
      </c>
      <c r="X319" s="103"/>
      <c r="Y319" s="117">
        <v>1.145</v>
      </c>
      <c r="Z319" s="117">
        <v>1.2047772334407978</v>
      </c>
      <c r="AA319" s="115">
        <v>-11984.928411015433</v>
      </c>
      <c r="AB319" s="192"/>
      <c r="AC319" s="116"/>
      <c r="AD319" s="115">
        <v>-11984.928411015433</v>
      </c>
      <c r="AE319" s="105">
        <f t="shared" si="15"/>
        <v>28</v>
      </c>
      <c r="AF319" s="103" t="s">
        <v>239</v>
      </c>
      <c r="AH319" s="79">
        <f t="shared" si="16"/>
        <v>0</v>
      </c>
      <c r="AI319" s="79">
        <f t="shared" si="17"/>
        <v>637.83789003424135</v>
      </c>
    </row>
    <row r="320" spans="1:35" ht="15.6" x14ac:dyDescent="0.25">
      <c r="A320" s="103">
        <v>2021</v>
      </c>
      <c r="B320" s="103" t="s">
        <v>175</v>
      </c>
      <c r="C320" s="103">
        <v>1122</v>
      </c>
      <c r="D320" s="103" t="s">
        <v>50</v>
      </c>
      <c r="E320" s="114">
        <v>43269</v>
      </c>
      <c r="F320" s="114">
        <v>44074</v>
      </c>
      <c r="G320" s="114">
        <v>44076</v>
      </c>
      <c r="H320" s="103" t="s">
        <v>56</v>
      </c>
      <c r="I320" s="103" t="s">
        <v>58</v>
      </c>
      <c r="J320" s="103" t="s">
        <v>23</v>
      </c>
      <c r="K320" s="116">
        <v>840336.134453782</v>
      </c>
      <c r="L320" s="103" t="s">
        <v>56</v>
      </c>
      <c r="M320" s="103" t="s">
        <v>57</v>
      </c>
      <c r="N320" s="103" t="s">
        <v>62</v>
      </c>
      <c r="O320" s="115">
        <v>-1000000</v>
      </c>
      <c r="P320" s="103"/>
      <c r="Q320" s="103" t="s">
        <v>26</v>
      </c>
      <c r="R320" s="117">
        <v>1.19</v>
      </c>
      <c r="S320" s="103"/>
      <c r="T320" s="103"/>
      <c r="U320" s="103"/>
      <c r="V320" s="116"/>
      <c r="W320" s="116">
        <v>0</v>
      </c>
      <c r="X320" s="103"/>
      <c r="Y320" s="117">
        <v>1.145</v>
      </c>
      <c r="Z320" s="117">
        <v>1.2048704857477692</v>
      </c>
      <c r="AA320" s="116">
        <v>40627.207914365848</v>
      </c>
      <c r="AB320" s="191">
        <v>-8115.3027096395599</v>
      </c>
      <c r="AC320" s="116">
        <v>10371.410586072248</v>
      </c>
      <c r="AD320" s="116">
        <v>30255.7973282936</v>
      </c>
      <c r="AE320" s="105">
        <f t="shared" si="15"/>
        <v>28</v>
      </c>
      <c r="AF320" s="103" t="s">
        <v>235</v>
      </c>
      <c r="AH320" s="79">
        <f t="shared" si="16"/>
        <v>-402.2093583522219</v>
      </c>
      <c r="AI320" s="79">
        <f t="shared" si="17"/>
        <v>0</v>
      </c>
    </row>
    <row r="321" spans="1:35" ht="15.6" x14ac:dyDescent="0.25">
      <c r="A321" s="103">
        <v>2021</v>
      </c>
      <c r="B321" s="103" t="s">
        <v>175</v>
      </c>
      <c r="C321" s="103">
        <v>1123</v>
      </c>
      <c r="D321" s="103" t="s">
        <v>50</v>
      </c>
      <c r="E321" s="114">
        <v>43269</v>
      </c>
      <c r="F321" s="114">
        <v>44074</v>
      </c>
      <c r="G321" s="114">
        <v>44076</v>
      </c>
      <c r="H321" s="103" t="s">
        <v>60</v>
      </c>
      <c r="I321" s="103" t="s">
        <v>57</v>
      </c>
      <c r="J321" s="103" t="s">
        <v>23</v>
      </c>
      <c r="K321" s="116">
        <v>793650.79365079396</v>
      </c>
      <c r="L321" s="103" t="s">
        <v>60</v>
      </c>
      <c r="M321" s="103" t="s">
        <v>58</v>
      </c>
      <c r="N321" s="103" t="s">
        <v>62</v>
      </c>
      <c r="O321" s="115">
        <v>-1000000</v>
      </c>
      <c r="P321" s="103"/>
      <c r="Q321" s="103" t="s">
        <v>26</v>
      </c>
      <c r="R321" s="117">
        <v>1.26</v>
      </c>
      <c r="S321" s="103">
        <v>1.19</v>
      </c>
      <c r="T321" s="103" t="s">
        <v>151</v>
      </c>
      <c r="U321" s="103" t="s">
        <v>150</v>
      </c>
      <c r="V321" s="116"/>
      <c r="W321" s="116">
        <v>0</v>
      </c>
      <c r="X321" s="103"/>
      <c r="Y321" s="117">
        <v>1.145</v>
      </c>
      <c r="Z321" s="117">
        <v>1.2048704857477692</v>
      </c>
      <c r="AA321" s="115">
        <v>-48742.510624005408</v>
      </c>
      <c r="AB321" s="192"/>
      <c r="AC321" s="116"/>
      <c r="AD321" s="115">
        <v>-48742.510624005408</v>
      </c>
      <c r="AE321" s="105">
        <f t="shared" si="15"/>
        <v>28</v>
      </c>
      <c r="AF321" s="103" t="s">
        <v>235</v>
      </c>
      <c r="AH321" s="79">
        <f t="shared" si="16"/>
        <v>0</v>
      </c>
      <c r="AI321" s="79">
        <f t="shared" si="17"/>
        <v>2594.0764154095677</v>
      </c>
    </row>
    <row r="322" spans="1:35" ht="15.6" x14ac:dyDescent="0.25">
      <c r="A322" s="103">
        <v>2021</v>
      </c>
      <c r="B322" s="103" t="s">
        <v>278</v>
      </c>
      <c r="C322" s="103">
        <v>1287</v>
      </c>
      <c r="D322" s="103" t="s">
        <v>28</v>
      </c>
      <c r="E322" s="114">
        <v>43397</v>
      </c>
      <c r="F322" s="114">
        <v>44102</v>
      </c>
      <c r="G322" s="114">
        <v>44104</v>
      </c>
      <c r="H322" s="103" t="s">
        <v>56</v>
      </c>
      <c r="I322" s="103" t="s">
        <v>58</v>
      </c>
      <c r="J322" s="103" t="s">
        <v>23</v>
      </c>
      <c r="K322" s="116">
        <v>212494.68763280899</v>
      </c>
      <c r="L322" s="103" t="s">
        <v>56</v>
      </c>
      <c r="M322" s="103" t="s">
        <v>57</v>
      </c>
      <c r="N322" s="103" t="s">
        <v>62</v>
      </c>
      <c r="O322" s="115">
        <v>-250000</v>
      </c>
      <c r="P322" s="103"/>
      <c r="Q322" s="103" t="s">
        <v>26</v>
      </c>
      <c r="R322" s="117">
        <v>1.1765000000000001</v>
      </c>
      <c r="S322" s="103">
        <v>1.2549999999999999</v>
      </c>
      <c r="T322" s="103" t="s">
        <v>149</v>
      </c>
      <c r="U322" s="103" t="s">
        <v>150</v>
      </c>
      <c r="V322" s="116"/>
      <c r="W322" s="116">
        <v>0</v>
      </c>
      <c r="X322" s="103"/>
      <c r="Y322" s="117">
        <v>1.145</v>
      </c>
      <c r="Z322" s="117">
        <v>1.2074444213170996</v>
      </c>
      <c r="AA322" s="116">
        <v>1920.5566246417825</v>
      </c>
      <c r="AB322" s="191">
        <v>-10868.965612037018</v>
      </c>
      <c r="AC322" s="116"/>
      <c r="AD322" s="116">
        <v>1920.5566246417825</v>
      </c>
      <c r="AE322" s="105">
        <f t="shared" si="15"/>
        <v>28</v>
      </c>
      <c r="AF322" s="103" t="s">
        <v>237</v>
      </c>
      <c r="AH322" s="79">
        <f t="shared" si="16"/>
        <v>-10.255772375587117</v>
      </c>
      <c r="AI322" s="79">
        <f t="shared" si="17"/>
        <v>0</v>
      </c>
    </row>
    <row r="323" spans="1:35" ht="15.6" x14ac:dyDescent="0.25">
      <c r="A323" s="103">
        <v>2021</v>
      </c>
      <c r="B323" s="103" t="s">
        <v>278</v>
      </c>
      <c r="C323" s="103">
        <v>1288</v>
      </c>
      <c r="D323" s="103" t="s">
        <v>28</v>
      </c>
      <c r="E323" s="114">
        <v>43397</v>
      </c>
      <c r="F323" s="114">
        <v>44102</v>
      </c>
      <c r="G323" s="114">
        <v>44104</v>
      </c>
      <c r="H323" s="103" t="s">
        <v>60</v>
      </c>
      <c r="I323" s="103" t="s">
        <v>57</v>
      </c>
      <c r="J323" s="103" t="s">
        <v>23</v>
      </c>
      <c r="K323" s="116">
        <v>212494.68763280899</v>
      </c>
      <c r="L323" s="103" t="s">
        <v>60</v>
      </c>
      <c r="M323" s="103" t="s">
        <v>58</v>
      </c>
      <c r="N323" s="103" t="s">
        <v>62</v>
      </c>
      <c r="O323" s="115">
        <v>-250000</v>
      </c>
      <c r="P323" s="103"/>
      <c r="Q323" s="103" t="s">
        <v>26</v>
      </c>
      <c r="R323" s="117">
        <v>1.1765000000000001</v>
      </c>
      <c r="S323" s="103"/>
      <c r="T323" s="103"/>
      <c r="U323" s="103"/>
      <c r="V323" s="116"/>
      <c r="W323" s="116">
        <v>0</v>
      </c>
      <c r="X323" s="103"/>
      <c r="Y323" s="117">
        <v>1.145</v>
      </c>
      <c r="Z323" s="117">
        <v>1.2074444213170996</v>
      </c>
      <c r="AA323" s="115">
        <v>-6685.1447861901961</v>
      </c>
      <c r="AB323" s="192"/>
      <c r="AC323" s="116">
        <v>0</v>
      </c>
      <c r="AD323" s="115">
        <v>-6685.1447861901961</v>
      </c>
      <c r="AE323" s="105">
        <f t="shared" si="15"/>
        <v>28</v>
      </c>
      <c r="AF323" s="103" t="s">
        <v>237</v>
      </c>
      <c r="AH323" s="79">
        <f t="shared" si="16"/>
        <v>0</v>
      </c>
      <c r="AI323" s="79">
        <f t="shared" si="17"/>
        <v>355.7834055210422</v>
      </c>
    </row>
    <row r="324" spans="1:35" ht="15.6" x14ac:dyDescent="0.25">
      <c r="A324" s="103">
        <v>2021</v>
      </c>
      <c r="B324" s="103" t="s">
        <v>278</v>
      </c>
      <c r="C324" s="103">
        <v>1289</v>
      </c>
      <c r="D324" s="103" t="s">
        <v>28</v>
      </c>
      <c r="E324" s="114">
        <v>43397</v>
      </c>
      <c r="F324" s="114">
        <v>44102</v>
      </c>
      <c r="G324" s="114">
        <v>44104</v>
      </c>
      <c r="H324" s="103" t="s">
        <v>60</v>
      </c>
      <c r="I324" s="103" t="s">
        <v>57</v>
      </c>
      <c r="J324" s="103" t="s">
        <v>23</v>
      </c>
      <c r="K324" s="116">
        <v>212494.68763280899</v>
      </c>
      <c r="L324" s="103" t="s">
        <v>60</v>
      </c>
      <c r="M324" s="103" t="s">
        <v>58</v>
      </c>
      <c r="N324" s="103" t="s">
        <v>62</v>
      </c>
      <c r="O324" s="115">
        <v>-250000</v>
      </c>
      <c r="P324" s="103"/>
      <c r="Q324" s="103" t="s">
        <v>26</v>
      </c>
      <c r="R324" s="117">
        <v>1.1765000000000001</v>
      </c>
      <c r="S324" s="103">
        <v>1.1299999999999999</v>
      </c>
      <c r="T324" s="103" t="s">
        <v>151</v>
      </c>
      <c r="U324" s="103" t="s">
        <v>150</v>
      </c>
      <c r="V324" s="116"/>
      <c r="W324" s="116">
        <v>0</v>
      </c>
      <c r="X324" s="103"/>
      <c r="Y324" s="117">
        <v>1.145</v>
      </c>
      <c r="Z324" s="117">
        <v>1.2074444213170996</v>
      </c>
      <c r="AA324" s="115">
        <v>-6104.3774504886032</v>
      </c>
      <c r="AB324" s="192"/>
      <c r="AC324" s="116"/>
      <c r="AD324" s="115">
        <v>-6104.3774504886032</v>
      </c>
      <c r="AE324" s="105">
        <f t="shared" si="15"/>
        <v>28</v>
      </c>
      <c r="AF324" s="103" t="s">
        <v>237</v>
      </c>
      <c r="AH324" s="79">
        <f t="shared" si="16"/>
        <v>0</v>
      </c>
      <c r="AI324" s="79">
        <f t="shared" si="17"/>
        <v>324.87496791500342</v>
      </c>
    </row>
    <row r="325" spans="1:35" ht="15.6" x14ac:dyDescent="0.25">
      <c r="A325" s="103">
        <v>2021</v>
      </c>
      <c r="B325" s="103" t="s">
        <v>279</v>
      </c>
      <c r="C325" s="103">
        <v>1377</v>
      </c>
      <c r="D325" s="103" t="s">
        <v>22</v>
      </c>
      <c r="E325" s="114">
        <v>43397</v>
      </c>
      <c r="F325" s="114">
        <v>44102</v>
      </c>
      <c r="G325" s="114">
        <v>44104</v>
      </c>
      <c r="H325" s="103" t="s">
        <v>56</v>
      </c>
      <c r="I325" s="103" t="s">
        <v>58</v>
      </c>
      <c r="J325" s="103" t="s">
        <v>23</v>
      </c>
      <c r="K325" s="116">
        <v>425350.914504466</v>
      </c>
      <c r="L325" s="103" t="s">
        <v>56</v>
      </c>
      <c r="M325" s="103" t="s">
        <v>57</v>
      </c>
      <c r="N325" s="103" t="s">
        <v>62</v>
      </c>
      <c r="O325" s="115">
        <v>-500000</v>
      </c>
      <c r="P325" s="103"/>
      <c r="Q325" s="103" t="s">
        <v>26</v>
      </c>
      <c r="R325" s="117">
        <v>1.1755</v>
      </c>
      <c r="S325" s="103">
        <v>1.2549999999999999</v>
      </c>
      <c r="T325" s="103" t="s">
        <v>149</v>
      </c>
      <c r="U325" s="103" t="s">
        <v>150</v>
      </c>
      <c r="V325" s="116"/>
      <c r="W325" s="116">
        <v>0</v>
      </c>
      <c r="X325" s="103"/>
      <c r="Y325" s="117">
        <v>1.145</v>
      </c>
      <c r="Z325" s="117">
        <v>1.2074444213170996</v>
      </c>
      <c r="AA325" s="116">
        <v>3942.1289076683233</v>
      </c>
      <c r="AB325" s="191">
        <v>-21432.270789117003</v>
      </c>
      <c r="AC325" s="116"/>
      <c r="AD325" s="116">
        <v>3942.1289076683233</v>
      </c>
      <c r="AE325" s="105">
        <f t="shared" si="15"/>
        <v>28</v>
      </c>
      <c r="AF325" s="103" t="s">
        <v>239</v>
      </c>
      <c r="AH325" s="79">
        <f t="shared" si="16"/>
        <v>-32.877355089953809</v>
      </c>
      <c r="AI325" s="79">
        <f t="shared" si="17"/>
        <v>0</v>
      </c>
    </row>
    <row r="326" spans="1:35" ht="15.6" x14ac:dyDescent="0.25">
      <c r="A326" s="103">
        <v>2021</v>
      </c>
      <c r="B326" s="103" t="s">
        <v>279</v>
      </c>
      <c r="C326" s="103">
        <v>1378</v>
      </c>
      <c r="D326" s="103" t="s">
        <v>22</v>
      </c>
      <c r="E326" s="114">
        <v>43397</v>
      </c>
      <c r="F326" s="114">
        <v>44102</v>
      </c>
      <c r="G326" s="114">
        <v>44104</v>
      </c>
      <c r="H326" s="103" t="s">
        <v>60</v>
      </c>
      <c r="I326" s="103" t="s">
        <v>57</v>
      </c>
      <c r="J326" s="103" t="s">
        <v>23</v>
      </c>
      <c r="K326" s="116">
        <v>425350.914504466</v>
      </c>
      <c r="L326" s="103" t="s">
        <v>60</v>
      </c>
      <c r="M326" s="103" t="s">
        <v>58</v>
      </c>
      <c r="N326" s="103" t="s">
        <v>62</v>
      </c>
      <c r="O326" s="115">
        <v>-500000</v>
      </c>
      <c r="P326" s="103"/>
      <c r="Q326" s="103" t="s">
        <v>26</v>
      </c>
      <c r="R326" s="117">
        <v>1.1755</v>
      </c>
      <c r="S326" s="103"/>
      <c r="T326" s="103"/>
      <c r="U326" s="103"/>
      <c r="V326" s="116"/>
      <c r="W326" s="116">
        <v>0</v>
      </c>
      <c r="X326" s="103"/>
      <c r="Y326" s="117">
        <v>1.145</v>
      </c>
      <c r="Z326" s="117">
        <v>1.2074444213170996</v>
      </c>
      <c r="AA326" s="115">
        <v>-13243.731427063954</v>
      </c>
      <c r="AB326" s="192"/>
      <c r="AC326" s="116">
        <v>0</v>
      </c>
      <c r="AD326" s="115">
        <v>-13243.731427063954</v>
      </c>
      <c r="AE326" s="105">
        <f t="shared" si="15"/>
        <v>28</v>
      </c>
      <c r="AF326" s="103" t="s">
        <v>239</v>
      </c>
      <c r="AH326" s="79">
        <f t="shared" si="16"/>
        <v>0</v>
      </c>
      <c r="AI326" s="79">
        <f t="shared" si="17"/>
        <v>704.83138654834363</v>
      </c>
    </row>
    <row r="327" spans="1:35" ht="15.6" x14ac:dyDescent="0.25">
      <c r="A327" s="103">
        <v>2021</v>
      </c>
      <c r="B327" s="103" t="s">
        <v>279</v>
      </c>
      <c r="C327" s="103">
        <v>1379</v>
      </c>
      <c r="D327" s="103" t="s">
        <v>22</v>
      </c>
      <c r="E327" s="114">
        <v>43397</v>
      </c>
      <c r="F327" s="114">
        <v>44102</v>
      </c>
      <c r="G327" s="114">
        <v>44104</v>
      </c>
      <c r="H327" s="103" t="s">
        <v>60</v>
      </c>
      <c r="I327" s="103" t="s">
        <v>57</v>
      </c>
      <c r="J327" s="103" t="s">
        <v>23</v>
      </c>
      <c r="K327" s="116">
        <v>425350.914504466</v>
      </c>
      <c r="L327" s="103" t="s">
        <v>60</v>
      </c>
      <c r="M327" s="103" t="s">
        <v>58</v>
      </c>
      <c r="N327" s="103" t="s">
        <v>62</v>
      </c>
      <c r="O327" s="115">
        <v>-500000</v>
      </c>
      <c r="P327" s="103"/>
      <c r="Q327" s="103" t="s">
        <v>26</v>
      </c>
      <c r="R327" s="117">
        <v>1.1755</v>
      </c>
      <c r="S327" s="103">
        <v>1.1299999999999999</v>
      </c>
      <c r="T327" s="103" t="s">
        <v>151</v>
      </c>
      <c r="U327" s="103" t="s">
        <v>150</v>
      </c>
      <c r="V327" s="116"/>
      <c r="W327" s="116">
        <v>0</v>
      </c>
      <c r="X327" s="103"/>
      <c r="Y327" s="117">
        <v>1.145</v>
      </c>
      <c r="Z327" s="117">
        <v>1.2074444213170996</v>
      </c>
      <c r="AA327" s="115">
        <v>-12130.668269721373</v>
      </c>
      <c r="AB327" s="192"/>
      <c r="AC327" s="116"/>
      <c r="AD327" s="115">
        <v>-12130.668269721373</v>
      </c>
      <c r="AE327" s="105">
        <f t="shared" si="15"/>
        <v>28</v>
      </c>
      <c r="AF327" s="103" t="s">
        <v>239</v>
      </c>
      <c r="AH327" s="79">
        <f t="shared" si="16"/>
        <v>0</v>
      </c>
      <c r="AI327" s="79">
        <f t="shared" si="17"/>
        <v>645.59416531457146</v>
      </c>
    </row>
    <row r="328" spans="1:35" ht="15.6" x14ac:dyDescent="0.25">
      <c r="A328" s="103">
        <v>2021</v>
      </c>
      <c r="B328" s="103" t="s">
        <v>176</v>
      </c>
      <c r="C328" s="103">
        <v>1124</v>
      </c>
      <c r="D328" s="103" t="s">
        <v>50</v>
      </c>
      <c r="E328" s="114">
        <v>43269</v>
      </c>
      <c r="F328" s="114">
        <v>44103</v>
      </c>
      <c r="G328" s="114">
        <v>44105</v>
      </c>
      <c r="H328" s="103" t="s">
        <v>56</v>
      </c>
      <c r="I328" s="103" t="s">
        <v>58</v>
      </c>
      <c r="J328" s="103" t="s">
        <v>23</v>
      </c>
      <c r="K328" s="116">
        <v>840336.134453782</v>
      </c>
      <c r="L328" s="103" t="s">
        <v>56</v>
      </c>
      <c r="M328" s="103" t="s">
        <v>57</v>
      </c>
      <c r="N328" s="103" t="s">
        <v>62</v>
      </c>
      <c r="O328" s="115">
        <v>-1000000</v>
      </c>
      <c r="P328" s="103"/>
      <c r="Q328" s="103" t="s">
        <v>26</v>
      </c>
      <c r="R328" s="117">
        <v>1.19</v>
      </c>
      <c r="S328" s="103"/>
      <c r="T328" s="103"/>
      <c r="U328" s="103"/>
      <c r="V328" s="116"/>
      <c r="W328" s="116">
        <v>0</v>
      </c>
      <c r="X328" s="103"/>
      <c r="Y328" s="117">
        <v>1.145</v>
      </c>
      <c r="Z328" s="117">
        <v>1.2075350183604157</v>
      </c>
      <c r="AA328" s="116">
        <v>42600.656990115102</v>
      </c>
      <c r="AB328" s="191">
        <v>-5870.4950371957166</v>
      </c>
      <c r="AC328" s="116">
        <v>12202.801014065277</v>
      </c>
      <c r="AD328" s="116">
        <v>30397.855976049825</v>
      </c>
      <c r="AE328" s="105">
        <f t="shared" si="15"/>
        <v>28</v>
      </c>
      <c r="AF328" s="103" t="s">
        <v>235</v>
      </c>
      <c r="AH328" s="79">
        <f t="shared" si="16"/>
        <v>-421.74650420213953</v>
      </c>
      <c r="AI328" s="79">
        <f t="shared" si="17"/>
        <v>0</v>
      </c>
    </row>
    <row r="329" spans="1:35" ht="15.6" x14ac:dyDescent="0.25">
      <c r="A329" s="103">
        <v>2021</v>
      </c>
      <c r="B329" s="103" t="s">
        <v>176</v>
      </c>
      <c r="C329" s="103">
        <v>1125</v>
      </c>
      <c r="D329" s="103" t="s">
        <v>50</v>
      </c>
      <c r="E329" s="114">
        <v>43269</v>
      </c>
      <c r="F329" s="114">
        <v>44103</v>
      </c>
      <c r="G329" s="114">
        <v>44105</v>
      </c>
      <c r="H329" s="103" t="s">
        <v>60</v>
      </c>
      <c r="I329" s="103" t="s">
        <v>57</v>
      </c>
      <c r="J329" s="103" t="s">
        <v>23</v>
      </c>
      <c r="K329" s="116">
        <v>793650.79365079396</v>
      </c>
      <c r="L329" s="103" t="s">
        <v>60</v>
      </c>
      <c r="M329" s="103" t="s">
        <v>58</v>
      </c>
      <c r="N329" s="103" t="s">
        <v>62</v>
      </c>
      <c r="O329" s="115">
        <v>-1000000</v>
      </c>
      <c r="P329" s="103"/>
      <c r="Q329" s="103" t="s">
        <v>26</v>
      </c>
      <c r="R329" s="117">
        <v>1.26</v>
      </c>
      <c r="S329" s="103">
        <v>1.19</v>
      </c>
      <c r="T329" s="103" t="s">
        <v>151</v>
      </c>
      <c r="U329" s="103" t="s">
        <v>150</v>
      </c>
      <c r="V329" s="116"/>
      <c r="W329" s="116">
        <v>0</v>
      </c>
      <c r="X329" s="103"/>
      <c r="Y329" s="117">
        <v>1.145</v>
      </c>
      <c r="Z329" s="117">
        <v>1.2075350183604157</v>
      </c>
      <c r="AA329" s="115">
        <v>-48471.152027310818</v>
      </c>
      <c r="AB329" s="192"/>
      <c r="AC329" s="116"/>
      <c r="AD329" s="115">
        <v>-48471.152027310818</v>
      </c>
      <c r="AE329" s="105">
        <f t="shared" si="15"/>
        <v>28</v>
      </c>
      <c r="AF329" s="103" t="s">
        <v>235</v>
      </c>
      <c r="AH329" s="79">
        <f t="shared" si="16"/>
        <v>0</v>
      </c>
      <c r="AI329" s="79">
        <f t="shared" si="17"/>
        <v>2579.634710893482</v>
      </c>
    </row>
    <row r="330" spans="1:35" ht="15.6" x14ac:dyDescent="0.25">
      <c r="A330" s="103">
        <v>2021</v>
      </c>
      <c r="B330" s="103" t="s">
        <v>280</v>
      </c>
      <c r="C330" s="103">
        <v>1290</v>
      </c>
      <c r="D330" s="103" t="s">
        <v>28</v>
      </c>
      <c r="E330" s="114">
        <v>43397</v>
      </c>
      <c r="F330" s="114">
        <v>44132</v>
      </c>
      <c r="G330" s="114">
        <v>44134</v>
      </c>
      <c r="H330" s="103" t="s">
        <v>56</v>
      </c>
      <c r="I330" s="103" t="s">
        <v>58</v>
      </c>
      <c r="J330" s="103" t="s">
        <v>23</v>
      </c>
      <c r="K330" s="116">
        <v>212494.68763280899</v>
      </c>
      <c r="L330" s="103" t="s">
        <v>56</v>
      </c>
      <c r="M330" s="103" t="s">
        <v>57</v>
      </c>
      <c r="N330" s="103" t="s">
        <v>62</v>
      </c>
      <c r="O330" s="115">
        <v>-250000</v>
      </c>
      <c r="P330" s="103"/>
      <c r="Q330" s="103" t="s">
        <v>26</v>
      </c>
      <c r="R330" s="117">
        <v>1.1765000000000001</v>
      </c>
      <c r="S330" s="103">
        <v>1.2549999999999999</v>
      </c>
      <c r="T330" s="103" t="s">
        <v>149</v>
      </c>
      <c r="U330" s="103" t="s">
        <v>150</v>
      </c>
      <c r="V330" s="116"/>
      <c r="W330" s="116">
        <v>0</v>
      </c>
      <c r="X330" s="103"/>
      <c r="Y330" s="117">
        <v>1.145</v>
      </c>
      <c r="Z330" s="117">
        <v>1.2101688220354283</v>
      </c>
      <c r="AA330" s="116">
        <v>1878.223172292669</v>
      </c>
      <c r="AB330" s="191">
        <v>-11023.123048683148</v>
      </c>
      <c r="AC330" s="116"/>
      <c r="AD330" s="116">
        <v>1878.223172292669</v>
      </c>
      <c r="AE330" s="105">
        <f t="shared" si="15"/>
        <v>28</v>
      </c>
      <c r="AF330" s="103" t="s">
        <v>237</v>
      </c>
      <c r="AH330" s="79">
        <f t="shared" si="16"/>
        <v>-10.029711740042853</v>
      </c>
      <c r="AI330" s="79">
        <f t="shared" si="17"/>
        <v>0</v>
      </c>
    </row>
    <row r="331" spans="1:35" ht="15.6" x14ac:dyDescent="0.25">
      <c r="A331" s="103">
        <v>2021</v>
      </c>
      <c r="B331" s="103" t="s">
        <v>280</v>
      </c>
      <c r="C331" s="103">
        <v>1291</v>
      </c>
      <c r="D331" s="103" t="s">
        <v>28</v>
      </c>
      <c r="E331" s="114">
        <v>43397</v>
      </c>
      <c r="F331" s="114">
        <v>44132</v>
      </c>
      <c r="G331" s="114">
        <v>44134</v>
      </c>
      <c r="H331" s="103" t="s">
        <v>60</v>
      </c>
      <c r="I331" s="103" t="s">
        <v>57</v>
      </c>
      <c r="J331" s="103" t="s">
        <v>23</v>
      </c>
      <c r="K331" s="116">
        <v>212494.68763280899</v>
      </c>
      <c r="L331" s="103" t="s">
        <v>60</v>
      </c>
      <c r="M331" s="103" t="s">
        <v>58</v>
      </c>
      <c r="N331" s="103" t="s">
        <v>62</v>
      </c>
      <c r="O331" s="115">
        <v>-250000</v>
      </c>
      <c r="P331" s="103"/>
      <c r="Q331" s="103" t="s">
        <v>26</v>
      </c>
      <c r="R331" s="117">
        <v>1.1765000000000001</v>
      </c>
      <c r="S331" s="103"/>
      <c r="T331" s="103"/>
      <c r="U331" s="103"/>
      <c r="V331" s="116"/>
      <c r="W331" s="116">
        <v>0</v>
      </c>
      <c r="X331" s="103"/>
      <c r="Y331" s="117">
        <v>1.145</v>
      </c>
      <c r="Z331" s="117">
        <v>1.2101688220354283</v>
      </c>
      <c r="AA331" s="115">
        <v>-6731.7107417605548</v>
      </c>
      <c r="AB331" s="192"/>
      <c r="AC331" s="116">
        <v>0</v>
      </c>
      <c r="AD331" s="115">
        <v>-6731.7107417605548</v>
      </c>
      <c r="AE331" s="105">
        <f t="shared" si="15"/>
        <v>28</v>
      </c>
      <c r="AF331" s="103" t="s">
        <v>237</v>
      </c>
      <c r="AH331" s="79">
        <f t="shared" si="16"/>
        <v>0</v>
      </c>
      <c r="AI331" s="79">
        <f t="shared" si="17"/>
        <v>358.2616456764967</v>
      </c>
    </row>
    <row r="332" spans="1:35" ht="15.6" x14ac:dyDescent="0.25">
      <c r="A332" s="103">
        <v>2021</v>
      </c>
      <c r="B332" s="103" t="s">
        <v>280</v>
      </c>
      <c r="C332" s="103">
        <v>1292</v>
      </c>
      <c r="D332" s="103" t="s">
        <v>28</v>
      </c>
      <c r="E332" s="114">
        <v>43397</v>
      </c>
      <c r="F332" s="114">
        <v>44132</v>
      </c>
      <c r="G332" s="114">
        <v>44134</v>
      </c>
      <c r="H332" s="103" t="s">
        <v>60</v>
      </c>
      <c r="I332" s="103" t="s">
        <v>57</v>
      </c>
      <c r="J332" s="103" t="s">
        <v>23</v>
      </c>
      <c r="K332" s="116">
        <v>212494.68763280899</v>
      </c>
      <c r="L332" s="103" t="s">
        <v>60</v>
      </c>
      <c r="M332" s="103" t="s">
        <v>58</v>
      </c>
      <c r="N332" s="103" t="s">
        <v>62</v>
      </c>
      <c r="O332" s="115">
        <v>-250000</v>
      </c>
      <c r="P332" s="103"/>
      <c r="Q332" s="103" t="s">
        <v>26</v>
      </c>
      <c r="R332" s="117">
        <v>1.1765000000000001</v>
      </c>
      <c r="S332" s="103">
        <v>1.1299999999999999</v>
      </c>
      <c r="T332" s="103" t="s">
        <v>151</v>
      </c>
      <c r="U332" s="103" t="s">
        <v>150</v>
      </c>
      <c r="V332" s="116"/>
      <c r="W332" s="116">
        <v>0</v>
      </c>
      <c r="X332" s="103"/>
      <c r="Y332" s="117">
        <v>1.145</v>
      </c>
      <c r="Z332" s="117">
        <v>1.2101688220354283</v>
      </c>
      <c r="AA332" s="115">
        <v>-6169.6354792152642</v>
      </c>
      <c r="AB332" s="192"/>
      <c r="AC332" s="116"/>
      <c r="AD332" s="115">
        <v>-6169.6354792152642</v>
      </c>
      <c r="AE332" s="105">
        <f t="shared" si="15"/>
        <v>28</v>
      </c>
      <c r="AF332" s="103" t="s">
        <v>237</v>
      </c>
      <c r="AH332" s="79">
        <f t="shared" si="16"/>
        <v>0</v>
      </c>
      <c r="AI332" s="79">
        <f t="shared" si="17"/>
        <v>328.34800020383636</v>
      </c>
    </row>
    <row r="333" spans="1:35" ht="15.6" x14ac:dyDescent="0.25">
      <c r="A333" s="103">
        <v>2021</v>
      </c>
      <c r="B333" s="103" t="s">
        <v>281</v>
      </c>
      <c r="C333" s="103">
        <v>1380</v>
      </c>
      <c r="D333" s="103" t="s">
        <v>22</v>
      </c>
      <c r="E333" s="114">
        <v>43397</v>
      </c>
      <c r="F333" s="114">
        <v>44132</v>
      </c>
      <c r="G333" s="114">
        <v>44134</v>
      </c>
      <c r="H333" s="103" t="s">
        <v>56</v>
      </c>
      <c r="I333" s="103" t="s">
        <v>58</v>
      </c>
      <c r="J333" s="103" t="s">
        <v>23</v>
      </c>
      <c r="K333" s="116">
        <v>425350.914504466</v>
      </c>
      <c r="L333" s="103" t="s">
        <v>56</v>
      </c>
      <c r="M333" s="103" t="s">
        <v>57</v>
      </c>
      <c r="N333" s="103" t="s">
        <v>62</v>
      </c>
      <c r="O333" s="115">
        <v>-500000</v>
      </c>
      <c r="P333" s="103"/>
      <c r="Q333" s="103" t="s">
        <v>26</v>
      </c>
      <c r="R333" s="117">
        <v>1.1755</v>
      </c>
      <c r="S333" s="103">
        <v>1.2549999999999999</v>
      </c>
      <c r="T333" s="103" t="s">
        <v>149</v>
      </c>
      <c r="U333" s="103" t="s">
        <v>150</v>
      </c>
      <c r="V333" s="116"/>
      <c r="W333" s="116">
        <v>0</v>
      </c>
      <c r="X333" s="103"/>
      <c r="Y333" s="117">
        <v>1.145</v>
      </c>
      <c r="Z333" s="117">
        <v>1.2101688220354283</v>
      </c>
      <c r="AA333" s="116">
        <v>3854.8126552919498</v>
      </c>
      <c r="AB333" s="191">
        <v>-21745.93251720901</v>
      </c>
      <c r="AC333" s="116"/>
      <c r="AD333" s="116">
        <v>3854.8126552919498</v>
      </c>
      <c r="AE333" s="105">
        <f t="shared" si="15"/>
        <v>28</v>
      </c>
      <c r="AF333" s="103" t="s">
        <v>239</v>
      </c>
      <c r="AH333" s="79">
        <f t="shared" si="16"/>
        <v>-32.149137545134863</v>
      </c>
      <c r="AI333" s="79">
        <f t="shared" si="17"/>
        <v>0</v>
      </c>
    </row>
    <row r="334" spans="1:35" ht="15.6" x14ac:dyDescent="0.25">
      <c r="A334" s="103">
        <v>2021</v>
      </c>
      <c r="B334" s="103" t="s">
        <v>281</v>
      </c>
      <c r="C334" s="103">
        <v>1381</v>
      </c>
      <c r="D334" s="103" t="s">
        <v>22</v>
      </c>
      <c r="E334" s="114">
        <v>43397</v>
      </c>
      <c r="F334" s="114">
        <v>44132</v>
      </c>
      <c r="G334" s="114">
        <v>44134</v>
      </c>
      <c r="H334" s="103" t="s">
        <v>60</v>
      </c>
      <c r="I334" s="103" t="s">
        <v>57</v>
      </c>
      <c r="J334" s="103" t="s">
        <v>23</v>
      </c>
      <c r="K334" s="116">
        <v>425350.914504466</v>
      </c>
      <c r="L334" s="103" t="s">
        <v>60</v>
      </c>
      <c r="M334" s="103" t="s">
        <v>58</v>
      </c>
      <c r="N334" s="103" t="s">
        <v>62</v>
      </c>
      <c r="O334" s="115">
        <v>-500000</v>
      </c>
      <c r="P334" s="103"/>
      <c r="Q334" s="103" t="s">
        <v>26</v>
      </c>
      <c r="R334" s="117">
        <v>1.1755</v>
      </c>
      <c r="S334" s="103"/>
      <c r="T334" s="103"/>
      <c r="U334" s="103"/>
      <c r="V334" s="116"/>
      <c r="W334" s="116">
        <v>0</v>
      </c>
      <c r="X334" s="103"/>
      <c r="Y334" s="117">
        <v>1.145</v>
      </c>
      <c r="Z334" s="117">
        <v>1.2101688220354283</v>
      </c>
      <c r="AA334" s="115">
        <v>-13338.821139219812</v>
      </c>
      <c r="AB334" s="192"/>
      <c r="AC334" s="116">
        <v>0</v>
      </c>
      <c r="AD334" s="115">
        <v>-13338.821139219812</v>
      </c>
      <c r="AE334" s="105">
        <f t="shared" si="15"/>
        <v>28</v>
      </c>
      <c r="AF334" s="103" t="s">
        <v>239</v>
      </c>
      <c r="AH334" s="79">
        <f t="shared" si="16"/>
        <v>0</v>
      </c>
      <c r="AI334" s="79">
        <f t="shared" si="17"/>
        <v>709.89206102927835</v>
      </c>
    </row>
    <row r="335" spans="1:35" ht="15.6" x14ac:dyDescent="0.25">
      <c r="A335" s="103">
        <v>2021</v>
      </c>
      <c r="B335" s="103" t="s">
        <v>281</v>
      </c>
      <c r="C335" s="103">
        <v>1382</v>
      </c>
      <c r="D335" s="103" t="s">
        <v>22</v>
      </c>
      <c r="E335" s="114">
        <v>43397</v>
      </c>
      <c r="F335" s="114">
        <v>44132</v>
      </c>
      <c r="G335" s="114">
        <v>44134</v>
      </c>
      <c r="H335" s="103" t="s">
        <v>60</v>
      </c>
      <c r="I335" s="103" t="s">
        <v>57</v>
      </c>
      <c r="J335" s="103" t="s">
        <v>23</v>
      </c>
      <c r="K335" s="116">
        <v>425350.914504466</v>
      </c>
      <c r="L335" s="103" t="s">
        <v>60</v>
      </c>
      <c r="M335" s="103" t="s">
        <v>58</v>
      </c>
      <c r="N335" s="103" t="s">
        <v>62</v>
      </c>
      <c r="O335" s="115">
        <v>-500000</v>
      </c>
      <c r="P335" s="103"/>
      <c r="Q335" s="103" t="s">
        <v>26</v>
      </c>
      <c r="R335" s="117">
        <v>1.1755</v>
      </c>
      <c r="S335" s="103">
        <v>1.1299999999999999</v>
      </c>
      <c r="T335" s="103" t="s">
        <v>151</v>
      </c>
      <c r="U335" s="103" t="s">
        <v>150</v>
      </c>
      <c r="V335" s="116"/>
      <c r="W335" s="116">
        <v>0</v>
      </c>
      <c r="X335" s="103"/>
      <c r="Y335" s="117">
        <v>1.145</v>
      </c>
      <c r="Z335" s="117">
        <v>1.2101688220354283</v>
      </c>
      <c r="AA335" s="115">
        <v>-12261.92403328115</v>
      </c>
      <c r="AB335" s="192"/>
      <c r="AC335" s="116"/>
      <c r="AD335" s="115">
        <v>-12261.92403328115</v>
      </c>
      <c r="AE335" s="105">
        <f t="shared" si="15"/>
        <v>28</v>
      </c>
      <c r="AF335" s="103" t="s">
        <v>239</v>
      </c>
      <c r="AH335" s="79">
        <f t="shared" si="16"/>
        <v>0</v>
      </c>
      <c r="AI335" s="79">
        <f t="shared" si="17"/>
        <v>652.57959705122278</v>
      </c>
    </row>
    <row r="336" spans="1:35" ht="15.6" x14ac:dyDescent="0.25">
      <c r="A336" s="103">
        <v>2021</v>
      </c>
      <c r="B336" s="103" t="s">
        <v>177</v>
      </c>
      <c r="C336" s="103">
        <v>1126</v>
      </c>
      <c r="D336" s="103" t="s">
        <v>50</v>
      </c>
      <c r="E336" s="114">
        <v>43269</v>
      </c>
      <c r="F336" s="114">
        <v>44133</v>
      </c>
      <c r="G336" s="114">
        <v>44135</v>
      </c>
      <c r="H336" s="103" t="s">
        <v>56</v>
      </c>
      <c r="I336" s="103" t="s">
        <v>58</v>
      </c>
      <c r="J336" s="103" t="s">
        <v>23</v>
      </c>
      <c r="K336" s="116">
        <v>840336.134453782</v>
      </c>
      <c r="L336" s="103" t="s">
        <v>56</v>
      </c>
      <c r="M336" s="103" t="s">
        <v>57</v>
      </c>
      <c r="N336" s="103" t="s">
        <v>62</v>
      </c>
      <c r="O336" s="115">
        <v>-1000000</v>
      </c>
      <c r="P336" s="103"/>
      <c r="Q336" s="103" t="s">
        <v>26</v>
      </c>
      <c r="R336" s="117">
        <v>1.19</v>
      </c>
      <c r="S336" s="103"/>
      <c r="T336" s="103"/>
      <c r="U336" s="103"/>
      <c r="V336" s="116"/>
      <c r="W336" s="116">
        <v>0</v>
      </c>
      <c r="X336" s="103"/>
      <c r="Y336" s="117">
        <v>1.145</v>
      </c>
      <c r="Z336" s="117">
        <v>1.2102598669875493</v>
      </c>
      <c r="AA336" s="116">
        <v>44607.650732117952</v>
      </c>
      <c r="AB336" s="191">
        <v>-3560.9226637639731</v>
      </c>
      <c r="AC336" s="116">
        <v>14067.307999927318</v>
      </c>
      <c r="AD336" s="116">
        <v>30540.342732190635</v>
      </c>
      <c r="AE336" s="105">
        <f t="shared" si="15"/>
        <v>28</v>
      </c>
      <c r="AF336" s="103" t="s">
        <v>235</v>
      </c>
      <c r="AH336" s="79">
        <f t="shared" si="16"/>
        <v>-441.61574224796772</v>
      </c>
      <c r="AI336" s="79">
        <f t="shared" si="17"/>
        <v>0</v>
      </c>
    </row>
    <row r="337" spans="1:35" ht="15.6" x14ac:dyDescent="0.25">
      <c r="A337" s="103">
        <v>2021</v>
      </c>
      <c r="B337" s="103" t="s">
        <v>177</v>
      </c>
      <c r="C337" s="103">
        <v>1127</v>
      </c>
      <c r="D337" s="103" t="s">
        <v>50</v>
      </c>
      <c r="E337" s="114">
        <v>43269</v>
      </c>
      <c r="F337" s="114">
        <v>44133</v>
      </c>
      <c r="G337" s="114">
        <v>44135</v>
      </c>
      <c r="H337" s="103" t="s">
        <v>60</v>
      </c>
      <c r="I337" s="103" t="s">
        <v>57</v>
      </c>
      <c r="J337" s="103" t="s">
        <v>23</v>
      </c>
      <c r="K337" s="116">
        <v>793650.79365079396</v>
      </c>
      <c r="L337" s="103" t="s">
        <v>60</v>
      </c>
      <c r="M337" s="103" t="s">
        <v>58</v>
      </c>
      <c r="N337" s="103" t="s">
        <v>62</v>
      </c>
      <c r="O337" s="115">
        <v>-1000000</v>
      </c>
      <c r="P337" s="103"/>
      <c r="Q337" s="103" t="s">
        <v>26</v>
      </c>
      <c r="R337" s="117">
        <v>1.26</v>
      </c>
      <c r="S337" s="103">
        <v>1.19</v>
      </c>
      <c r="T337" s="103" t="s">
        <v>151</v>
      </c>
      <c r="U337" s="103" t="s">
        <v>150</v>
      </c>
      <c r="V337" s="116"/>
      <c r="W337" s="116">
        <v>0</v>
      </c>
      <c r="X337" s="103"/>
      <c r="Y337" s="117">
        <v>1.145</v>
      </c>
      <c r="Z337" s="117">
        <v>1.2102598669875493</v>
      </c>
      <c r="AA337" s="115">
        <v>-48168.573395881926</v>
      </c>
      <c r="AB337" s="192"/>
      <c r="AC337" s="116"/>
      <c r="AD337" s="115">
        <v>-48168.573395881926</v>
      </c>
      <c r="AE337" s="105">
        <f t="shared" ref="AE337:AE398" si="18">VLOOKUP(G337,$AM$17:$AR$23,6,TRUE)+1</f>
        <v>28</v>
      </c>
      <c r="AF337" s="103" t="s">
        <v>235</v>
      </c>
      <c r="AH337" s="79">
        <f t="shared" ref="AH337:AH398" si="19">-IF($AA337&gt;0,$AA337*(1-VLOOKUP($D337,$AK$27:$AP$40,6,FALSE))*VLOOKUP($D337,$AK$27:$AP$40,IF(($G337-$B$2)/365&lt;1,4,5),FALSE),0)</f>
        <v>0</v>
      </c>
      <c r="AI337" s="79">
        <f t="shared" ref="AI337:AI398" si="20">-IF($AA337&lt;0,$AA337*(1-VLOOKUP($AE337,$AK$18:$AP$24,6,FALSE))*VLOOKUP($AE337,$AK$18:$AP$24,5,FALSE),0)</f>
        <v>2563.5314761288359</v>
      </c>
    </row>
    <row r="338" spans="1:35" ht="15.6" x14ac:dyDescent="0.25">
      <c r="A338" s="103">
        <v>2021</v>
      </c>
      <c r="B338" s="103" t="s">
        <v>282</v>
      </c>
      <c r="C338" s="103">
        <v>1383</v>
      </c>
      <c r="D338" s="103" t="s">
        <v>22</v>
      </c>
      <c r="E338" s="114">
        <v>43397</v>
      </c>
      <c r="F338" s="114">
        <v>44162</v>
      </c>
      <c r="G338" s="114">
        <v>44166</v>
      </c>
      <c r="H338" s="103" t="s">
        <v>56</v>
      </c>
      <c r="I338" s="103" t="s">
        <v>58</v>
      </c>
      <c r="J338" s="103" t="s">
        <v>23</v>
      </c>
      <c r="K338" s="116">
        <v>425350.914504466</v>
      </c>
      <c r="L338" s="103" t="s">
        <v>56</v>
      </c>
      <c r="M338" s="103" t="s">
        <v>57</v>
      </c>
      <c r="N338" s="103" t="s">
        <v>62</v>
      </c>
      <c r="O338" s="115">
        <v>-500000</v>
      </c>
      <c r="P338" s="103"/>
      <c r="Q338" s="103" t="s">
        <v>26</v>
      </c>
      <c r="R338" s="117">
        <v>1.1755</v>
      </c>
      <c r="S338" s="103">
        <v>1.2549999999999999</v>
      </c>
      <c r="T338" s="103" t="s">
        <v>149</v>
      </c>
      <c r="U338" s="103" t="s">
        <v>150</v>
      </c>
      <c r="V338" s="116"/>
      <c r="W338" s="116">
        <v>0</v>
      </c>
      <c r="X338" s="103"/>
      <c r="Y338" s="117">
        <v>1.145</v>
      </c>
      <c r="Z338" s="117">
        <v>1.2130896955979573</v>
      </c>
      <c r="AA338" s="116">
        <v>3779.1644122081598</v>
      </c>
      <c r="AB338" s="191">
        <v>-21996.089595901078</v>
      </c>
      <c r="AC338" s="116"/>
      <c r="AD338" s="116">
        <v>3779.1644122081598</v>
      </c>
      <c r="AE338" s="105">
        <f t="shared" si="18"/>
        <v>28</v>
      </c>
      <c r="AF338" s="103" t="s">
        <v>239</v>
      </c>
      <c r="AH338" s="79">
        <f t="shared" si="19"/>
        <v>-31.518231197816053</v>
      </c>
      <c r="AI338" s="79">
        <f t="shared" si="20"/>
        <v>0</v>
      </c>
    </row>
    <row r="339" spans="1:35" ht="15.6" x14ac:dyDescent="0.25">
      <c r="A339" s="103">
        <v>2021</v>
      </c>
      <c r="B339" s="103" t="s">
        <v>282</v>
      </c>
      <c r="C339" s="103">
        <v>1384</v>
      </c>
      <c r="D339" s="103" t="s">
        <v>22</v>
      </c>
      <c r="E339" s="114">
        <v>43397</v>
      </c>
      <c r="F339" s="114">
        <v>44162</v>
      </c>
      <c r="G339" s="114">
        <v>44166</v>
      </c>
      <c r="H339" s="103" t="s">
        <v>60</v>
      </c>
      <c r="I339" s="103" t="s">
        <v>57</v>
      </c>
      <c r="J339" s="103" t="s">
        <v>23</v>
      </c>
      <c r="K339" s="116">
        <v>425350.914504466</v>
      </c>
      <c r="L339" s="103" t="s">
        <v>60</v>
      </c>
      <c r="M339" s="103" t="s">
        <v>58</v>
      </c>
      <c r="N339" s="103" t="s">
        <v>62</v>
      </c>
      <c r="O339" s="115">
        <v>-500000</v>
      </c>
      <c r="P339" s="103"/>
      <c r="Q339" s="103" t="s">
        <v>26</v>
      </c>
      <c r="R339" s="117">
        <v>1.1755</v>
      </c>
      <c r="S339" s="103"/>
      <c r="T339" s="103"/>
      <c r="U339" s="103"/>
      <c r="V339" s="116"/>
      <c r="W339" s="116">
        <v>0</v>
      </c>
      <c r="X339" s="103"/>
      <c r="Y339" s="117">
        <v>1.145</v>
      </c>
      <c r="Z339" s="117">
        <v>1.2130896955979573</v>
      </c>
      <c r="AA339" s="115">
        <v>-13397.610591770077</v>
      </c>
      <c r="AB339" s="192"/>
      <c r="AC339" s="116">
        <v>0</v>
      </c>
      <c r="AD339" s="115">
        <v>-13397.610591770077</v>
      </c>
      <c r="AE339" s="105">
        <f t="shared" si="18"/>
        <v>28</v>
      </c>
      <c r="AF339" s="103" t="s">
        <v>239</v>
      </c>
      <c r="AH339" s="79">
        <f t="shared" si="19"/>
        <v>0</v>
      </c>
      <c r="AI339" s="79">
        <f t="shared" si="20"/>
        <v>713.02083569400349</v>
      </c>
    </row>
    <row r="340" spans="1:35" ht="15.6" x14ac:dyDescent="0.25">
      <c r="A340" s="103">
        <v>2021</v>
      </c>
      <c r="B340" s="103" t="s">
        <v>282</v>
      </c>
      <c r="C340" s="103">
        <v>1385</v>
      </c>
      <c r="D340" s="103" t="s">
        <v>22</v>
      </c>
      <c r="E340" s="114">
        <v>43397</v>
      </c>
      <c r="F340" s="114">
        <v>44162</v>
      </c>
      <c r="G340" s="114">
        <v>44166</v>
      </c>
      <c r="H340" s="103" t="s">
        <v>60</v>
      </c>
      <c r="I340" s="103" t="s">
        <v>57</v>
      </c>
      <c r="J340" s="103" t="s">
        <v>23</v>
      </c>
      <c r="K340" s="116">
        <v>425350.914504466</v>
      </c>
      <c r="L340" s="103" t="s">
        <v>60</v>
      </c>
      <c r="M340" s="103" t="s">
        <v>58</v>
      </c>
      <c r="N340" s="103" t="s">
        <v>62</v>
      </c>
      <c r="O340" s="115">
        <v>-500000</v>
      </c>
      <c r="P340" s="103"/>
      <c r="Q340" s="103" t="s">
        <v>26</v>
      </c>
      <c r="R340" s="117">
        <v>1.1755</v>
      </c>
      <c r="S340" s="103">
        <v>1.1299999999999999</v>
      </c>
      <c r="T340" s="103" t="s">
        <v>151</v>
      </c>
      <c r="U340" s="103" t="s">
        <v>150</v>
      </c>
      <c r="V340" s="116"/>
      <c r="W340" s="116">
        <v>0</v>
      </c>
      <c r="X340" s="103"/>
      <c r="Y340" s="117">
        <v>1.145</v>
      </c>
      <c r="Z340" s="117">
        <v>1.2130896955979573</v>
      </c>
      <c r="AA340" s="115">
        <v>-12377.643416339159</v>
      </c>
      <c r="AB340" s="192"/>
      <c r="AC340" s="116"/>
      <c r="AD340" s="115">
        <v>-12377.643416339159</v>
      </c>
      <c r="AE340" s="105">
        <f t="shared" si="18"/>
        <v>28</v>
      </c>
      <c r="AF340" s="103" t="s">
        <v>239</v>
      </c>
      <c r="AH340" s="79">
        <f t="shared" si="19"/>
        <v>0</v>
      </c>
      <c r="AI340" s="79">
        <f t="shared" si="20"/>
        <v>658.73818261756992</v>
      </c>
    </row>
    <row r="341" spans="1:35" ht="15.6" x14ac:dyDescent="0.25">
      <c r="A341" s="103">
        <v>2021</v>
      </c>
      <c r="B341" s="103" t="s">
        <v>178</v>
      </c>
      <c r="C341" s="103">
        <v>1128</v>
      </c>
      <c r="D341" s="103" t="s">
        <v>50</v>
      </c>
      <c r="E341" s="114">
        <v>43269</v>
      </c>
      <c r="F341" s="114">
        <v>44165</v>
      </c>
      <c r="G341" s="114">
        <v>44167</v>
      </c>
      <c r="H341" s="103" t="s">
        <v>56</v>
      </c>
      <c r="I341" s="103" t="s">
        <v>58</v>
      </c>
      <c r="J341" s="103" t="s">
        <v>23</v>
      </c>
      <c r="K341" s="116">
        <v>840336.134453782</v>
      </c>
      <c r="L341" s="103" t="s">
        <v>56</v>
      </c>
      <c r="M341" s="103" t="s">
        <v>57</v>
      </c>
      <c r="N341" s="103" t="s">
        <v>62</v>
      </c>
      <c r="O341" s="115">
        <v>-1000000</v>
      </c>
      <c r="P341" s="103"/>
      <c r="Q341" s="103" t="s">
        <v>26</v>
      </c>
      <c r="R341" s="117">
        <v>1.19</v>
      </c>
      <c r="S341" s="103"/>
      <c r="T341" s="103"/>
      <c r="U341" s="103"/>
      <c r="V341" s="116"/>
      <c r="W341" s="116">
        <v>0</v>
      </c>
      <c r="X341" s="103"/>
      <c r="Y341" s="117">
        <v>1.145</v>
      </c>
      <c r="Z341" s="117">
        <v>1.2131812206480255</v>
      </c>
      <c r="AA341" s="116">
        <v>46729.996819202577</v>
      </c>
      <c r="AB341" s="191">
        <v>-1214.0560284942039</v>
      </c>
      <c r="AC341" s="116">
        <v>16056.972379507031</v>
      </c>
      <c r="AD341" s="116">
        <v>30673.024439695546</v>
      </c>
      <c r="AE341" s="105">
        <f t="shared" si="18"/>
        <v>28</v>
      </c>
      <c r="AF341" s="103" t="s">
        <v>235</v>
      </c>
      <c r="AH341" s="79">
        <f t="shared" si="19"/>
        <v>-462.62696851010554</v>
      </c>
      <c r="AI341" s="79">
        <f t="shared" si="20"/>
        <v>0</v>
      </c>
    </row>
    <row r="342" spans="1:35" ht="15.6" x14ac:dyDescent="0.25">
      <c r="A342" s="103">
        <v>2021</v>
      </c>
      <c r="B342" s="103" t="s">
        <v>178</v>
      </c>
      <c r="C342" s="103">
        <v>1129</v>
      </c>
      <c r="D342" s="103" t="s">
        <v>50</v>
      </c>
      <c r="E342" s="114">
        <v>43269</v>
      </c>
      <c r="F342" s="114">
        <v>44165</v>
      </c>
      <c r="G342" s="114">
        <v>44167</v>
      </c>
      <c r="H342" s="103" t="s">
        <v>60</v>
      </c>
      <c r="I342" s="103" t="s">
        <v>57</v>
      </c>
      <c r="J342" s="103" t="s">
        <v>23</v>
      </c>
      <c r="K342" s="116">
        <v>793650.79365079396</v>
      </c>
      <c r="L342" s="103" t="s">
        <v>60</v>
      </c>
      <c r="M342" s="103" t="s">
        <v>58</v>
      </c>
      <c r="N342" s="103" t="s">
        <v>62</v>
      </c>
      <c r="O342" s="115">
        <v>-1000000</v>
      </c>
      <c r="P342" s="103"/>
      <c r="Q342" s="103" t="s">
        <v>26</v>
      </c>
      <c r="R342" s="117">
        <v>1.26</v>
      </c>
      <c r="S342" s="103">
        <v>1.19</v>
      </c>
      <c r="T342" s="103" t="s">
        <v>151</v>
      </c>
      <c r="U342" s="103" t="s">
        <v>150</v>
      </c>
      <c r="V342" s="116"/>
      <c r="W342" s="116">
        <v>0</v>
      </c>
      <c r="X342" s="103"/>
      <c r="Y342" s="117">
        <v>1.145</v>
      </c>
      <c r="Z342" s="117">
        <v>1.2131812206480255</v>
      </c>
      <c r="AA342" s="115">
        <v>-47944.052847696781</v>
      </c>
      <c r="AB342" s="192"/>
      <c r="AC342" s="116"/>
      <c r="AD342" s="115">
        <v>-47944.052847696781</v>
      </c>
      <c r="AE342" s="105">
        <f t="shared" si="18"/>
        <v>28</v>
      </c>
      <c r="AF342" s="103" t="s">
        <v>235</v>
      </c>
      <c r="AH342" s="79">
        <f t="shared" si="19"/>
        <v>0</v>
      </c>
      <c r="AI342" s="79">
        <f t="shared" si="20"/>
        <v>2551.5824925544225</v>
      </c>
    </row>
    <row r="343" spans="1:35" ht="15.6" x14ac:dyDescent="0.25">
      <c r="A343" s="103">
        <v>2021</v>
      </c>
      <c r="B343" s="103" t="s">
        <v>283</v>
      </c>
      <c r="C343" s="103">
        <v>1293</v>
      </c>
      <c r="D343" s="103" t="s">
        <v>28</v>
      </c>
      <c r="E343" s="114">
        <v>43397</v>
      </c>
      <c r="F343" s="114">
        <v>44165</v>
      </c>
      <c r="G343" s="114">
        <v>44167</v>
      </c>
      <c r="H343" s="103" t="s">
        <v>56</v>
      </c>
      <c r="I343" s="103" t="s">
        <v>58</v>
      </c>
      <c r="J343" s="103" t="s">
        <v>23</v>
      </c>
      <c r="K343" s="116">
        <v>212494.68763280899</v>
      </c>
      <c r="L343" s="103" t="s">
        <v>56</v>
      </c>
      <c r="M343" s="103" t="s">
        <v>57</v>
      </c>
      <c r="N343" s="103" t="s">
        <v>62</v>
      </c>
      <c r="O343" s="115">
        <v>-250000</v>
      </c>
      <c r="P343" s="103"/>
      <c r="Q343" s="103" t="s">
        <v>26</v>
      </c>
      <c r="R343" s="117">
        <v>1.1765000000000001</v>
      </c>
      <c r="S343" s="103">
        <v>1.2549999999999999</v>
      </c>
      <c r="T343" s="103" t="s">
        <v>149</v>
      </c>
      <c r="U343" s="103" t="s">
        <v>150</v>
      </c>
      <c r="V343" s="116"/>
      <c r="W343" s="116">
        <v>0</v>
      </c>
      <c r="X343" s="103"/>
      <c r="Y343" s="117">
        <v>1.145</v>
      </c>
      <c r="Z343" s="117">
        <v>1.2131812206480255</v>
      </c>
      <c r="AA343" s="116">
        <v>1833.6325834124953</v>
      </c>
      <c r="AB343" s="191">
        <v>-11180.559577492386</v>
      </c>
      <c r="AC343" s="116"/>
      <c r="AD343" s="116">
        <v>1833.6325834124953</v>
      </c>
      <c r="AE343" s="105">
        <f t="shared" si="18"/>
        <v>28</v>
      </c>
      <c r="AF343" s="103" t="s">
        <v>237</v>
      </c>
      <c r="AH343" s="79">
        <f t="shared" si="19"/>
        <v>-9.7915979954227232</v>
      </c>
      <c r="AI343" s="79">
        <f t="shared" si="20"/>
        <v>0</v>
      </c>
    </row>
    <row r="344" spans="1:35" ht="15.6" x14ac:dyDescent="0.25">
      <c r="A344" s="103">
        <v>2021</v>
      </c>
      <c r="B344" s="103" t="s">
        <v>283</v>
      </c>
      <c r="C344" s="103">
        <v>1294</v>
      </c>
      <c r="D344" s="103" t="s">
        <v>28</v>
      </c>
      <c r="E344" s="114">
        <v>43397</v>
      </c>
      <c r="F344" s="114">
        <v>44165</v>
      </c>
      <c r="G344" s="114">
        <v>44167</v>
      </c>
      <c r="H344" s="103" t="s">
        <v>60</v>
      </c>
      <c r="I344" s="103" t="s">
        <v>57</v>
      </c>
      <c r="J344" s="103" t="s">
        <v>23</v>
      </c>
      <c r="K344" s="116">
        <v>212494.68763280899</v>
      </c>
      <c r="L344" s="103" t="s">
        <v>60</v>
      </c>
      <c r="M344" s="103" t="s">
        <v>58</v>
      </c>
      <c r="N344" s="103" t="s">
        <v>62</v>
      </c>
      <c r="O344" s="115">
        <v>-250000</v>
      </c>
      <c r="P344" s="103"/>
      <c r="Q344" s="103" t="s">
        <v>26</v>
      </c>
      <c r="R344" s="117">
        <v>1.1765000000000001</v>
      </c>
      <c r="S344" s="103"/>
      <c r="T344" s="103"/>
      <c r="U344" s="103"/>
      <c r="V344" s="116"/>
      <c r="W344" s="116">
        <v>0</v>
      </c>
      <c r="X344" s="103"/>
      <c r="Y344" s="117">
        <v>1.145</v>
      </c>
      <c r="Z344" s="117">
        <v>1.2131812206480255</v>
      </c>
      <c r="AA344" s="115">
        <v>-6776.8762868421536</v>
      </c>
      <c r="AB344" s="192"/>
      <c r="AC344" s="116">
        <v>0</v>
      </c>
      <c r="AD344" s="115">
        <v>-6776.8762868421536</v>
      </c>
      <c r="AE344" s="105">
        <f t="shared" si="18"/>
        <v>28</v>
      </c>
      <c r="AF344" s="103" t="s">
        <v>237</v>
      </c>
      <c r="AH344" s="79">
        <f t="shared" si="19"/>
        <v>0</v>
      </c>
      <c r="AI344" s="79">
        <f t="shared" si="20"/>
        <v>360.66535598573944</v>
      </c>
    </row>
    <row r="345" spans="1:35" ht="15.6" x14ac:dyDescent="0.25">
      <c r="A345" s="103">
        <v>2021</v>
      </c>
      <c r="B345" s="103" t="s">
        <v>283</v>
      </c>
      <c r="C345" s="103">
        <v>1295</v>
      </c>
      <c r="D345" s="103" t="s">
        <v>28</v>
      </c>
      <c r="E345" s="114">
        <v>43397</v>
      </c>
      <c r="F345" s="114">
        <v>44165</v>
      </c>
      <c r="G345" s="114">
        <v>44167</v>
      </c>
      <c r="H345" s="103" t="s">
        <v>60</v>
      </c>
      <c r="I345" s="103" t="s">
        <v>57</v>
      </c>
      <c r="J345" s="103" t="s">
        <v>23</v>
      </c>
      <c r="K345" s="116">
        <v>212494.68763280899</v>
      </c>
      <c r="L345" s="103" t="s">
        <v>60</v>
      </c>
      <c r="M345" s="103" t="s">
        <v>58</v>
      </c>
      <c r="N345" s="103" t="s">
        <v>62</v>
      </c>
      <c r="O345" s="115">
        <v>-250000</v>
      </c>
      <c r="P345" s="103"/>
      <c r="Q345" s="103" t="s">
        <v>26</v>
      </c>
      <c r="R345" s="117">
        <v>1.1765000000000001</v>
      </c>
      <c r="S345" s="103">
        <v>1.1299999999999999</v>
      </c>
      <c r="T345" s="103" t="s">
        <v>151</v>
      </c>
      <c r="U345" s="103" t="s">
        <v>150</v>
      </c>
      <c r="V345" s="116"/>
      <c r="W345" s="116">
        <v>0</v>
      </c>
      <c r="X345" s="103"/>
      <c r="Y345" s="117">
        <v>1.145</v>
      </c>
      <c r="Z345" s="117">
        <v>1.2131812206480255</v>
      </c>
      <c r="AA345" s="115">
        <v>-6237.3158740627259</v>
      </c>
      <c r="AB345" s="192"/>
      <c r="AC345" s="116"/>
      <c r="AD345" s="115">
        <v>-6237.3158740627259</v>
      </c>
      <c r="AE345" s="105">
        <f t="shared" si="18"/>
        <v>28</v>
      </c>
      <c r="AF345" s="103" t="s">
        <v>237</v>
      </c>
      <c r="AH345" s="79">
        <f t="shared" si="19"/>
        <v>0</v>
      </c>
      <c r="AI345" s="79">
        <f t="shared" si="20"/>
        <v>331.94995081761829</v>
      </c>
    </row>
    <row r="346" spans="1:35" ht="15.6" x14ac:dyDescent="0.25">
      <c r="A346" s="103">
        <v>2021</v>
      </c>
      <c r="B346" s="103" t="s">
        <v>284</v>
      </c>
      <c r="C346" s="103">
        <v>1296</v>
      </c>
      <c r="D346" s="103" t="s">
        <v>28</v>
      </c>
      <c r="E346" s="114">
        <v>43397</v>
      </c>
      <c r="F346" s="114">
        <v>44193</v>
      </c>
      <c r="G346" s="114">
        <v>44195</v>
      </c>
      <c r="H346" s="103" t="s">
        <v>56</v>
      </c>
      <c r="I346" s="103" t="s">
        <v>58</v>
      </c>
      <c r="J346" s="103" t="s">
        <v>23</v>
      </c>
      <c r="K346" s="116">
        <v>212494.68763280899</v>
      </c>
      <c r="L346" s="103" t="s">
        <v>56</v>
      </c>
      <c r="M346" s="103" t="s">
        <v>57</v>
      </c>
      <c r="N346" s="103" t="s">
        <v>62</v>
      </c>
      <c r="O346" s="115">
        <v>-250000</v>
      </c>
      <c r="P346" s="103"/>
      <c r="Q346" s="103" t="s">
        <v>26</v>
      </c>
      <c r="R346" s="117">
        <v>1.1765000000000001</v>
      </c>
      <c r="S346" s="103">
        <v>1.2549999999999999</v>
      </c>
      <c r="T346" s="103" t="s">
        <v>149</v>
      </c>
      <c r="U346" s="103" t="s">
        <v>150</v>
      </c>
      <c r="V346" s="116"/>
      <c r="W346" s="116">
        <v>0</v>
      </c>
      <c r="X346" s="103"/>
      <c r="Y346" s="117">
        <v>1.145</v>
      </c>
      <c r="Z346" s="117">
        <v>1.2157500377299426</v>
      </c>
      <c r="AA346" s="116">
        <v>1798.6937860067458</v>
      </c>
      <c r="AB346" s="191">
        <v>-11303.282316239585</v>
      </c>
      <c r="AC346" s="116"/>
      <c r="AD346" s="116">
        <v>1798.6937860067458</v>
      </c>
      <c r="AE346" s="105">
        <f t="shared" si="18"/>
        <v>29</v>
      </c>
      <c r="AF346" s="103" t="s">
        <v>237</v>
      </c>
      <c r="AH346" s="79">
        <f t="shared" si="19"/>
        <v>-9.6050248172760231</v>
      </c>
      <c r="AI346" s="79">
        <f t="shared" si="20"/>
        <v>0</v>
      </c>
    </row>
    <row r="347" spans="1:35" ht="15.6" x14ac:dyDescent="0.25">
      <c r="A347" s="103">
        <v>2021</v>
      </c>
      <c r="B347" s="103" t="s">
        <v>284</v>
      </c>
      <c r="C347" s="103">
        <v>1297</v>
      </c>
      <c r="D347" s="103" t="s">
        <v>28</v>
      </c>
      <c r="E347" s="114">
        <v>43397</v>
      </c>
      <c r="F347" s="114">
        <v>44193</v>
      </c>
      <c r="G347" s="114">
        <v>44195</v>
      </c>
      <c r="H347" s="103" t="s">
        <v>60</v>
      </c>
      <c r="I347" s="103" t="s">
        <v>57</v>
      </c>
      <c r="J347" s="103" t="s">
        <v>23</v>
      </c>
      <c r="K347" s="116">
        <v>212494.68763280899</v>
      </c>
      <c r="L347" s="103" t="s">
        <v>60</v>
      </c>
      <c r="M347" s="103" t="s">
        <v>58</v>
      </c>
      <c r="N347" s="103" t="s">
        <v>62</v>
      </c>
      <c r="O347" s="115">
        <v>-250000</v>
      </c>
      <c r="P347" s="103"/>
      <c r="Q347" s="103" t="s">
        <v>26</v>
      </c>
      <c r="R347" s="117">
        <v>1.1765000000000001</v>
      </c>
      <c r="S347" s="103"/>
      <c r="T347" s="103"/>
      <c r="U347" s="103"/>
      <c r="V347" s="116"/>
      <c r="W347" s="116">
        <v>0</v>
      </c>
      <c r="X347" s="103"/>
      <c r="Y347" s="117">
        <v>1.145</v>
      </c>
      <c r="Z347" s="117">
        <v>1.2157500377299426</v>
      </c>
      <c r="AA347" s="115">
        <v>-6810.6389728691402</v>
      </c>
      <c r="AB347" s="192"/>
      <c r="AC347" s="116">
        <v>0</v>
      </c>
      <c r="AD347" s="115">
        <v>-6810.6389728691402</v>
      </c>
      <c r="AE347" s="105">
        <f t="shared" si="18"/>
        <v>29</v>
      </c>
      <c r="AF347" s="103" t="s">
        <v>237</v>
      </c>
      <c r="AH347" s="79">
        <f t="shared" si="19"/>
        <v>0</v>
      </c>
      <c r="AI347" s="79">
        <f t="shared" si="20"/>
        <v>429.47889362912792</v>
      </c>
    </row>
    <row r="348" spans="1:35" ht="15.6" x14ac:dyDescent="0.25">
      <c r="A348" s="103">
        <v>2021</v>
      </c>
      <c r="B348" s="103" t="s">
        <v>284</v>
      </c>
      <c r="C348" s="103">
        <v>1298</v>
      </c>
      <c r="D348" s="103" t="s">
        <v>28</v>
      </c>
      <c r="E348" s="114">
        <v>43397</v>
      </c>
      <c r="F348" s="114">
        <v>44193</v>
      </c>
      <c r="G348" s="114">
        <v>44195</v>
      </c>
      <c r="H348" s="103" t="s">
        <v>60</v>
      </c>
      <c r="I348" s="103" t="s">
        <v>57</v>
      </c>
      <c r="J348" s="103" t="s">
        <v>23</v>
      </c>
      <c r="K348" s="116">
        <v>212494.68763280899</v>
      </c>
      <c r="L348" s="103" t="s">
        <v>60</v>
      </c>
      <c r="M348" s="103" t="s">
        <v>58</v>
      </c>
      <c r="N348" s="103" t="s">
        <v>62</v>
      </c>
      <c r="O348" s="115">
        <v>-250000</v>
      </c>
      <c r="P348" s="103"/>
      <c r="Q348" s="103" t="s">
        <v>26</v>
      </c>
      <c r="R348" s="117">
        <v>1.1765000000000001</v>
      </c>
      <c r="S348" s="103">
        <v>1.1299999999999999</v>
      </c>
      <c r="T348" s="103" t="s">
        <v>151</v>
      </c>
      <c r="U348" s="103" t="s">
        <v>150</v>
      </c>
      <c r="V348" s="116"/>
      <c r="W348" s="116">
        <v>0</v>
      </c>
      <c r="X348" s="103"/>
      <c r="Y348" s="117">
        <v>1.145</v>
      </c>
      <c r="Z348" s="117">
        <v>1.2157500377299426</v>
      </c>
      <c r="AA348" s="115">
        <v>-6291.3371293771916</v>
      </c>
      <c r="AB348" s="192"/>
      <c r="AC348" s="116"/>
      <c r="AD348" s="115">
        <v>-6291.3371293771916</v>
      </c>
      <c r="AE348" s="105">
        <f t="shared" si="18"/>
        <v>29</v>
      </c>
      <c r="AF348" s="103" t="s">
        <v>237</v>
      </c>
      <c r="AH348" s="79">
        <f t="shared" si="19"/>
        <v>0</v>
      </c>
      <c r="AI348" s="79">
        <f t="shared" si="20"/>
        <v>396.73171937852567</v>
      </c>
    </row>
    <row r="349" spans="1:35" ht="15.6" x14ac:dyDescent="0.25">
      <c r="A349" s="103">
        <v>2021</v>
      </c>
      <c r="B349" s="103" t="s">
        <v>285</v>
      </c>
      <c r="C349" s="103">
        <v>1386</v>
      </c>
      <c r="D349" s="103" t="s">
        <v>22</v>
      </c>
      <c r="E349" s="114">
        <v>43397</v>
      </c>
      <c r="F349" s="114">
        <v>44193</v>
      </c>
      <c r="G349" s="114">
        <v>44195</v>
      </c>
      <c r="H349" s="103" t="s">
        <v>56</v>
      </c>
      <c r="I349" s="103" t="s">
        <v>58</v>
      </c>
      <c r="J349" s="103" t="s">
        <v>23</v>
      </c>
      <c r="K349" s="116">
        <v>425350.914504466</v>
      </c>
      <c r="L349" s="103" t="s">
        <v>56</v>
      </c>
      <c r="M349" s="103" t="s">
        <v>57</v>
      </c>
      <c r="N349" s="103" t="s">
        <v>62</v>
      </c>
      <c r="O349" s="115">
        <v>-500000</v>
      </c>
      <c r="P349" s="103"/>
      <c r="Q349" s="103" t="s">
        <v>26</v>
      </c>
      <c r="R349" s="117">
        <v>1.1755</v>
      </c>
      <c r="S349" s="103">
        <v>1.2549999999999999</v>
      </c>
      <c r="T349" s="103" t="s">
        <v>149</v>
      </c>
      <c r="U349" s="103" t="s">
        <v>150</v>
      </c>
      <c r="V349" s="116"/>
      <c r="W349" s="116">
        <v>0</v>
      </c>
      <c r="X349" s="103"/>
      <c r="Y349" s="117">
        <v>1.145</v>
      </c>
      <c r="Z349" s="117">
        <v>1.2157500377299426</v>
      </c>
      <c r="AA349" s="116">
        <v>3690.902212997808</v>
      </c>
      <c r="AB349" s="191">
        <v>-22316.479580287723</v>
      </c>
      <c r="AC349" s="116"/>
      <c r="AD349" s="116">
        <v>3690.902212997808</v>
      </c>
      <c r="AE349" s="105">
        <f t="shared" si="18"/>
        <v>29</v>
      </c>
      <c r="AF349" s="103" t="s">
        <v>239</v>
      </c>
      <c r="AH349" s="79">
        <f t="shared" si="19"/>
        <v>-30.782124456401714</v>
      </c>
      <c r="AI349" s="79">
        <f t="shared" si="20"/>
        <v>0</v>
      </c>
    </row>
    <row r="350" spans="1:35" ht="15.6" x14ac:dyDescent="0.25">
      <c r="A350" s="103">
        <v>2021</v>
      </c>
      <c r="B350" s="103" t="s">
        <v>285</v>
      </c>
      <c r="C350" s="103">
        <v>1387</v>
      </c>
      <c r="D350" s="103" t="s">
        <v>22</v>
      </c>
      <c r="E350" s="114">
        <v>43397</v>
      </c>
      <c r="F350" s="114">
        <v>44193</v>
      </c>
      <c r="G350" s="114">
        <v>44195</v>
      </c>
      <c r="H350" s="103" t="s">
        <v>60</v>
      </c>
      <c r="I350" s="103" t="s">
        <v>57</v>
      </c>
      <c r="J350" s="103" t="s">
        <v>23</v>
      </c>
      <c r="K350" s="116">
        <v>425350.914504466</v>
      </c>
      <c r="L350" s="103" t="s">
        <v>60</v>
      </c>
      <c r="M350" s="103" t="s">
        <v>58</v>
      </c>
      <c r="N350" s="103" t="s">
        <v>62</v>
      </c>
      <c r="O350" s="115">
        <v>-500000</v>
      </c>
      <c r="P350" s="103"/>
      <c r="Q350" s="103" t="s">
        <v>26</v>
      </c>
      <c r="R350" s="117">
        <v>1.1755</v>
      </c>
      <c r="S350" s="103"/>
      <c r="T350" s="103"/>
      <c r="U350" s="103"/>
      <c r="V350" s="116"/>
      <c r="W350" s="116">
        <v>0</v>
      </c>
      <c r="X350" s="103"/>
      <c r="Y350" s="117">
        <v>1.145</v>
      </c>
      <c r="Z350" s="117">
        <v>1.2157500377299426</v>
      </c>
      <c r="AA350" s="115">
        <v>-13500.450839719069</v>
      </c>
      <c r="AB350" s="192"/>
      <c r="AC350" s="116">
        <v>0</v>
      </c>
      <c r="AD350" s="115">
        <v>-13500.450839719069</v>
      </c>
      <c r="AE350" s="105">
        <f t="shared" si="18"/>
        <v>29</v>
      </c>
      <c r="AF350" s="103" t="s">
        <v>239</v>
      </c>
      <c r="AH350" s="79">
        <f t="shared" si="19"/>
        <v>0</v>
      </c>
      <c r="AI350" s="79">
        <f t="shared" si="20"/>
        <v>851.33842995268446</v>
      </c>
    </row>
    <row r="351" spans="1:35" ht="15.6" x14ac:dyDescent="0.25">
      <c r="A351" s="103">
        <v>2021</v>
      </c>
      <c r="B351" s="103" t="s">
        <v>285</v>
      </c>
      <c r="C351" s="103">
        <v>1388</v>
      </c>
      <c r="D351" s="103" t="s">
        <v>22</v>
      </c>
      <c r="E351" s="114">
        <v>43397</v>
      </c>
      <c r="F351" s="114">
        <v>44193</v>
      </c>
      <c r="G351" s="114">
        <v>44195</v>
      </c>
      <c r="H351" s="103" t="s">
        <v>60</v>
      </c>
      <c r="I351" s="103" t="s">
        <v>57</v>
      </c>
      <c r="J351" s="103" t="s">
        <v>23</v>
      </c>
      <c r="K351" s="116">
        <v>425350.914504466</v>
      </c>
      <c r="L351" s="103" t="s">
        <v>60</v>
      </c>
      <c r="M351" s="103" t="s">
        <v>58</v>
      </c>
      <c r="N351" s="103" t="s">
        <v>62</v>
      </c>
      <c r="O351" s="115">
        <v>-500000</v>
      </c>
      <c r="P351" s="103"/>
      <c r="Q351" s="103" t="s">
        <v>26</v>
      </c>
      <c r="R351" s="117">
        <v>1.1755</v>
      </c>
      <c r="S351" s="103">
        <v>1.1299999999999999</v>
      </c>
      <c r="T351" s="103" t="s">
        <v>151</v>
      </c>
      <c r="U351" s="103" t="s">
        <v>150</v>
      </c>
      <c r="V351" s="116"/>
      <c r="W351" s="116">
        <v>0</v>
      </c>
      <c r="X351" s="103"/>
      <c r="Y351" s="117">
        <v>1.145</v>
      </c>
      <c r="Z351" s="117">
        <v>1.2157500377299426</v>
      </c>
      <c r="AA351" s="115">
        <v>-12506.930953566462</v>
      </c>
      <c r="AB351" s="192"/>
      <c r="AC351" s="116"/>
      <c r="AD351" s="115">
        <v>-12506.930953566462</v>
      </c>
      <c r="AE351" s="105">
        <f t="shared" si="18"/>
        <v>29</v>
      </c>
      <c r="AF351" s="103" t="s">
        <v>239</v>
      </c>
      <c r="AH351" s="79">
        <f t="shared" si="19"/>
        <v>0</v>
      </c>
      <c r="AI351" s="79">
        <f t="shared" si="20"/>
        <v>788.68706593190109</v>
      </c>
    </row>
    <row r="352" spans="1:35" ht="15.6" x14ac:dyDescent="0.25">
      <c r="A352" s="103">
        <v>2021</v>
      </c>
      <c r="B352" s="103" t="s">
        <v>179</v>
      </c>
      <c r="C352" s="103">
        <v>1140</v>
      </c>
      <c r="D352" s="103" t="s">
        <v>50</v>
      </c>
      <c r="E352" s="114">
        <v>43312</v>
      </c>
      <c r="F352" s="114"/>
      <c r="G352" s="114">
        <v>44196</v>
      </c>
      <c r="H352" s="103" t="s">
        <v>56</v>
      </c>
      <c r="I352" s="103" t="s">
        <v>61</v>
      </c>
      <c r="J352" s="103" t="s">
        <v>23</v>
      </c>
      <c r="K352" s="116">
        <v>793650.79365079396</v>
      </c>
      <c r="L352" s="103" t="s">
        <v>60</v>
      </c>
      <c r="M352" s="103" t="s">
        <v>61</v>
      </c>
      <c r="N352" s="103" t="s">
        <v>62</v>
      </c>
      <c r="O352" s="115">
        <v>-1000000</v>
      </c>
      <c r="P352" s="103"/>
      <c r="Q352" s="103" t="s">
        <v>26</v>
      </c>
      <c r="R352" s="117">
        <v>1.26</v>
      </c>
      <c r="S352" s="103"/>
      <c r="T352" s="103"/>
      <c r="U352" s="103"/>
      <c r="V352" s="116"/>
      <c r="W352" s="116">
        <v>0</v>
      </c>
      <c r="X352" s="103"/>
      <c r="Y352" s="117">
        <v>1.145</v>
      </c>
      <c r="Z352" s="117">
        <v>1.2158419999578498</v>
      </c>
      <c r="AA352" s="115">
        <v>-29033.868989803603</v>
      </c>
      <c r="AB352" s="115">
        <v>-29033.868989803603</v>
      </c>
      <c r="AC352" s="115">
        <v>-29033.868989803599</v>
      </c>
      <c r="AD352" s="115">
        <v>-3.637978807091713E-12</v>
      </c>
      <c r="AE352" s="105">
        <f t="shared" si="18"/>
        <v>29</v>
      </c>
      <c r="AF352" s="103" t="s">
        <v>286</v>
      </c>
      <c r="AH352" s="79">
        <f t="shared" si="19"/>
        <v>0</v>
      </c>
      <c r="AI352" s="79">
        <f t="shared" si="20"/>
        <v>1830.8757784970151</v>
      </c>
    </row>
    <row r="353" spans="1:35" ht="15.6" x14ac:dyDescent="0.25">
      <c r="A353" s="103">
        <v>2021</v>
      </c>
      <c r="B353" s="103" t="s">
        <v>180</v>
      </c>
      <c r="C353" s="103">
        <v>1145</v>
      </c>
      <c r="D353" s="103" t="s">
        <v>50</v>
      </c>
      <c r="E353" s="114">
        <v>43342</v>
      </c>
      <c r="F353" s="114"/>
      <c r="G353" s="114">
        <v>44196</v>
      </c>
      <c r="H353" s="103" t="s">
        <v>56</v>
      </c>
      <c r="I353" s="103" t="s">
        <v>61</v>
      </c>
      <c r="J353" s="103" t="s">
        <v>23</v>
      </c>
      <c r="K353" s="116">
        <v>793650.79365079396</v>
      </c>
      <c r="L353" s="103" t="s">
        <v>60</v>
      </c>
      <c r="M353" s="103" t="s">
        <v>61</v>
      </c>
      <c r="N353" s="103" t="s">
        <v>62</v>
      </c>
      <c r="O353" s="115">
        <v>-1000000</v>
      </c>
      <c r="P353" s="103"/>
      <c r="Q353" s="103" t="s">
        <v>26</v>
      </c>
      <c r="R353" s="117">
        <v>1.26</v>
      </c>
      <c r="S353" s="103"/>
      <c r="T353" s="103"/>
      <c r="U353" s="103"/>
      <c r="V353" s="116"/>
      <c r="W353" s="116">
        <v>0</v>
      </c>
      <c r="X353" s="103"/>
      <c r="Y353" s="117">
        <v>1.145</v>
      </c>
      <c r="Z353" s="117">
        <v>1.2158419999578498</v>
      </c>
      <c r="AA353" s="115">
        <v>-29033.868989803603</v>
      </c>
      <c r="AB353" s="115">
        <v>-29033.868989803603</v>
      </c>
      <c r="AC353" s="115">
        <v>-29033.868989803599</v>
      </c>
      <c r="AD353" s="115">
        <v>-3.637978807091713E-12</v>
      </c>
      <c r="AE353" s="105">
        <f t="shared" si="18"/>
        <v>29</v>
      </c>
      <c r="AF353" s="103" t="s">
        <v>286</v>
      </c>
      <c r="AH353" s="79">
        <f t="shared" si="19"/>
        <v>0</v>
      </c>
      <c r="AI353" s="79">
        <f t="shared" si="20"/>
        <v>1830.8757784970151</v>
      </c>
    </row>
    <row r="354" spans="1:35" ht="15.6" x14ac:dyDescent="0.25">
      <c r="A354" s="103">
        <v>2021</v>
      </c>
      <c r="B354" s="103" t="s">
        <v>152</v>
      </c>
      <c r="C354" s="103">
        <v>1207</v>
      </c>
      <c r="D354" s="103" t="s">
        <v>50</v>
      </c>
      <c r="E354" s="114">
        <v>43371</v>
      </c>
      <c r="F354" s="114"/>
      <c r="G354" s="114">
        <v>44196</v>
      </c>
      <c r="H354" s="103" t="s">
        <v>56</v>
      </c>
      <c r="I354" s="103" t="s">
        <v>61</v>
      </c>
      <c r="J354" s="103" t="s">
        <v>23</v>
      </c>
      <c r="K354" s="116">
        <v>793650.79365079396</v>
      </c>
      <c r="L354" s="103" t="s">
        <v>60</v>
      </c>
      <c r="M354" s="103" t="s">
        <v>61</v>
      </c>
      <c r="N354" s="103" t="s">
        <v>62</v>
      </c>
      <c r="O354" s="115">
        <v>-1000000</v>
      </c>
      <c r="P354" s="103"/>
      <c r="Q354" s="103" t="s">
        <v>26</v>
      </c>
      <c r="R354" s="117">
        <v>1.26</v>
      </c>
      <c r="S354" s="103"/>
      <c r="T354" s="103"/>
      <c r="U354" s="103"/>
      <c r="V354" s="116"/>
      <c r="W354" s="116">
        <v>0</v>
      </c>
      <c r="X354" s="103"/>
      <c r="Y354" s="117">
        <v>1.145</v>
      </c>
      <c r="Z354" s="117">
        <v>1.2158419999578498</v>
      </c>
      <c r="AA354" s="115">
        <v>-29033.868989803603</v>
      </c>
      <c r="AB354" s="115">
        <v>-29033.868989803603</v>
      </c>
      <c r="AC354" s="115">
        <v>-29033.868989803599</v>
      </c>
      <c r="AD354" s="115">
        <v>-3.637978807091713E-12</v>
      </c>
      <c r="AE354" s="105">
        <f t="shared" si="18"/>
        <v>29</v>
      </c>
      <c r="AF354" s="103" t="s">
        <v>286</v>
      </c>
      <c r="AH354" s="79">
        <f t="shared" si="19"/>
        <v>0</v>
      </c>
      <c r="AI354" s="79">
        <f t="shared" si="20"/>
        <v>1830.8757784970151</v>
      </c>
    </row>
    <row r="355" spans="1:35" ht="15.6" x14ac:dyDescent="0.25">
      <c r="A355" s="103">
        <v>2021</v>
      </c>
      <c r="B355" s="103" t="s">
        <v>153</v>
      </c>
      <c r="C355" s="103">
        <v>1225</v>
      </c>
      <c r="D355" s="103" t="s">
        <v>50</v>
      </c>
      <c r="E355" s="114">
        <v>43402</v>
      </c>
      <c r="F355" s="114"/>
      <c r="G355" s="114">
        <v>44196</v>
      </c>
      <c r="H355" s="103" t="s">
        <v>56</v>
      </c>
      <c r="I355" s="103" t="s">
        <v>61</v>
      </c>
      <c r="J355" s="103" t="s">
        <v>23</v>
      </c>
      <c r="K355" s="116">
        <v>793650.79365079396</v>
      </c>
      <c r="L355" s="103" t="s">
        <v>60</v>
      </c>
      <c r="M355" s="103" t="s">
        <v>61</v>
      </c>
      <c r="N355" s="103" t="s">
        <v>62</v>
      </c>
      <c r="O355" s="115">
        <v>-1000000</v>
      </c>
      <c r="P355" s="103"/>
      <c r="Q355" s="103" t="s">
        <v>26</v>
      </c>
      <c r="R355" s="117">
        <v>1.26</v>
      </c>
      <c r="S355" s="103"/>
      <c r="T355" s="103"/>
      <c r="U355" s="103"/>
      <c r="V355" s="116"/>
      <c r="W355" s="116">
        <v>0</v>
      </c>
      <c r="X355" s="103"/>
      <c r="Y355" s="117">
        <v>1.145</v>
      </c>
      <c r="Z355" s="117">
        <v>1.2158419999578498</v>
      </c>
      <c r="AA355" s="115">
        <v>-29033.868989803603</v>
      </c>
      <c r="AB355" s="115">
        <v>-29033.868989803603</v>
      </c>
      <c r="AC355" s="115">
        <v>-29033.868989803599</v>
      </c>
      <c r="AD355" s="115">
        <v>-3.637978807091713E-12</v>
      </c>
      <c r="AE355" s="105">
        <f t="shared" si="18"/>
        <v>29</v>
      </c>
      <c r="AF355" s="103" t="s">
        <v>286</v>
      </c>
      <c r="AH355" s="79">
        <f t="shared" si="19"/>
        <v>0</v>
      </c>
      <c r="AI355" s="79">
        <f t="shared" si="20"/>
        <v>1830.8757784970151</v>
      </c>
    </row>
    <row r="356" spans="1:35" ht="15.6" x14ac:dyDescent="0.25">
      <c r="A356" s="103">
        <v>2021</v>
      </c>
      <c r="B356" s="103" t="s">
        <v>154</v>
      </c>
      <c r="C356" s="103">
        <v>1407</v>
      </c>
      <c r="D356" s="103" t="s">
        <v>50</v>
      </c>
      <c r="E356" s="114">
        <v>43433</v>
      </c>
      <c r="F356" s="114"/>
      <c r="G356" s="114">
        <v>44196</v>
      </c>
      <c r="H356" s="103" t="s">
        <v>56</v>
      </c>
      <c r="I356" s="103" t="s">
        <v>61</v>
      </c>
      <c r="J356" s="103" t="s">
        <v>23</v>
      </c>
      <c r="K356" s="116">
        <v>793650.79365079396</v>
      </c>
      <c r="L356" s="103" t="s">
        <v>60</v>
      </c>
      <c r="M356" s="103" t="s">
        <v>61</v>
      </c>
      <c r="N356" s="103" t="s">
        <v>62</v>
      </c>
      <c r="O356" s="115">
        <v>-1000000</v>
      </c>
      <c r="P356" s="103"/>
      <c r="Q356" s="103" t="s">
        <v>26</v>
      </c>
      <c r="R356" s="117">
        <v>1.26</v>
      </c>
      <c r="S356" s="103"/>
      <c r="T356" s="103"/>
      <c r="U356" s="103"/>
      <c r="V356" s="116"/>
      <c r="W356" s="116">
        <v>0</v>
      </c>
      <c r="X356" s="103"/>
      <c r="Y356" s="117">
        <v>1.145</v>
      </c>
      <c r="Z356" s="117">
        <v>1.2158419999578498</v>
      </c>
      <c r="AA356" s="115">
        <v>-29033.868989803603</v>
      </c>
      <c r="AB356" s="115">
        <v>-29033.868989803603</v>
      </c>
      <c r="AC356" s="115">
        <v>-29033.868989803599</v>
      </c>
      <c r="AD356" s="115">
        <v>-3.637978807091713E-12</v>
      </c>
      <c r="AE356" s="105">
        <f t="shared" si="18"/>
        <v>29</v>
      </c>
      <c r="AF356" s="103" t="s">
        <v>286</v>
      </c>
      <c r="AH356" s="79">
        <f t="shared" si="19"/>
        <v>0</v>
      </c>
      <c r="AI356" s="79">
        <f t="shared" si="20"/>
        <v>1830.8757784970151</v>
      </c>
    </row>
    <row r="357" spans="1:35" ht="15.6" x14ac:dyDescent="0.25">
      <c r="A357" s="103">
        <v>2021</v>
      </c>
      <c r="B357" s="103" t="s">
        <v>155</v>
      </c>
      <c r="C357" s="103">
        <v>1425</v>
      </c>
      <c r="D357" s="103" t="s">
        <v>50</v>
      </c>
      <c r="E357" s="114">
        <v>43465</v>
      </c>
      <c r="F357" s="114"/>
      <c r="G357" s="114">
        <v>44196</v>
      </c>
      <c r="H357" s="103" t="s">
        <v>56</v>
      </c>
      <c r="I357" s="103" t="s">
        <v>61</v>
      </c>
      <c r="J357" s="103" t="s">
        <v>23</v>
      </c>
      <c r="K357" s="116">
        <v>793650.79365079396</v>
      </c>
      <c r="L357" s="103" t="s">
        <v>60</v>
      </c>
      <c r="M357" s="103" t="s">
        <v>61</v>
      </c>
      <c r="N357" s="103" t="s">
        <v>62</v>
      </c>
      <c r="O357" s="115">
        <v>-1000000</v>
      </c>
      <c r="P357" s="103"/>
      <c r="Q357" s="103" t="s">
        <v>26</v>
      </c>
      <c r="R357" s="117">
        <v>1.26</v>
      </c>
      <c r="S357" s="103"/>
      <c r="T357" s="103"/>
      <c r="U357" s="103"/>
      <c r="V357" s="116"/>
      <c r="W357" s="116">
        <v>0</v>
      </c>
      <c r="X357" s="103"/>
      <c r="Y357" s="117">
        <v>1.145</v>
      </c>
      <c r="Z357" s="117">
        <v>1.2158419999578498</v>
      </c>
      <c r="AA357" s="115">
        <v>-29033.868989803603</v>
      </c>
      <c r="AB357" s="115">
        <v>-29033.868989803603</v>
      </c>
      <c r="AC357" s="115">
        <v>-29033.868989803599</v>
      </c>
      <c r="AD357" s="115">
        <v>-3.637978807091713E-12</v>
      </c>
      <c r="AE357" s="105">
        <f t="shared" si="18"/>
        <v>29</v>
      </c>
      <c r="AF357" s="103" t="s">
        <v>286</v>
      </c>
      <c r="AH357" s="79">
        <f t="shared" si="19"/>
        <v>0</v>
      </c>
      <c r="AI357" s="79">
        <f t="shared" si="20"/>
        <v>1830.8757784970151</v>
      </c>
    </row>
    <row r="358" spans="1:35" ht="15.6" x14ac:dyDescent="0.25">
      <c r="A358" s="103">
        <v>2021</v>
      </c>
      <c r="B358" s="103" t="s">
        <v>181</v>
      </c>
      <c r="C358" s="103">
        <v>1130</v>
      </c>
      <c r="D358" s="103" t="s">
        <v>50</v>
      </c>
      <c r="E358" s="114">
        <v>43269</v>
      </c>
      <c r="F358" s="114">
        <v>44194</v>
      </c>
      <c r="G358" s="114">
        <v>44196</v>
      </c>
      <c r="H358" s="103" t="s">
        <v>56</v>
      </c>
      <c r="I358" s="103" t="s">
        <v>58</v>
      </c>
      <c r="J358" s="103" t="s">
        <v>23</v>
      </c>
      <c r="K358" s="116">
        <v>840336.134453782</v>
      </c>
      <c r="L358" s="103" t="s">
        <v>56</v>
      </c>
      <c r="M358" s="103" t="s">
        <v>57</v>
      </c>
      <c r="N358" s="103" t="s">
        <v>62</v>
      </c>
      <c r="O358" s="115">
        <v>-1000000</v>
      </c>
      <c r="P358" s="103"/>
      <c r="Q358" s="103" t="s">
        <v>26</v>
      </c>
      <c r="R358" s="117">
        <v>1.19</v>
      </c>
      <c r="S358" s="103"/>
      <c r="T358" s="103"/>
      <c r="U358" s="103"/>
      <c r="V358" s="116"/>
      <c r="W358" s="116">
        <v>0</v>
      </c>
      <c r="X358" s="103"/>
      <c r="Y358" s="117">
        <v>1.145</v>
      </c>
      <c r="Z358" s="117">
        <v>1.2158419999578498</v>
      </c>
      <c r="AA358" s="116">
        <v>48638.443455621062</v>
      </c>
      <c r="AB358" s="192">
        <v>937.98708009139227</v>
      </c>
      <c r="AC358" s="116">
        <v>17860.845695318305</v>
      </c>
      <c r="AD358" s="116">
        <v>30777.597760302757</v>
      </c>
      <c r="AE358" s="105">
        <f t="shared" si="18"/>
        <v>29</v>
      </c>
      <c r="AF358" s="103" t="s">
        <v>235</v>
      </c>
      <c r="AH358" s="79">
        <f t="shared" si="19"/>
        <v>-481.52059021064855</v>
      </c>
      <c r="AI358" s="79">
        <f t="shared" si="20"/>
        <v>0</v>
      </c>
    </row>
    <row r="359" spans="1:35" ht="15.6" x14ac:dyDescent="0.25">
      <c r="A359" s="103">
        <v>2021</v>
      </c>
      <c r="B359" s="103" t="s">
        <v>181</v>
      </c>
      <c r="C359" s="103">
        <v>1131</v>
      </c>
      <c r="D359" s="103" t="s">
        <v>50</v>
      </c>
      <c r="E359" s="114">
        <v>43269</v>
      </c>
      <c r="F359" s="114">
        <v>44194</v>
      </c>
      <c r="G359" s="114">
        <v>44196</v>
      </c>
      <c r="H359" s="103" t="s">
        <v>60</v>
      </c>
      <c r="I359" s="103" t="s">
        <v>57</v>
      </c>
      <c r="J359" s="103" t="s">
        <v>23</v>
      </c>
      <c r="K359" s="116">
        <v>793650.79365079396</v>
      </c>
      <c r="L359" s="103" t="s">
        <v>60</v>
      </c>
      <c r="M359" s="103" t="s">
        <v>58</v>
      </c>
      <c r="N359" s="103" t="s">
        <v>62</v>
      </c>
      <c r="O359" s="115">
        <v>-1000000</v>
      </c>
      <c r="P359" s="103"/>
      <c r="Q359" s="103" t="s">
        <v>26</v>
      </c>
      <c r="R359" s="117">
        <v>1.26</v>
      </c>
      <c r="S359" s="103">
        <v>1.19</v>
      </c>
      <c r="T359" s="103" t="s">
        <v>151</v>
      </c>
      <c r="U359" s="103" t="s">
        <v>150</v>
      </c>
      <c r="V359" s="116"/>
      <c r="W359" s="116">
        <v>0</v>
      </c>
      <c r="X359" s="103"/>
      <c r="Y359" s="117">
        <v>1.145</v>
      </c>
      <c r="Z359" s="117">
        <v>1.2158419999578498</v>
      </c>
      <c r="AA359" s="115">
        <v>-47700.456375529669</v>
      </c>
      <c r="AB359" s="192"/>
      <c r="AC359" s="116"/>
      <c r="AD359" s="115">
        <v>-47700.456375529669</v>
      </c>
      <c r="AE359" s="105">
        <f t="shared" si="18"/>
        <v>29</v>
      </c>
      <c r="AF359" s="103" t="s">
        <v>235</v>
      </c>
      <c r="AH359" s="79">
        <f t="shared" si="19"/>
        <v>0</v>
      </c>
      <c r="AI359" s="79">
        <f t="shared" si="20"/>
        <v>3007.9907790409006</v>
      </c>
    </row>
    <row r="360" spans="1:35" ht="15.6" x14ac:dyDescent="0.25">
      <c r="A360" s="103">
        <v>2021</v>
      </c>
      <c r="B360" s="103" t="s">
        <v>287</v>
      </c>
      <c r="C360" s="103">
        <v>1210</v>
      </c>
      <c r="D360" s="103" t="s">
        <v>27</v>
      </c>
      <c r="E360" s="114">
        <v>43371</v>
      </c>
      <c r="F360" s="114">
        <v>44223</v>
      </c>
      <c r="G360" s="114">
        <v>44225</v>
      </c>
      <c r="H360" s="103" t="s">
        <v>56</v>
      </c>
      <c r="I360" s="103" t="s">
        <v>58</v>
      </c>
      <c r="J360" s="103" t="s">
        <v>23</v>
      </c>
      <c r="K360" s="116">
        <v>24509803.921568599</v>
      </c>
      <c r="L360" s="103" t="s">
        <v>56</v>
      </c>
      <c r="M360" s="103" t="s">
        <v>57</v>
      </c>
      <c r="N360" s="103" t="s">
        <v>62</v>
      </c>
      <c r="O360" s="115">
        <v>-30000000</v>
      </c>
      <c r="P360" s="103"/>
      <c r="Q360" s="103" t="s">
        <v>26</v>
      </c>
      <c r="R360" s="117">
        <v>1.224</v>
      </c>
      <c r="S360" s="103">
        <v>1.2150000000000001</v>
      </c>
      <c r="T360" s="103" t="s">
        <v>149</v>
      </c>
      <c r="U360" s="103" t="s">
        <v>288</v>
      </c>
      <c r="V360" s="116"/>
      <c r="W360" s="116">
        <v>0</v>
      </c>
      <c r="X360" s="103"/>
      <c r="Y360" s="117">
        <v>1.145</v>
      </c>
      <c r="Z360" s="117">
        <v>1.2183157771518416</v>
      </c>
      <c r="AA360" s="116">
        <v>1101440.6301293257</v>
      </c>
      <c r="AB360" s="116">
        <v>1101440.6301293257</v>
      </c>
      <c r="AC360" s="116">
        <v>0</v>
      </c>
      <c r="AD360" s="116">
        <v>1101440.6301293257</v>
      </c>
      <c r="AE360" s="105">
        <f t="shared" si="18"/>
        <v>29</v>
      </c>
      <c r="AF360" s="103" t="s">
        <v>289</v>
      </c>
      <c r="AH360" s="79">
        <f t="shared" si="19"/>
        <v>-7930.3725369311451</v>
      </c>
      <c r="AI360" s="79">
        <f t="shared" si="20"/>
        <v>0</v>
      </c>
    </row>
    <row r="361" spans="1:35" ht="15.6" x14ac:dyDescent="0.25">
      <c r="A361" s="103">
        <v>2021</v>
      </c>
      <c r="B361" s="103" t="s">
        <v>290</v>
      </c>
      <c r="C361" s="103">
        <v>1211</v>
      </c>
      <c r="D361" s="103" t="s">
        <v>48</v>
      </c>
      <c r="E361" s="114">
        <v>43371</v>
      </c>
      <c r="F361" s="114">
        <v>44225</v>
      </c>
      <c r="G361" s="114">
        <v>44225</v>
      </c>
      <c r="H361" s="103" t="s">
        <v>56</v>
      </c>
      <c r="I361" s="103" t="s">
        <v>58</v>
      </c>
      <c r="J361" s="103" t="s">
        <v>23</v>
      </c>
      <c r="K361" s="116">
        <v>24350649.350649301</v>
      </c>
      <c r="L361" s="103" t="s">
        <v>56</v>
      </c>
      <c r="M361" s="103" t="s">
        <v>57</v>
      </c>
      <c r="N361" s="103" t="s">
        <v>62</v>
      </c>
      <c r="O361" s="115">
        <v>-30000000</v>
      </c>
      <c r="P361" s="103"/>
      <c r="Q361" s="103" t="s">
        <v>26</v>
      </c>
      <c r="R361" s="117">
        <v>1.232</v>
      </c>
      <c r="S361" s="103">
        <v>1.23</v>
      </c>
      <c r="T361" s="103" t="s">
        <v>149</v>
      </c>
      <c r="U361" s="103" t="s">
        <v>288</v>
      </c>
      <c r="V361" s="116"/>
      <c r="W361" s="116">
        <v>0</v>
      </c>
      <c r="X361" s="103"/>
      <c r="Y361" s="117">
        <v>1.145</v>
      </c>
      <c r="Z361" s="117">
        <v>1.2183157771518416</v>
      </c>
      <c r="AA361" s="116">
        <v>1021544.3402827275</v>
      </c>
      <c r="AB361" s="116">
        <v>1021544.3402827275</v>
      </c>
      <c r="AC361" s="116">
        <v>0</v>
      </c>
      <c r="AD361" s="116">
        <v>1021544.3402827275</v>
      </c>
      <c r="AE361" s="105">
        <f t="shared" si="18"/>
        <v>29</v>
      </c>
      <c r="AF361" s="103" t="s">
        <v>289</v>
      </c>
      <c r="AH361" s="79">
        <f t="shared" si="19"/>
        <v>-11032.678875053456</v>
      </c>
      <c r="AI361" s="79">
        <f t="shared" si="20"/>
        <v>0</v>
      </c>
    </row>
    <row r="362" spans="1:35" ht="15.6" x14ac:dyDescent="0.25">
      <c r="A362" s="103">
        <v>2021</v>
      </c>
      <c r="B362" s="103" t="s">
        <v>291</v>
      </c>
      <c r="C362" s="103">
        <v>1226</v>
      </c>
      <c r="D362" s="103" t="s">
        <v>27</v>
      </c>
      <c r="E362" s="114">
        <v>43397</v>
      </c>
      <c r="F362" s="114"/>
      <c r="G362" s="114">
        <v>44225</v>
      </c>
      <c r="H362" s="103" t="s">
        <v>56</v>
      </c>
      <c r="I362" s="103" t="s">
        <v>61</v>
      </c>
      <c r="J362" s="103" t="s">
        <v>23</v>
      </c>
      <c r="K362" s="116">
        <v>16190399.093337599</v>
      </c>
      <c r="L362" s="103" t="s">
        <v>60</v>
      </c>
      <c r="M362" s="103" t="s">
        <v>61</v>
      </c>
      <c r="N362" s="103" t="s">
        <v>62</v>
      </c>
      <c r="O362" s="115">
        <v>-20000000</v>
      </c>
      <c r="P362" s="103"/>
      <c r="Q362" s="103" t="s">
        <v>26</v>
      </c>
      <c r="R362" s="117">
        <v>1.2353000000000001</v>
      </c>
      <c r="S362" s="103"/>
      <c r="T362" s="103"/>
      <c r="U362" s="103"/>
      <c r="V362" s="116"/>
      <c r="W362" s="116">
        <v>0</v>
      </c>
      <c r="X362" s="103"/>
      <c r="Y362" s="117">
        <v>1.145</v>
      </c>
      <c r="Z362" s="117">
        <v>1.2183157771518416</v>
      </c>
      <c r="AA362" s="115">
        <v>-227368.23488362948</v>
      </c>
      <c r="AB362" s="115">
        <v>-227368.23488362948</v>
      </c>
      <c r="AC362" s="115">
        <v>-227368.23488362945</v>
      </c>
      <c r="AD362" s="115">
        <v>-2.9103830456733704E-11</v>
      </c>
      <c r="AE362" s="105">
        <f t="shared" si="18"/>
        <v>29</v>
      </c>
      <c r="AF362" s="103" t="s">
        <v>228</v>
      </c>
      <c r="AH362" s="79">
        <f t="shared" si="19"/>
        <v>0</v>
      </c>
      <c r="AI362" s="79">
        <f t="shared" si="20"/>
        <v>14337.840891761674</v>
      </c>
    </row>
    <row r="363" spans="1:35" ht="15.6" x14ac:dyDescent="0.25">
      <c r="A363" s="103">
        <v>2021</v>
      </c>
      <c r="B363" s="103" t="s">
        <v>292</v>
      </c>
      <c r="C363" s="103">
        <v>1299</v>
      </c>
      <c r="D363" s="103" t="s">
        <v>28</v>
      </c>
      <c r="E363" s="114">
        <v>43397</v>
      </c>
      <c r="F363" s="114">
        <v>44224</v>
      </c>
      <c r="G363" s="114">
        <v>44228</v>
      </c>
      <c r="H363" s="103" t="s">
        <v>56</v>
      </c>
      <c r="I363" s="103" t="s">
        <v>58</v>
      </c>
      <c r="J363" s="103" t="s">
        <v>23</v>
      </c>
      <c r="K363" s="116">
        <v>212494.68763280899</v>
      </c>
      <c r="L363" s="103" t="s">
        <v>56</v>
      </c>
      <c r="M363" s="103" t="s">
        <v>57</v>
      </c>
      <c r="N363" s="103" t="s">
        <v>62</v>
      </c>
      <c r="O363" s="115">
        <v>-250000</v>
      </c>
      <c r="P363" s="103"/>
      <c r="Q363" s="103" t="s">
        <v>26</v>
      </c>
      <c r="R363" s="117">
        <v>1.1765000000000001</v>
      </c>
      <c r="S363" s="103">
        <v>1.2549999999999999</v>
      </c>
      <c r="T363" s="103" t="s">
        <v>149</v>
      </c>
      <c r="U363" s="103" t="s">
        <v>150</v>
      </c>
      <c r="V363" s="116"/>
      <c r="W363" s="116">
        <v>0</v>
      </c>
      <c r="X363" s="103"/>
      <c r="Y363" s="117">
        <v>1.145</v>
      </c>
      <c r="Z363" s="117">
        <v>1.2185687667341463</v>
      </c>
      <c r="AA363" s="116">
        <v>1749.5076747774949</v>
      </c>
      <c r="AB363" s="191">
        <v>-11502.447328089831</v>
      </c>
      <c r="AC363" s="116"/>
      <c r="AD363" s="116">
        <v>1749.5076747774949</v>
      </c>
      <c r="AE363" s="105">
        <f t="shared" si="18"/>
        <v>29</v>
      </c>
      <c r="AF363" s="103" t="s">
        <v>237</v>
      </c>
      <c r="AH363" s="79">
        <f t="shared" si="19"/>
        <v>-9.3423709833118238</v>
      </c>
      <c r="AI363" s="79">
        <f t="shared" si="20"/>
        <v>0</v>
      </c>
    </row>
    <row r="364" spans="1:35" ht="15.6" x14ac:dyDescent="0.25">
      <c r="A364" s="103">
        <v>2021</v>
      </c>
      <c r="B364" s="103" t="s">
        <v>292</v>
      </c>
      <c r="C364" s="103">
        <v>1300</v>
      </c>
      <c r="D364" s="103" t="s">
        <v>28</v>
      </c>
      <c r="E364" s="114">
        <v>43397</v>
      </c>
      <c r="F364" s="114">
        <v>44224</v>
      </c>
      <c r="G364" s="114">
        <v>44228</v>
      </c>
      <c r="H364" s="103" t="s">
        <v>60</v>
      </c>
      <c r="I364" s="103" t="s">
        <v>57</v>
      </c>
      <c r="J364" s="103" t="s">
        <v>23</v>
      </c>
      <c r="K364" s="116">
        <v>212494.68763280899</v>
      </c>
      <c r="L364" s="103" t="s">
        <v>60</v>
      </c>
      <c r="M364" s="103" t="s">
        <v>58</v>
      </c>
      <c r="N364" s="103" t="s">
        <v>62</v>
      </c>
      <c r="O364" s="115">
        <v>-250000</v>
      </c>
      <c r="P364" s="103"/>
      <c r="Q364" s="103" t="s">
        <v>26</v>
      </c>
      <c r="R364" s="117">
        <v>1.1765000000000001</v>
      </c>
      <c r="S364" s="103"/>
      <c r="T364" s="103"/>
      <c r="U364" s="103"/>
      <c r="V364" s="116"/>
      <c r="W364" s="116">
        <v>0</v>
      </c>
      <c r="X364" s="103"/>
      <c r="Y364" s="117">
        <v>1.145</v>
      </c>
      <c r="Z364" s="117">
        <v>1.2185687667341463</v>
      </c>
      <c r="AA364" s="115">
        <v>-6879.2012667468653</v>
      </c>
      <c r="AB364" s="192"/>
      <c r="AC364" s="116">
        <v>0</v>
      </c>
      <c r="AD364" s="115">
        <v>-6879.2012667468653</v>
      </c>
      <c r="AE364" s="105">
        <f t="shared" si="18"/>
        <v>29</v>
      </c>
      <c r="AF364" s="103" t="s">
        <v>237</v>
      </c>
      <c r="AH364" s="79">
        <f t="shared" si="19"/>
        <v>0</v>
      </c>
      <c r="AI364" s="79">
        <f t="shared" si="20"/>
        <v>433.80243188105732</v>
      </c>
    </row>
    <row r="365" spans="1:35" ht="15.6" x14ac:dyDescent="0.25">
      <c r="A365" s="103">
        <v>2021</v>
      </c>
      <c r="B365" s="103" t="s">
        <v>292</v>
      </c>
      <c r="C365" s="103">
        <v>1301</v>
      </c>
      <c r="D365" s="103" t="s">
        <v>28</v>
      </c>
      <c r="E365" s="114">
        <v>43397</v>
      </c>
      <c r="F365" s="114">
        <v>44224</v>
      </c>
      <c r="G365" s="114">
        <v>44228</v>
      </c>
      <c r="H365" s="103" t="s">
        <v>60</v>
      </c>
      <c r="I365" s="103" t="s">
        <v>57</v>
      </c>
      <c r="J365" s="103" t="s">
        <v>23</v>
      </c>
      <c r="K365" s="116">
        <v>212494.68763280899</v>
      </c>
      <c r="L365" s="103" t="s">
        <v>60</v>
      </c>
      <c r="M365" s="103" t="s">
        <v>58</v>
      </c>
      <c r="N365" s="103" t="s">
        <v>62</v>
      </c>
      <c r="O365" s="115">
        <v>-250000</v>
      </c>
      <c r="P365" s="103"/>
      <c r="Q365" s="103" t="s">
        <v>26</v>
      </c>
      <c r="R365" s="117">
        <v>1.1765000000000001</v>
      </c>
      <c r="S365" s="103">
        <v>1.1299999999999999</v>
      </c>
      <c r="T365" s="103" t="s">
        <v>151</v>
      </c>
      <c r="U365" s="103" t="s">
        <v>150</v>
      </c>
      <c r="V365" s="116"/>
      <c r="W365" s="116">
        <v>0</v>
      </c>
      <c r="X365" s="103"/>
      <c r="Y365" s="117">
        <v>1.145</v>
      </c>
      <c r="Z365" s="117">
        <v>1.2185687667341463</v>
      </c>
      <c r="AA365" s="115">
        <v>-6372.7537361204595</v>
      </c>
      <c r="AB365" s="192"/>
      <c r="AC365" s="116"/>
      <c r="AD365" s="115">
        <v>-6372.7537361204595</v>
      </c>
      <c r="AE365" s="105">
        <f t="shared" si="18"/>
        <v>29</v>
      </c>
      <c r="AF365" s="103" t="s">
        <v>237</v>
      </c>
      <c r="AH365" s="79">
        <f t="shared" si="19"/>
        <v>0</v>
      </c>
      <c r="AI365" s="79">
        <f t="shared" si="20"/>
        <v>401.86585059975613</v>
      </c>
    </row>
    <row r="366" spans="1:35" ht="15.6" x14ac:dyDescent="0.25">
      <c r="A366" s="103">
        <v>2021</v>
      </c>
      <c r="B366" s="103" t="s">
        <v>293</v>
      </c>
      <c r="C366" s="103">
        <v>1389</v>
      </c>
      <c r="D366" s="103" t="s">
        <v>22</v>
      </c>
      <c r="E366" s="114">
        <v>43397</v>
      </c>
      <c r="F366" s="114">
        <v>44224</v>
      </c>
      <c r="G366" s="114">
        <v>44228</v>
      </c>
      <c r="H366" s="103" t="s">
        <v>56</v>
      </c>
      <c r="I366" s="103" t="s">
        <v>58</v>
      </c>
      <c r="J366" s="103" t="s">
        <v>23</v>
      </c>
      <c r="K366" s="116">
        <v>425350.914504466</v>
      </c>
      <c r="L366" s="103" t="s">
        <v>56</v>
      </c>
      <c r="M366" s="103" t="s">
        <v>57</v>
      </c>
      <c r="N366" s="103" t="s">
        <v>62</v>
      </c>
      <c r="O366" s="115">
        <v>-500000</v>
      </c>
      <c r="P366" s="103"/>
      <c r="Q366" s="103" t="s">
        <v>26</v>
      </c>
      <c r="R366" s="117">
        <v>1.1755</v>
      </c>
      <c r="S366" s="103">
        <v>1.2549999999999999</v>
      </c>
      <c r="T366" s="103" t="s">
        <v>149</v>
      </c>
      <c r="U366" s="103" t="s">
        <v>150</v>
      </c>
      <c r="V366" s="116"/>
      <c r="W366" s="116">
        <v>0</v>
      </c>
      <c r="X366" s="103"/>
      <c r="Y366" s="117">
        <v>1.145</v>
      </c>
      <c r="Z366" s="117">
        <v>1.2185687667341463</v>
      </c>
      <c r="AA366" s="116">
        <v>3589.5632566499885</v>
      </c>
      <c r="AB366" s="191">
        <v>-22720.265589016202</v>
      </c>
      <c r="AC366" s="116"/>
      <c r="AD366" s="116">
        <v>3589.5632566499885</v>
      </c>
      <c r="AE366" s="105">
        <f t="shared" si="18"/>
        <v>29</v>
      </c>
      <c r="AF366" s="103" t="s">
        <v>239</v>
      </c>
      <c r="AH366" s="79">
        <f t="shared" si="19"/>
        <v>-29.9369575604609</v>
      </c>
      <c r="AI366" s="79">
        <f t="shared" si="20"/>
        <v>0</v>
      </c>
    </row>
    <row r="367" spans="1:35" ht="15.6" x14ac:dyDescent="0.25">
      <c r="A367" s="103">
        <v>2021</v>
      </c>
      <c r="B367" s="103" t="s">
        <v>293</v>
      </c>
      <c r="C367" s="103">
        <v>1390</v>
      </c>
      <c r="D367" s="103" t="s">
        <v>22</v>
      </c>
      <c r="E367" s="114">
        <v>43397</v>
      </c>
      <c r="F367" s="114">
        <v>44224</v>
      </c>
      <c r="G367" s="114">
        <v>44228</v>
      </c>
      <c r="H367" s="103" t="s">
        <v>60</v>
      </c>
      <c r="I367" s="103" t="s">
        <v>57</v>
      </c>
      <c r="J367" s="103" t="s">
        <v>23</v>
      </c>
      <c r="K367" s="116">
        <v>425350.914504466</v>
      </c>
      <c r="L367" s="103" t="s">
        <v>60</v>
      </c>
      <c r="M367" s="103" t="s">
        <v>58</v>
      </c>
      <c r="N367" s="103" t="s">
        <v>62</v>
      </c>
      <c r="O367" s="115">
        <v>-500000</v>
      </c>
      <c r="P367" s="103"/>
      <c r="Q367" s="103" t="s">
        <v>26</v>
      </c>
      <c r="R367" s="117">
        <v>1.1755</v>
      </c>
      <c r="S367" s="103"/>
      <c r="T367" s="103"/>
      <c r="U367" s="103"/>
      <c r="V367" s="116"/>
      <c r="W367" s="116">
        <v>0</v>
      </c>
      <c r="X367" s="103"/>
      <c r="Y367" s="117">
        <v>1.145</v>
      </c>
      <c r="Z367" s="117">
        <v>1.2185687667341463</v>
      </c>
      <c r="AA367" s="115">
        <v>-13639.91752992283</v>
      </c>
      <c r="AB367" s="192"/>
      <c r="AC367" s="116">
        <v>0</v>
      </c>
      <c r="AD367" s="115">
        <v>-13639.91752992283</v>
      </c>
      <c r="AE367" s="105">
        <f t="shared" si="18"/>
        <v>29</v>
      </c>
      <c r="AF367" s="103" t="s">
        <v>239</v>
      </c>
      <c r="AH367" s="79">
        <f t="shared" si="19"/>
        <v>0</v>
      </c>
      <c r="AI367" s="79">
        <f t="shared" si="20"/>
        <v>860.13319943693352</v>
      </c>
    </row>
    <row r="368" spans="1:35" ht="15.6" x14ac:dyDescent="0.25">
      <c r="A368" s="103">
        <v>2021</v>
      </c>
      <c r="B368" s="103" t="s">
        <v>293</v>
      </c>
      <c r="C368" s="103">
        <v>1391</v>
      </c>
      <c r="D368" s="103" t="s">
        <v>22</v>
      </c>
      <c r="E368" s="114">
        <v>43397</v>
      </c>
      <c r="F368" s="114">
        <v>44224</v>
      </c>
      <c r="G368" s="114">
        <v>44228</v>
      </c>
      <c r="H368" s="103" t="s">
        <v>60</v>
      </c>
      <c r="I368" s="103" t="s">
        <v>57</v>
      </c>
      <c r="J368" s="103" t="s">
        <v>23</v>
      </c>
      <c r="K368" s="116">
        <v>425350.914504466</v>
      </c>
      <c r="L368" s="103" t="s">
        <v>60</v>
      </c>
      <c r="M368" s="103" t="s">
        <v>58</v>
      </c>
      <c r="N368" s="103" t="s">
        <v>62</v>
      </c>
      <c r="O368" s="115">
        <v>-500000</v>
      </c>
      <c r="P368" s="103"/>
      <c r="Q368" s="103" t="s">
        <v>26</v>
      </c>
      <c r="R368" s="117">
        <v>1.1755</v>
      </c>
      <c r="S368" s="103">
        <v>1.1299999999999999</v>
      </c>
      <c r="T368" s="103" t="s">
        <v>151</v>
      </c>
      <c r="U368" s="103" t="s">
        <v>150</v>
      </c>
      <c r="V368" s="116"/>
      <c r="W368" s="116">
        <v>0</v>
      </c>
      <c r="X368" s="103"/>
      <c r="Y368" s="117">
        <v>1.145</v>
      </c>
      <c r="Z368" s="117">
        <v>1.2185687667341463</v>
      </c>
      <c r="AA368" s="115">
        <v>-12669.911315743362</v>
      </c>
      <c r="AB368" s="192"/>
      <c r="AC368" s="116"/>
      <c r="AD368" s="115">
        <v>-12669.911315743362</v>
      </c>
      <c r="AE368" s="105">
        <f t="shared" si="18"/>
        <v>29</v>
      </c>
      <c r="AF368" s="103" t="s">
        <v>239</v>
      </c>
      <c r="AH368" s="79">
        <f t="shared" si="19"/>
        <v>0</v>
      </c>
      <c r="AI368" s="79">
        <f t="shared" si="20"/>
        <v>798.96460757077637</v>
      </c>
    </row>
    <row r="369" spans="1:35" ht="15.6" x14ac:dyDescent="0.25">
      <c r="A369" s="103">
        <v>2021</v>
      </c>
      <c r="B369" s="103" t="s">
        <v>294</v>
      </c>
      <c r="C369" s="103">
        <v>1392</v>
      </c>
      <c r="D369" s="103" t="s">
        <v>22</v>
      </c>
      <c r="E369" s="114">
        <v>43397</v>
      </c>
      <c r="F369" s="114">
        <v>44253</v>
      </c>
      <c r="G369" s="114">
        <v>44257</v>
      </c>
      <c r="H369" s="103" t="s">
        <v>56</v>
      </c>
      <c r="I369" s="103" t="s">
        <v>58</v>
      </c>
      <c r="J369" s="103" t="s">
        <v>23</v>
      </c>
      <c r="K369" s="116">
        <v>425350.914504466</v>
      </c>
      <c r="L369" s="103" t="s">
        <v>56</v>
      </c>
      <c r="M369" s="103" t="s">
        <v>57</v>
      </c>
      <c r="N369" s="103" t="s">
        <v>62</v>
      </c>
      <c r="O369" s="115">
        <v>-500000</v>
      </c>
      <c r="P369" s="103"/>
      <c r="Q369" s="103" t="s">
        <v>26</v>
      </c>
      <c r="R369" s="117">
        <v>1.1755</v>
      </c>
      <c r="S369" s="103">
        <v>1.2549999999999999</v>
      </c>
      <c r="T369" s="103" t="s">
        <v>149</v>
      </c>
      <c r="U369" s="103" t="s">
        <v>150</v>
      </c>
      <c r="V369" s="116"/>
      <c r="W369" s="116">
        <v>0</v>
      </c>
      <c r="X369" s="103"/>
      <c r="Y369" s="117">
        <v>1.145</v>
      </c>
      <c r="Z369" s="117">
        <v>1.2210176121754674</v>
      </c>
      <c r="AA369" s="116">
        <v>3479.7278377128437</v>
      </c>
      <c r="AB369" s="191">
        <v>-23152.48043225372</v>
      </c>
      <c r="AC369" s="116"/>
      <c r="AD369" s="116">
        <v>3479.7278377128437</v>
      </c>
      <c r="AE369" s="105">
        <f t="shared" si="18"/>
        <v>29</v>
      </c>
      <c r="AF369" s="103" t="s">
        <v>239</v>
      </c>
      <c r="AH369" s="79">
        <f t="shared" si="19"/>
        <v>-29.020930166525112</v>
      </c>
      <c r="AI369" s="79">
        <f t="shared" si="20"/>
        <v>0</v>
      </c>
    </row>
    <row r="370" spans="1:35" ht="15.6" x14ac:dyDescent="0.25">
      <c r="A370" s="103">
        <v>2021</v>
      </c>
      <c r="B370" s="103" t="s">
        <v>294</v>
      </c>
      <c r="C370" s="103">
        <v>1393</v>
      </c>
      <c r="D370" s="103" t="s">
        <v>22</v>
      </c>
      <c r="E370" s="114">
        <v>43397</v>
      </c>
      <c r="F370" s="114">
        <v>44253</v>
      </c>
      <c r="G370" s="114">
        <v>44257</v>
      </c>
      <c r="H370" s="103" t="s">
        <v>60</v>
      </c>
      <c r="I370" s="103" t="s">
        <v>57</v>
      </c>
      <c r="J370" s="103" t="s">
        <v>23</v>
      </c>
      <c r="K370" s="116">
        <v>425350.914504466</v>
      </c>
      <c r="L370" s="103" t="s">
        <v>60</v>
      </c>
      <c r="M370" s="103" t="s">
        <v>58</v>
      </c>
      <c r="N370" s="103" t="s">
        <v>62</v>
      </c>
      <c r="O370" s="115">
        <v>-500000</v>
      </c>
      <c r="P370" s="103"/>
      <c r="Q370" s="103" t="s">
        <v>26</v>
      </c>
      <c r="R370" s="117">
        <v>1.1755</v>
      </c>
      <c r="S370" s="103"/>
      <c r="T370" s="103"/>
      <c r="U370" s="103"/>
      <c r="V370" s="116"/>
      <c r="W370" s="116">
        <v>0</v>
      </c>
      <c r="X370" s="103"/>
      <c r="Y370" s="117">
        <v>1.145</v>
      </c>
      <c r="Z370" s="117">
        <v>1.2210176121754674</v>
      </c>
      <c r="AA370" s="115">
        <v>-13792.226517410312</v>
      </c>
      <c r="AB370" s="192"/>
      <c r="AC370" s="116">
        <v>0</v>
      </c>
      <c r="AD370" s="115">
        <v>-13792.226517410312</v>
      </c>
      <c r="AE370" s="105">
        <f t="shared" si="18"/>
        <v>29</v>
      </c>
      <c r="AF370" s="103" t="s">
        <v>239</v>
      </c>
      <c r="AH370" s="79">
        <f t="shared" si="19"/>
        <v>0</v>
      </c>
      <c r="AI370" s="79">
        <f t="shared" si="20"/>
        <v>869.7378041878942</v>
      </c>
    </row>
    <row r="371" spans="1:35" ht="15.6" x14ac:dyDescent="0.25">
      <c r="A371" s="103">
        <v>2021</v>
      </c>
      <c r="B371" s="103" t="s">
        <v>294</v>
      </c>
      <c r="C371" s="103">
        <v>1394</v>
      </c>
      <c r="D371" s="103" t="s">
        <v>22</v>
      </c>
      <c r="E371" s="114">
        <v>43397</v>
      </c>
      <c r="F371" s="114">
        <v>44253</v>
      </c>
      <c r="G371" s="114">
        <v>44257</v>
      </c>
      <c r="H371" s="103" t="s">
        <v>60</v>
      </c>
      <c r="I371" s="103" t="s">
        <v>57</v>
      </c>
      <c r="J371" s="103" t="s">
        <v>23</v>
      </c>
      <c r="K371" s="116">
        <v>425350.914504466</v>
      </c>
      <c r="L371" s="103" t="s">
        <v>60</v>
      </c>
      <c r="M371" s="103" t="s">
        <v>58</v>
      </c>
      <c r="N371" s="103" t="s">
        <v>62</v>
      </c>
      <c r="O371" s="115">
        <v>-500000</v>
      </c>
      <c r="P371" s="103"/>
      <c r="Q371" s="103" t="s">
        <v>26</v>
      </c>
      <c r="R371" s="117">
        <v>1.1755</v>
      </c>
      <c r="S371" s="103">
        <v>1.1299999999999999</v>
      </c>
      <c r="T371" s="103" t="s">
        <v>151</v>
      </c>
      <c r="U371" s="103" t="s">
        <v>150</v>
      </c>
      <c r="V371" s="116"/>
      <c r="W371" s="116">
        <v>0</v>
      </c>
      <c r="X371" s="103"/>
      <c r="Y371" s="117">
        <v>1.145</v>
      </c>
      <c r="Z371" s="117">
        <v>1.2210176121754674</v>
      </c>
      <c r="AA371" s="115">
        <v>-12839.981752556248</v>
      </c>
      <c r="AB371" s="192"/>
      <c r="AC371" s="116"/>
      <c r="AD371" s="115">
        <v>-12839.981752556248</v>
      </c>
      <c r="AE371" s="105">
        <f t="shared" si="18"/>
        <v>29</v>
      </c>
      <c r="AF371" s="103" t="s">
        <v>239</v>
      </c>
      <c r="AH371" s="79">
        <f t="shared" si="19"/>
        <v>0</v>
      </c>
      <c r="AI371" s="79">
        <f t="shared" si="20"/>
        <v>809.68924931619699</v>
      </c>
    </row>
    <row r="372" spans="1:35" ht="15.6" x14ac:dyDescent="0.25">
      <c r="A372" s="103">
        <v>2021</v>
      </c>
      <c r="B372" s="103" t="s">
        <v>295</v>
      </c>
      <c r="C372" s="103">
        <v>1302</v>
      </c>
      <c r="D372" s="103" t="s">
        <v>28</v>
      </c>
      <c r="E372" s="114">
        <v>43397</v>
      </c>
      <c r="F372" s="114">
        <v>44256</v>
      </c>
      <c r="G372" s="114">
        <v>44258</v>
      </c>
      <c r="H372" s="103" t="s">
        <v>56</v>
      </c>
      <c r="I372" s="103" t="s">
        <v>58</v>
      </c>
      <c r="J372" s="103" t="s">
        <v>23</v>
      </c>
      <c r="K372" s="116">
        <v>212494.68763280899</v>
      </c>
      <c r="L372" s="103" t="s">
        <v>56</v>
      </c>
      <c r="M372" s="103" t="s">
        <v>57</v>
      </c>
      <c r="N372" s="103" t="s">
        <v>62</v>
      </c>
      <c r="O372" s="115">
        <v>-250000</v>
      </c>
      <c r="P372" s="103"/>
      <c r="Q372" s="103" t="s">
        <v>26</v>
      </c>
      <c r="R372" s="117">
        <v>1.1765000000000001</v>
      </c>
      <c r="S372" s="103">
        <v>1.2549999999999999</v>
      </c>
      <c r="T372" s="103" t="s">
        <v>149</v>
      </c>
      <c r="U372" s="103" t="s">
        <v>150</v>
      </c>
      <c r="V372" s="116"/>
      <c r="W372" s="116">
        <v>0</v>
      </c>
      <c r="X372" s="103"/>
      <c r="Y372" s="117">
        <v>1.145</v>
      </c>
      <c r="Z372" s="117">
        <v>1.221102161248139</v>
      </c>
      <c r="AA372" s="116">
        <v>1688.0823309145596</v>
      </c>
      <c r="AB372" s="191">
        <v>-11755.070525360097</v>
      </c>
      <c r="AC372" s="116"/>
      <c r="AD372" s="116">
        <v>1688.0823309145596</v>
      </c>
      <c r="AE372" s="105">
        <f t="shared" si="18"/>
        <v>29</v>
      </c>
      <c r="AF372" s="103" t="s">
        <v>237</v>
      </c>
      <c r="AH372" s="79">
        <f t="shared" si="19"/>
        <v>-9.0143596470837473</v>
      </c>
      <c r="AI372" s="79">
        <f t="shared" si="20"/>
        <v>0</v>
      </c>
    </row>
    <row r="373" spans="1:35" ht="15.6" x14ac:dyDescent="0.25">
      <c r="A373" s="103">
        <v>2021</v>
      </c>
      <c r="B373" s="103" t="s">
        <v>295</v>
      </c>
      <c r="C373" s="103">
        <v>1303</v>
      </c>
      <c r="D373" s="103" t="s">
        <v>28</v>
      </c>
      <c r="E373" s="114">
        <v>43397</v>
      </c>
      <c r="F373" s="114">
        <v>44256</v>
      </c>
      <c r="G373" s="114">
        <v>44258</v>
      </c>
      <c r="H373" s="103" t="s">
        <v>60</v>
      </c>
      <c r="I373" s="103" t="s">
        <v>57</v>
      </c>
      <c r="J373" s="103" t="s">
        <v>23</v>
      </c>
      <c r="K373" s="116">
        <v>212494.68763280899</v>
      </c>
      <c r="L373" s="103" t="s">
        <v>60</v>
      </c>
      <c r="M373" s="103" t="s">
        <v>58</v>
      </c>
      <c r="N373" s="103" t="s">
        <v>62</v>
      </c>
      <c r="O373" s="115">
        <v>-250000</v>
      </c>
      <c r="P373" s="103"/>
      <c r="Q373" s="103" t="s">
        <v>26</v>
      </c>
      <c r="R373" s="117">
        <v>1.1765000000000001</v>
      </c>
      <c r="S373" s="103"/>
      <c r="T373" s="103"/>
      <c r="U373" s="103"/>
      <c r="V373" s="116"/>
      <c r="W373" s="116">
        <v>0</v>
      </c>
      <c r="X373" s="103"/>
      <c r="Y373" s="117">
        <v>1.145</v>
      </c>
      <c r="Z373" s="117">
        <v>1.221102161248139</v>
      </c>
      <c r="AA373" s="115">
        <v>-6973.3920470317489</v>
      </c>
      <c r="AB373" s="192"/>
      <c r="AC373" s="116">
        <v>0</v>
      </c>
      <c r="AD373" s="115">
        <v>-6973.3920470317489</v>
      </c>
      <c r="AE373" s="105">
        <f t="shared" si="18"/>
        <v>29</v>
      </c>
      <c r="AF373" s="103" t="s">
        <v>237</v>
      </c>
      <c r="AH373" s="79">
        <f t="shared" si="19"/>
        <v>0</v>
      </c>
      <c r="AI373" s="79">
        <f t="shared" si="20"/>
        <v>439.74210248582204</v>
      </c>
    </row>
    <row r="374" spans="1:35" ht="15.6" x14ac:dyDescent="0.25">
      <c r="A374" s="103">
        <v>2021</v>
      </c>
      <c r="B374" s="103" t="s">
        <v>295</v>
      </c>
      <c r="C374" s="103">
        <v>1304</v>
      </c>
      <c r="D374" s="103" t="s">
        <v>28</v>
      </c>
      <c r="E374" s="114">
        <v>43397</v>
      </c>
      <c r="F374" s="114">
        <v>44256</v>
      </c>
      <c r="G374" s="114">
        <v>44258</v>
      </c>
      <c r="H374" s="103" t="s">
        <v>60</v>
      </c>
      <c r="I374" s="103" t="s">
        <v>57</v>
      </c>
      <c r="J374" s="103" t="s">
        <v>23</v>
      </c>
      <c r="K374" s="116">
        <v>212494.68763280899</v>
      </c>
      <c r="L374" s="103" t="s">
        <v>60</v>
      </c>
      <c r="M374" s="103" t="s">
        <v>58</v>
      </c>
      <c r="N374" s="103" t="s">
        <v>62</v>
      </c>
      <c r="O374" s="115">
        <v>-250000</v>
      </c>
      <c r="P374" s="103"/>
      <c r="Q374" s="103" t="s">
        <v>26</v>
      </c>
      <c r="R374" s="117">
        <v>1.1765000000000001</v>
      </c>
      <c r="S374" s="103">
        <v>1.1299999999999999</v>
      </c>
      <c r="T374" s="103" t="s">
        <v>151</v>
      </c>
      <c r="U374" s="103" t="s">
        <v>150</v>
      </c>
      <c r="V374" s="116"/>
      <c r="W374" s="116">
        <v>0</v>
      </c>
      <c r="X374" s="103"/>
      <c r="Y374" s="117">
        <v>1.145</v>
      </c>
      <c r="Z374" s="117">
        <v>1.221102161248139</v>
      </c>
      <c r="AA374" s="115">
        <v>-6469.7608092429082</v>
      </c>
      <c r="AB374" s="192"/>
      <c r="AC374" s="116"/>
      <c r="AD374" s="115">
        <v>-6469.7608092429082</v>
      </c>
      <c r="AE374" s="105">
        <f t="shared" si="18"/>
        <v>29</v>
      </c>
      <c r="AF374" s="103" t="s">
        <v>237</v>
      </c>
      <c r="AH374" s="79">
        <f t="shared" si="19"/>
        <v>0</v>
      </c>
      <c r="AI374" s="79">
        <f t="shared" si="20"/>
        <v>407.98311663085775</v>
      </c>
    </row>
    <row r="375" spans="1:35" ht="15.6" x14ac:dyDescent="0.25">
      <c r="A375" s="103">
        <v>2021</v>
      </c>
      <c r="B375" s="103" t="s">
        <v>296</v>
      </c>
      <c r="C375" s="103">
        <v>1395</v>
      </c>
      <c r="D375" s="103" t="s">
        <v>22</v>
      </c>
      <c r="E375" s="114">
        <v>43397</v>
      </c>
      <c r="F375" s="114">
        <v>44281</v>
      </c>
      <c r="G375" s="114">
        <v>44285</v>
      </c>
      <c r="H375" s="103" t="s">
        <v>56</v>
      </c>
      <c r="I375" s="103" t="s">
        <v>58</v>
      </c>
      <c r="J375" s="103" t="s">
        <v>23</v>
      </c>
      <c r="K375" s="116">
        <v>425350.914504466</v>
      </c>
      <c r="L375" s="103" t="s">
        <v>56</v>
      </c>
      <c r="M375" s="103" t="s">
        <v>57</v>
      </c>
      <c r="N375" s="103" t="s">
        <v>62</v>
      </c>
      <c r="O375" s="115">
        <v>-500000</v>
      </c>
      <c r="P375" s="103"/>
      <c r="Q375" s="103" t="s">
        <v>26</v>
      </c>
      <c r="R375" s="117">
        <v>1.1755</v>
      </c>
      <c r="S375" s="103">
        <v>1.2549999999999999</v>
      </c>
      <c r="T375" s="103" t="s">
        <v>149</v>
      </c>
      <c r="U375" s="103" t="s">
        <v>150</v>
      </c>
      <c r="V375" s="116"/>
      <c r="W375" s="116">
        <v>0</v>
      </c>
      <c r="X375" s="103"/>
      <c r="Y375" s="117">
        <v>1.145</v>
      </c>
      <c r="Z375" s="117">
        <v>1.2233876653380096</v>
      </c>
      <c r="AA375" s="116">
        <v>3391.665275873986</v>
      </c>
      <c r="AB375" s="191">
        <v>-23526.42504510421</v>
      </c>
      <c r="AC375" s="116"/>
      <c r="AD375" s="116">
        <v>3391.665275873986</v>
      </c>
      <c r="AE375" s="105">
        <f t="shared" si="18"/>
        <v>29</v>
      </c>
      <c r="AF375" s="103" t="s">
        <v>239</v>
      </c>
      <c r="AH375" s="79">
        <f t="shared" si="19"/>
        <v>-28.286488400789043</v>
      </c>
      <c r="AI375" s="79">
        <f t="shared" si="20"/>
        <v>0</v>
      </c>
    </row>
    <row r="376" spans="1:35" ht="15.6" x14ac:dyDescent="0.25">
      <c r="A376" s="103">
        <v>2021</v>
      </c>
      <c r="B376" s="103" t="s">
        <v>296</v>
      </c>
      <c r="C376" s="103">
        <v>1396</v>
      </c>
      <c r="D376" s="103" t="s">
        <v>22</v>
      </c>
      <c r="E376" s="114">
        <v>43397</v>
      </c>
      <c r="F376" s="114">
        <v>44281</v>
      </c>
      <c r="G376" s="114">
        <v>44285</v>
      </c>
      <c r="H376" s="103" t="s">
        <v>60</v>
      </c>
      <c r="I376" s="103" t="s">
        <v>57</v>
      </c>
      <c r="J376" s="103" t="s">
        <v>23</v>
      </c>
      <c r="K376" s="116">
        <v>425350.914504466</v>
      </c>
      <c r="L376" s="103" t="s">
        <v>60</v>
      </c>
      <c r="M376" s="103" t="s">
        <v>58</v>
      </c>
      <c r="N376" s="103" t="s">
        <v>62</v>
      </c>
      <c r="O376" s="115">
        <v>-500000</v>
      </c>
      <c r="P376" s="103"/>
      <c r="Q376" s="103" t="s">
        <v>26</v>
      </c>
      <c r="R376" s="117">
        <v>1.1755</v>
      </c>
      <c r="S376" s="103"/>
      <c r="T376" s="103"/>
      <c r="U376" s="103"/>
      <c r="V376" s="116"/>
      <c r="W376" s="116">
        <v>0</v>
      </c>
      <c r="X376" s="103"/>
      <c r="Y376" s="117">
        <v>1.145</v>
      </c>
      <c r="Z376" s="117">
        <v>1.2233876653380096</v>
      </c>
      <c r="AA376" s="115">
        <v>-13929.254532959501</v>
      </c>
      <c r="AB376" s="192"/>
      <c r="AC376" s="116">
        <v>0</v>
      </c>
      <c r="AD376" s="115">
        <v>-13929.254532959501</v>
      </c>
      <c r="AE376" s="105">
        <f t="shared" si="18"/>
        <v>29</v>
      </c>
      <c r="AF376" s="103" t="s">
        <v>239</v>
      </c>
      <c r="AH376" s="79">
        <f t="shared" si="19"/>
        <v>0</v>
      </c>
      <c r="AI376" s="79">
        <f t="shared" si="20"/>
        <v>878.37879084842609</v>
      </c>
    </row>
    <row r="377" spans="1:35" ht="15.6" x14ac:dyDescent="0.25">
      <c r="A377" s="103">
        <v>2021</v>
      </c>
      <c r="B377" s="103" t="s">
        <v>296</v>
      </c>
      <c r="C377" s="103">
        <v>1397</v>
      </c>
      <c r="D377" s="103" t="s">
        <v>22</v>
      </c>
      <c r="E377" s="114">
        <v>43397</v>
      </c>
      <c r="F377" s="114">
        <v>44281</v>
      </c>
      <c r="G377" s="114">
        <v>44285</v>
      </c>
      <c r="H377" s="103" t="s">
        <v>60</v>
      </c>
      <c r="I377" s="103" t="s">
        <v>57</v>
      </c>
      <c r="J377" s="103" t="s">
        <v>23</v>
      </c>
      <c r="K377" s="116">
        <v>425350.914504466</v>
      </c>
      <c r="L377" s="103" t="s">
        <v>60</v>
      </c>
      <c r="M377" s="103" t="s">
        <v>58</v>
      </c>
      <c r="N377" s="103" t="s">
        <v>62</v>
      </c>
      <c r="O377" s="115">
        <v>-500000</v>
      </c>
      <c r="P377" s="103"/>
      <c r="Q377" s="103" t="s">
        <v>26</v>
      </c>
      <c r="R377" s="117">
        <v>1.1755</v>
      </c>
      <c r="S377" s="103">
        <v>1.1299999999999999</v>
      </c>
      <c r="T377" s="103" t="s">
        <v>151</v>
      </c>
      <c r="U377" s="103" t="s">
        <v>150</v>
      </c>
      <c r="V377" s="116"/>
      <c r="W377" s="116">
        <v>0</v>
      </c>
      <c r="X377" s="103"/>
      <c r="Y377" s="117">
        <v>1.145</v>
      </c>
      <c r="Z377" s="117">
        <v>1.2233876653380096</v>
      </c>
      <c r="AA377" s="115">
        <v>-12988.835788018696</v>
      </c>
      <c r="AB377" s="192"/>
      <c r="AC377" s="116"/>
      <c r="AD377" s="115">
        <v>-12988.835788018696</v>
      </c>
      <c r="AE377" s="105">
        <f t="shared" si="18"/>
        <v>29</v>
      </c>
      <c r="AF377" s="103" t="s">
        <v>239</v>
      </c>
      <c r="AH377" s="79">
        <f t="shared" si="19"/>
        <v>0</v>
      </c>
      <c r="AI377" s="79">
        <f t="shared" si="20"/>
        <v>819.07598479245894</v>
      </c>
    </row>
    <row r="378" spans="1:35" ht="15.6" x14ac:dyDescent="0.25">
      <c r="A378" s="103">
        <v>2021</v>
      </c>
      <c r="B378" s="103" t="s">
        <v>297</v>
      </c>
      <c r="C378" s="103">
        <v>1305</v>
      </c>
      <c r="D378" s="103" t="s">
        <v>28</v>
      </c>
      <c r="E378" s="114">
        <v>43397</v>
      </c>
      <c r="F378" s="114">
        <v>44284</v>
      </c>
      <c r="G378" s="114">
        <v>44286</v>
      </c>
      <c r="H378" s="103" t="s">
        <v>56</v>
      </c>
      <c r="I378" s="103" t="s">
        <v>58</v>
      </c>
      <c r="J378" s="103" t="s">
        <v>23</v>
      </c>
      <c r="K378" s="116">
        <v>212494.68763280899</v>
      </c>
      <c r="L378" s="103" t="s">
        <v>56</v>
      </c>
      <c r="M378" s="103" t="s">
        <v>57</v>
      </c>
      <c r="N378" s="103" t="s">
        <v>62</v>
      </c>
      <c r="O378" s="115">
        <v>-250000</v>
      </c>
      <c r="P378" s="103"/>
      <c r="Q378" s="103" t="s">
        <v>26</v>
      </c>
      <c r="R378" s="117">
        <v>1.1765000000000001</v>
      </c>
      <c r="S378" s="103">
        <v>1.2549999999999999</v>
      </c>
      <c r="T378" s="103" t="s">
        <v>149</v>
      </c>
      <c r="U378" s="103" t="s">
        <v>150</v>
      </c>
      <c r="V378" s="116"/>
      <c r="W378" s="116">
        <v>0</v>
      </c>
      <c r="X378" s="103"/>
      <c r="Y378" s="117">
        <v>1.145</v>
      </c>
      <c r="Z378" s="117">
        <v>1.2234724129540753</v>
      </c>
      <c r="AA378" s="116">
        <v>1645.4272068560122</v>
      </c>
      <c r="AB378" s="191">
        <v>-11938.73500789675</v>
      </c>
      <c r="AC378" s="116"/>
      <c r="AD378" s="116">
        <v>1645.4272068560122</v>
      </c>
      <c r="AE378" s="105">
        <f t="shared" si="18"/>
        <v>29</v>
      </c>
      <c r="AF378" s="103" t="s">
        <v>237</v>
      </c>
      <c r="AH378" s="79">
        <f t="shared" si="19"/>
        <v>-8.7865812846111044</v>
      </c>
      <c r="AI378" s="79">
        <f t="shared" si="20"/>
        <v>0</v>
      </c>
    </row>
    <row r="379" spans="1:35" ht="15.6" x14ac:dyDescent="0.25">
      <c r="A379" s="103">
        <v>2021</v>
      </c>
      <c r="B379" s="103" t="s">
        <v>297</v>
      </c>
      <c r="C379" s="103">
        <v>1306</v>
      </c>
      <c r="D379" s="103" t="s">
        <v>28</v>
      </c>
      <c r="E379" s="114">
        <v>43397</v>
      </c>
      <c r="F379" s="114">
        <v>44284</v>
      </c>
      <c r="G379" s="114">
        <v>44286</v>
      </c>
      <c r="H379" s="103" t="s">
        <v>60</v>
      </c>
      <c r="I379" s="103" t="s">
        <v>57</v>
      </c>
      <c r="J379" s="103" t="s">
        <v>23</v>
      </c>
      <c r="K379" s="116">
        <v>212494.68763280899</v>
      </c>
      <c r="L379" s="103" t="s">
        <v>60</v>
      </c>
      <c r="M379" s="103" t="s">
        <v>58</v>
      </c>
      <c r="N379" s="103" t="s">
        <v>62</v>
      </c>
      <c r="O379" s="115">
        <v>-250000</v>
      </c>
      <c r="P379" s="103"/>
      <c r="Q379" s="103" t="s">
        <v>26</v>
      </c>
      <c r="R379" s="117">
        <v>1.1765000000000001</v>
      </c>
      <c r="S379" s="103"/>
      <c r="T379" s="103"/>
      <c r="U379" s="103"/>
      <c r="V379" s="116"/>
      <c r="W379" s="116">
        <v>0</v>
      </c>
      <c r="X379" s="103"/>
      <c r="Y379" s="117">
        <v>1.145</v>
      </c>
      <c r="Z379" s="117">
        <v>1.2234724129540753</v>
      </c>
      <c r="AA379" s="115">
        <v>-7040.3795555330771</v>
      </c>
      <c r="AB379" s="192"/>
      <c r="AC379" s="116">
        <v>0</v>
      </c>
      <c r="AD379" s="115">
        <v>-7040.3795555330771</v>
      </c>
      <c r="AE379" s="105">
        <f t="shared" si="18"/>
        <v>29</v>
      </c>
      <c r="AF379" s="103" t="s">
        <v>237</v>
      </c>
      <c r="AH379" s="79">
        <f t="shared" si="19"/>
        <v>0</v>
      </c>
      <c r="AI379" s="79">
        <f t="shared" si="20"/>
        <v>443.96633477191585</v>
      </c>
    </row>
    <row r="380" spans="1:35" ht="15.6" x14ac:dyDescent="0.25">
      <c r="A380" s="103">
        <v>2021</v>
      </c>
      <c r="B380" s="103" t="s">
        <v>297</v>
      </c>
      <c r="C380" s="103">
        <v>1307</v>
      </c>
      <c r="D380" s="103" t="s">
        <v>28</v>
      </c>
      <c r="E380" s="114">
        <v>43397</v>
      </c>
      <c r="F380" s="114">
        <v>44284</v>
      </c>
      <c r="G380" s="114">
        <v>44286</v>
      </c>
      <c r="H380" s="103" t="s">
        <v>60</v>
      </c>
      <c r="I380" s="103" t="s">
        <v>57</v>
      </c>
      <c r="J380" s="103" t="s">
        <v>23</v>
      </c>
      <c r="K380" s="116">
        <v>212494.68763280899</v>
      </c>
      <c r="L380" s="103" t="s">
        <v>60</v>
      </c>
      <c r="M380" s="103" t="s">
        <v>58</v>
      </c>
      <c r="N380" s="103" t="s">
        <v>62</v>
      </c>
      <c r="O380" s="115">
        <v>-250000</v>
      </c>
      <c r="P380" s="103"/>
      <c r="Q380" s="103" t="s">
        <v>26</v>
      </c>
      <c r="R380" s="117">
        <v>1.1765000000000001</v>
      </c>
      <c r="S380" s="103">
        <v>1.1299999999999999</v>
      </c>
      <c r="T380" s="103" t="s">
        <v>151</v>
      </c>
      <c r="U380" s="103" t="s">
        <v>150</v>
      </c>
      <c r="V380" s="116"/>
      <c r="W380" s="116">
        <v>0</v>
      </c>
      <c r="X380" s="103"/>
      <c r="Y380" s="117">
        <v>1.145</v>
      </c>
      <c r="Z380" s="117">
        <v>1.2234724129540753</v>
      </c>
      <c r="AA380" s="115">
        <v>-6543.7826592196861</v>
      </c>
      <c r="AB380" s="192"/>
      <c r="AC380" s="116"/>
      <c r="AD380" s="115">
        <v>-6543.7826592196861</v>
      </c>
      <c r="AE380" s="105">
        <f t="shared" si="18"/>
        <v>29</v>
      </c>
      <c r="AF380" s="103" t="s">
        <v>237</v>
      </c>
      <c r="AH380" s="79">
        <f t="shared" si="19"/>
        <v>0</v>
      </c>
      <c r="AI380" s="79">
        <f t="shared" si="20"/>
        <v>412.65093449039335</v>
      </c>
    </row>
    <row r="381" spans="1:35" ht="15.6" x14ac:dyDescent="0.25">
      <c r="A381" s="103">
        <v>2021</v>
      </c>
      <c r="B381" s="103" t="s">
        <v>298</v>
      </c>
      <c r="C381" s="103">
        <v>1308</v>
      </c>
      <c r="D381" s="103" t="s">
        <v>28</v>
      </c>
      <c r="E381" s="114">
        <v>43397</v>
      </c>
      <c r="F381" s="114">
        <v>44314</v>
      </c>
      <c r="G381" s="114">
        <v>44316</v>
      </c>
      <c r="H381" s="103" t="s">
        <v>56</v>
      </c>
      <c r="I381" s="103" t="s">
        <v>58</v>
      </c>
      <c r="J381" s="103" t="s">
        <v>23</v>
      </c>
      <c r="K381" s="116">
        <v>212494.68763280899</v>
      </c>
      <c r="L381" s="103" t="s">
        <v>56</v>
      </c>
      <c r="M381" s="103" t="s">
        <v>57</v>
      </c>
      <c r="N381" s="103" t="s">
        <v>62</v>
      </c>
      <c r="O381" s="115">
        <v>-250000</v>
      </c>
      <c r="P381" s="103"/>
      <c r="Q381" s="103" t="s">
        <v>26</v>
      </c>
      <c r="R381" s="117">
        <v>1.1765000000000001</v>
      </c>
      <c r="S381" s="103">
        <v>1.2549999999999999</v>
      </c>
      <c r="T381" s="103" t="s">
        <v>149</v>
      </c>
      <c r="U381" s="103" t="s">
        <v>150</v>
      </c>
      <c r="V381" s="116"/>
      <c r="W381" s="116">
        <v>0</v>
      </c>
      <c r="X381" s="103"/>
      <c r="Y381" s="117">
        <v>1.145</v>
      </c>
      <c r="Z381" s="117">
        <v>1.2260181461140962</v>
      </c>
      <c r="AA381" s="116">
        <v>1603.8013129658723</v>
      </c>
      <c r="AB381" s="191">
        <v>-12122.174506258722</v>
      </c>
      <c r="AC381" s="116"/>
      <c r="AD381" s="116">
        <v>1603.8013129658723</v>
      </c>
      <c r="AE381" s="105">
        <f t="shared" si="18"/>
        <v>29</v>
      </c>
      <c r="AF381" s="103" t="s">
        <v>237</v>
      </c>
      <c r="AH381" s="79">
        <f t="shared" si="19"/>
        <v>-8.5642990112377575</v>
      </c>
      <c r="AI381" s="79">
        <f t="shared" si="20"/>
        <v>0</v>
      </c>
    </row>
    <row r="382" spans="1:35" ht="15.6" x14ac:dyDescent="0.25">
      <c r="A382" s="103">
        <v>2021</v>
      </c>
      <c r="B382" s="103" t="s">
        <v>298</v>
      </c>
      <c r="C382" s="103">
        <v>1309</v>
      </c>
      <c r="D382" s="103" t="s">
        <v>28</v>
      </c>
      <c r="E382" s="114">
        <v>43397</v>
      </c>
      <c r="F382" s="114">
        <v>44314</v>
      </c>
      <c r="G382" s="114">
        <v>44316</v>
      </c>
      <c r="H382" s="103" t="s">
        <v>60</v>
      </c>
      <c r="I382" s="103" t="s">
        <v>57</v>
      </c>
      <c r="J382" s="103" t="s">
        <v>23</v>
      </c>
      <c r="K382" s="116">
        <v>212494.68763280899</v>
      </c>
      <c r="L382" s="103" t="s">
        <v>60</v>
      </c>
      <c r="M382" s="103" t="s">
        <v>58</v>
      </c>
      <c r="N382" s="103" t="s">
        <v>62</v>
      </c>
      <c r="O382" s="115">
        <v>-250000</v>
      </c>
      <c r="P382" s="103"/>
      <c r="Q382" s="103" t="s">
        <v>26</v>
      </c>
      <c r="R382" s="117">
        <v>1.1765000000000001</v>
      </c>
      <c r="S382" s="103"/>
      <c r="T382" s="103"/>
      <c r="U382" s="103"/>
      <c r="V382" s="116"/>
      <c r="W382" s="116">
        <v>0</v>
      </c>
      <c r="X382" s="103"/>
      <c r="Y382" s="117">
        <v>1.145</v>
      </c>
      <c r="Z382" s="117">
        <v>1.2260181461140962</v>
      </c>
      <c r="AA382" s="115">
        <v>-7107.1805073039677</v>
      </c>
      <c r="AB382" s="192"/>
      <c r="AC382" s="116">
        <v>0</v>
      </c>
      <c r="AD382" s="115">
        <v>-7107.1805073039677</v>
      </c>
      <c r="AE382" s="105">
        <f t="shared" si="18"/>
        <v>29</v>
      </c>
      <c r="AF382" s="103" t="s">
        <v>237</v>
      </c>
      <c r="AH382" s="79">
        <f t="shared" si="19"/>
        <v>0</v>
      </c>
      <c r="AI382" s="79">
        <f t="shared" si="20"/>
        <v>448.17880279058824</v>
      </c>
    </row>
    <row r="383" spans="1:35" ht="15.6" x14ac:dyDescent="0.25">
      <c r="A383" s="103">
        <v>2021</v>
      </c>
      <c r="B383" s="103" t="s">
        <v>298</v>
      </c>
      <c r="C383" s="103">
        <v>1310</v>
      </c>
      <c r="D383" s="103" t="s">
        <v>28</v>
      </c>
      <c r="E383" s="114">
        <v>43397</v>
      </c>
      <c r="F383" s="114">
        <v>44314</v>
      </c>
      <c r="G383" s="114">
        <v>44316</v>
      </c>
      <c r="H383" s="103" t="s">
        <v>60</v>
      </c>
      <c r="I383" s="103" t="s">
        <v>57</v>
      </c>
      <c r="J383" s="103" t="s">
        <v>23</v>
      </c>
      <c r="K383" s="116">
        <v>212494.68763280899</v>
      </c>
      <c r="L383" s="103" t="s">
        <v>60</v>
      </c>
      <c r="M383" s="103" t="s">
        <v>58</v>
      </c>
      <c r="N383" s="103" t="s">
        <v>62</v>
      </c>
      <c r="O383" s="115">
        <v>-250000</v>
      </c>
      <c r="P383" s="103"/>
      <c r="Q383" s="103" t="s">
        <v>26</v>
      </c>
      <c r="R383" s="117">
        <v>1.1765000000000001</v>
      </c>
      <c r="S383" s="103">
        <v>1.1299999999999999</v>
      </c>
      <c r="T383" s="103" t="s">
        <v>151</v>
      </c>
      <c r="U383" s="103" t="s">
        <v>150</v>
      </c>
      <c r="V383" s="116"/>
      <c r="W383" s="116">
        <v>0</v>
      </c>
      <c r="X383" s="103"/>
      <c r="Y383" s="117">
        <v>1.145</v>
      </c>
      <c r="Z383" s="117">
        <v>1.2260181461140962</v>
      </c>
      <c r="AA383" s="115">
        <v>-6618.7953119206268</v>
      </c>
      <c r="AB383" s="192"/>
      <c r="AC383" s="116"/>
      <c r="AD383" s="115">
        <v>-6618.7953119206268</v>
      </c>
      <c r="AE383" s="105">
        <f t="shared" si="18"/>
        <v>29</v>
      </c>
      <c r="AF383" s="103" t="s">
        <v>237</v>
      </c>
      <c r="AH383" s="79">
        <f t="shared" si="19"/>
        <v>0</v>
      </c>
      <c r="AI383" s="79">
        <f t="shared" si="20"/>
        <v>417.38123236971472</v>
      </c>
    </row>
    <row r="384" spans="1:35" ht="15.6" x14ac:dyDescent="0.25">
      <c r="A384" s="103">
        <v>2021</v>
      </c>
      <c r="B384" s="103" t="s">
        <v>299</v>
      </c>
      <c r="C384" s="103">
        <v>1398</v>
      </c>
      <c r="D384" s="103" t="s">
        <v>22</v>
      </c>
      <c r="E384" s="114">
        <v>43397</v>
      </c>
      <c r="F384" s="114">
        <v>44314</v>
      </c>
      <c r="G384" s="114">
        <v>44316</v>
      </c>
      <c r="H384" s="103" t="s">
        <v>56</v>
      </c>
      <c r="I384" s="103" t="s">
        <v>58</v>
      </c>
      <c r="J384" s="103" t="s">
        <v>23</v>
      </c>
      <c r="K384" s="116">
        <v>425350.914504466</v>
      </c>
      <c r="L384" s="103" t="s">
        <v>56</v>
      </c>
      <c r="M384" s="103" t="s">
        <v>57</v>
      </c>
      <c r="N384" s="103" t="s">
        <v>62</v>
      </c>
      <c r="O384" s="115">
        <v>-500000</v>
      </c>
      <c r="P384" s="103"/>
      <c r="Q384" s="103" t="s">
        <v>26</v>
      </c>
      <c r="R384" s="117">
        <v>1.1755</v>
      </c>
      <c r="S384" s="103">
        <v>1.2549999999999999</v>
      </c>
      <c r="T384" s="103" t="s">
        <v>149</v>
      </c>
      <c r="U384" s="103" t="s">
        <v>150</v>
      </c>
      <c r="V384" s="116"/>
      <c r="W384" s="116">
        <v>0</v>
      </c>
      <c r="X384" s="103"/>
      <c r="Y384" s="117">
        <v>1.145</v>
      </c>
      <c r="Z384" s="117">
        <v>1.2260181461140962</v>
      </c>
      <c r="AA384" s="116">
        <v>3290.2060345652226</v>
      </c>
      <c r="AB384" s="191">
        <v>-23974.192095470513</v>
      </c>
      <c r="AC384" s="116"/>
      <c r="AD384" s="116">
        <v>3290.2060345652226</v>
      </c>
      <c r="AE384" s="105">
        <f t="shared" si="18"/>
        <v>29</v>
      </c>
      <c r="AF384" s="103" t="s">
        <v>239</v>
      </c>
      <c r="AH384" s="79">
        <f t="shared" si="19"/>
        <v>-27.440318328273953</v>
      </c>
      <c r="AI384" s="79">
        <f t="shared" si="20"/>
        <v>0</v>
      </c>
    </row>
    <row r="385" spans="1:35" ht="15.6" x14ac:dyDescent="0.25">
      <c r="A385" s="103">
        <v>2021</v>
      </c>
      <c r="B385" s="103" t="s">
        <v>299</v>
      </c>
      <c r="C385" s="103">
        <v>1399</v>
      </c>
      <c r="D385" s="103" t="s">
        <v>22</v>
      </c>
      <c r="E385" s="114">
        <v>43397</v>
      </c>
      <c r="F385" s="114">
        <v>44314</v>
      </c>
      <c r="G385" s="114">
        <v>44316</v>
      </c>
      <c r="H385" s="103" t="s">
        <v>60</v>
      </c>
      <c r="I385" s="103" t="s">
        <v>57</v>
      </c>
      <c r="J385" s="103" t="s">
        <v>23</v>
      </c>
      <c r="K385" s="116">
        <v>425350.914504466</v>
      </c>
      <c r="L385" s="103" t="s">
        <v>60</v>
      </c>
      <c r="M385" s="103" t="s">
        <v>58</v>
      </c>
      <c r="N385" s="103" t="s">
        <v>62</v>
      </c>
      <c r="O385" s="115">
        <v>-500000</v>
      </c>
      <c r="P385" s="103"/>
      <c r="Q385" s="103" t="s">
        <v>26</v>
      </c>
      <c r="R385" s="117">
        <v>1.1755</v>
      </c>
      <c r="S385" s="103"/>
      <c r="T385" s="103"/>
      <c r="U385" s="103"/>
      <c r="V385" s="116"/>
      <c r="W385" s="116">
        <v>0</v>
      </c>
      <c r="X385" s="103"/>
      <c r="Y385" s="117">
        <v>1.145</v>
      </c>
      <c r="Z385" s="117">
        <v>1.2260181461140962</v>
      </c>
      <c r="AA385" s="115">
        <v>-14101.703002924902</v>
      </c>
      <c r="AB385" s="192"/>
      <c r="AC385" s="116">
        <v>0</v>
      </c>
      <c r="AD385" s="115">
        <v>-14101.703002924902</v>
      </c>
      <c r="AE385" s="105">
        <f t="shared" si="18"/>
        <v>29</v>
      </c>
      <c r="AF385" s="103" t="s">
        <v>239</v>
      </c>
      <c r="AH385" s="79">
        <f t="shared" si="19"/>
        <v>0</v>
      </c>
      <c r="AI385" s="79">
        <f t="shared" si="20"/>
        <v>889.25339136444438</v>
      </c>
    </row>
    <row r="386" spans="1:35" ht="15.6" x14ac:dyDescent="0.25">
      <c r="A386" s="103">
        <v>2021</v>
      </c>
      <c r="B386" s="103" t="s">
        <v>299</v>
      </c>
      <c r="C386" s="103">
        <v>1400</v>
      </c>
      <c r="D386" s="103" t="s">
        <v>22</v>
      </c>
      <c r="E386" s="114">
        <v>43397</v>
      </c>
      <c r="F386" s="114">
        <v>44314</v>
      </c>
      <c r="G386" s="114">
        <v>44316</v>
      </c>
      <c r="H386" s="103" t="s">
        <v>60</v>
      </c>
      <c r="I386" s="103" t="s">
        <v>57</v>
      </c>
      <c r="J386" s="103" t="s">
        <v>23</v>
      </c>
      <c r="K386" s="116">
        <v>425350.914504466</v>
      </c>
      <c r="L386" s="103" t="s">
        <v>60</v>
      </c>
      <c r="M386" s="103" t="s">
        <v>58</v>
      </c>
      <c r="N386" s="103" t="s">
        <v>62</v>
      </c>
      <c r="O386" s="115">
        <v>-500000</v>
      </c>
      <c r="P386" s="103"/>
      <c r="Q386" s="103" t="s">
        <v>26</v>
      </c>
      <c r="R386" s="117">
        <v>1.1755</v>
      </c>
      <c r="S386" s="103">
        <v>1.1299999999999999</v>
      </c>
      <c r="T386" s="103" t="s">
        <v>151</v>
      </c>
      <c r="U386" s="103" t="s">
        <v>150</v>
      </c>
      <c r="V386" s="116"/>
      <c r="W386" s="116">
        <v>0</v>
      </c>
      <c r="X386" s="103"/>
      <c r="Y386" s="117">
        <v>1.145</v>
      </c>
      <c r="Z386" s="117">
        <v>1.2260181461140962</v>
      </c>
      <c r="AA386" s="115">
        <v>-13162.695127110832</v>
      </c>
      <c r="AB386" s="192"/>
      <c r="AC386" s="116"/>
      <c r="AD386" s="115">
        <v>-13162.695127110832</v>
      </c>
      <c r="AE386" s="105">
        <f t="shared" si="18"/>
        <v>29</v>
      </c>
      <c r="AF386" s="103" t="s">
        <v>239</v>
      </c>
      <c r="AH386" s="79">
        <f t="shared" si="19"/>
        <v>0</v>
      </c>
      <c r="AI386" s="79">
        <f t="shared" si="20"/>
        <v>830.03955471560903</v>
      </c>
    </row>
    <row r="387" spans="1:35" ht="15.6" x14ac:dyDescent="0.25">
      <c r="A387" s="103">
        <v>2021</v>
      </c>
      <c r="B387" s="103" t="s">
        <v>300</v>
      </c>
      <c r="C387" s="103">
        <v>1311</v>
      </c>
      <c r="D387" s="103" t="s">
        <v>28</v>
      </c>
      <c r="E387" s="114">
        <v>43397</v>
      </c>
      <c r="F387" s="114">
        <v>44344</v>
      </c>
      <c r="G387" s="114">
        <v>44348</v>
      </c>
      <c r="H387" s="103" t="s">
        <v>56</v>
      </c>
      <c r="I387" s="103" t="s">
        <v>58</v>
      </c>
      <c r="J387" s="103" t="s">
        <v>23</v>
      </c>
      <c r="K387" s="116">
        <v>212494.68763280899</v>
      </c>
      <c r="L387" s="103" t="s">
        <v>56</v>
      </c>
      <c r="M387" s="103" t="s">
        <v>57</v>
      </c>
      <c r="N387" s="103" t="s">
        <v>62</v>
      </c>
      <c r="O387" s="115">
        <v>-250000</v>
      </c>
      <c r="P387" s="103"/>
      <c r="Q387" s="103" t="s">
        <v>26</v>
      </c>
      <c r="R387" s="117">
        <v>1.1765000000000001</v>
      </c>
      <c r="S387" s="103">
        <v>1.2549999999999999</v>
      </c>
      <c r="T387" s="103" t="s">
        <v>149</v>
      </c>
      <c r="U387" s="103" t="s">
        <v>150</v>
      </c>
      <c r="V387" s="116"/>
      <c r="W387" s="116">
        <v>0</v>
      </c>
      <c r="X387" s="103"/>
      <c r="Y387" s="117">
        <v>1.145</v>
      </c>
      <c r="Z387" s="117">
        <v>1.2287406586250431</v>
      </c>
      <c r="AA387" s="116">
        <v>1568.1904101148541</v>
      </c>
      <c r="AB387" s="191">
        <v>-12276.234803379928</v>
      </c>
      <c r="AC387" s="116"/>
      <c r="AD387" s="116">
        <v>1568.1904101148541</v>
      </c>
      <c r="AE387" s="105">
        <f t="shared" si="18"/>
        <v>29</v>
      </c>
      <c r="AF387" s="103" t="s">
        <v>237</v>
      </c>
      <c r="AH387" s="79">
        <f t="shared" si="19"/>
        <v>-8.3741367900133206</v>
      </c>
      <c r="AI387" s="79">
        <f t="shared" si="20"/>
        <v>0</v>
      </c>
    </row>
    <row r="388" spans="1:35" ht="15.6" x14ac:dyDescent="0.25">
      <c r="A388" s="103">
        <v>2021</v>
      </c>
      <c r="B388" s="103" t="s">
        <v>300</v>
      </c>
      <c r="C388" s="103">
        <v>1312</v>
      </c>
      <c r="D388" s="103" t="s">
        <v>28</v>
      </c>
      <c r="E388" s="114">
        <v>43397</v>
      </c>
      <c r="F388" s="114">
        <v>44344</v>
      </c>
      <c r="G388" s="114">
        <v>44348</v>
      </c>
      <c r="H388" s="103" t="s">
        <v>60</v>
      </c>
      <c r="I388" s="103" t="s">
        <v>57</v>
      </c>
      <c r="J388" s="103" t="s">
        <v>23</v>
      </c>
      <c r="K388" s="116">
        <v>212494.68763280899</v>
      </c>
      <c r="L388" s="103" t="s">
        <v>60</v>
      </c>
      <c r="M388" s="103" t="s">
        <v>58</v>
      </c>
      <c r="N388" s="103" t="s">
        <v>62</v>
      </c>
      <c r="O388" s="115">
        <v>-250000</v>
      </c>
      <c r="P388" s="103"/>
      <c r="Q388" s="103" t="s">
        <v>26</v>
      </c>
      <c r="R388" s="117">
        <v>1.1765000000000001</v>
      </c>
      <c r="S388" s="103"/>
      <c r="T388" s="103"/>
      <c r="U388" s="103"/>
      <c r="V388" s="116"/>
      <c r="W388" s="116">
        <v>0</v>
      </c>
      <c r="X388" s="103"/>
      <c r="Y388" s="117">
        <v>1.145</v>
      </c>
      <c r="Z388" s="117">
        <v>1.2287406586250431</v>
      </c>
      <c r="AA388" s="115">
        <v>-7157.9502764049194</v>
      </c>
      <c r="AB388" s="192"/>
      <c r="AC388" s="116">
        <v>0</v>
      </c>
      <c r="AD388" s="115">
        <v>-7157.9502764049194</v>
      </c>
      <c r="AE388" s="105">
        <f t="shared" si="18"/>
        <v>29</v>
      </c>
      <c r="AF388" s="103" t="s">
        <v>237</v>
      </c>
      <c r="AH388" s="79">
        <f t="shared" si="19"/>
        <v>0</v>
      </c>
      <c r="AI388" s="79">
        <f t="shared" si="20"/>
        <v>451.38034443009417</v>
      </c>
    </row>
    <row r="389" spans="1:35" ht="15.6" x14ac:dyDescent="0.25">
      <c r="A389" s="103">
        <v>2021</v>
      </c>
      <c r="B389" s="103" t="s">
        <v>300</v>
      </c>
      <c r="C389" s="103">
        <v>1313</v>
      </c>
      <c r="D389" s="103" t="s">
        <v>28</v>
      </c>
      <c r="E389" s="114">
        <v>43397</v>
      </c>
      <c r="F389" s="114">
        <v>44344</v>
      </c>
      <c r="G389" s="114">
        <v>44348</v>
      </c>
      <c r="H389" s="103" t="s">
        <v>60</v>
      </c>
      <c r="I389" s="103" t="s">
        <v>57</v>
      </c>
      <c r="J389" s="103" t="s">
        <v>23</v>
      </c>
      <c r="K389" s="116">
        <v>212494.68763280899</v>
      </c>
      <c r="L389" s="103" t="s">
        <v>60</v>
      </c>
      <c r="M389" s="103" t="s">
        <v>58</v>
      </c>
      <c r="N389" s="103" t="s">
        <v>62</v>
      </c>
      <c r="O389" s="115">
        <v>-250000</v>
      </c>
      <c r="P389" s="103"/>
      <c r="Q389" s="103" t="s">
        <v>26</v>
      </c>
      <c r="R389" s="117">
        <v>1.1765000000000001</v>
      </c>
      <c r="S389" s="103">
        <v>1.1299999999999999</v>
      </c>
      <c r="T389" s="103" t="s">
        <v>151</v>
      </c>
      <c r="U389" s="103" t="s">
        <v>150</v>
      </c>
      <c r="V389" s="116"/>
      <c r="W389" s="116">
        <v>0</v>
      </c>
      <c r="X389" s="103"/>
      <c r="Y389" s="117">
        <v>1.145</v>
      </c>
      <c r="Z389" s="117">
        <v>1.2287406586250431</v>
      </c>
      <c r="AA389" s="115">
        <v>-6686.4749370898635</v>
      </c>
      <c r="AB389" s="192"/>
      <c r="AC389" s="116"/>
      <c r="AD389" s="115">
        <v>-6686.4749370898635</v>
      </c>
      <c r="AE389" s="105">
        <f t="shared" si="18"/>
        <v>29</v>
      </c>
      <c r="AF389" s="103" t="s">
        <v>237</v>
      </c>
      <c r="AH389" s="79">
        <f t="shared" si="19"/>
        <v>0</v>
      </c>
      <c r="AI389" s="79">
        <f t="shared" si="20"/>
        <v>421.64910953288677</v>
      </c>
    </row>
    <row r="390" spans="1:35" ht="15.6" x14ac:dyDescent="0.25">
      <c r="A390" s="103">
        <v>2021</v>
      </c>
      <c r="B390" s="103" t="s">
        <v>301</v>
      </c>
      <c r="C390" s="103">
        <v>1401</v>
      </c>
      <c r="D390" s="103" t="s">
        <v>22</v>
      </c>
      <c r="E390" s="114">
        <v>43397</v>
      </c>
      <c r="F390" s="114">
        <v>44344</v>
      </c>
      <c r="G390" s="114">
        <v>44348</v>
      </c>
      <c r="H390" s="103" t="s">
        <v>56</v>
      </c>
      <c r="I390" s="103" t="s">
        <v>58</v>
      </c>
      <c r="J390" s="103" t="s">
        <v>23</v>
      </c>
      <c r="K390" s="116">
        <v>425350.914504466</v>
      </c>
      <c r="L390" s="103" t="s">
        <v>56</v>
      </c>
      <c r="M390" s="103" t="s">
        <v>57</v>
      </c>
      <c r="N390" s="103" t="s">
        <v>62</v>
      </c>
      <c r="O390" s="115">
        <v>-500000</v>
      </c>
      <c r="P390" s="103"/>
      <c r="Q390" s="103" t="s">
        <v>26</v>
      </c>
      <c r="R390" s="117">
        <v>1.1755</v>
      </c>
      <c r="S390" s="103">
        <v>1.2549999999999999</v>
      </c>
      <c r="T390" s="103" t="s">
        <v>149</v>
      </c>
      <c r="U390" s="103" t="s">
        <v>150</v>
      </c>
      <c r="V390" s="116"/>
      <c r="W390" s="116">
        <v>0</v>
      </c>
      <c r="X390" s="103"/>
      <c r="Y390" s="117">
        <v>1.145</v>
      </c>
      <c r="Z390" s="117">
        <v>1.2287406586250431</v>
      </c>
      <c r="AA390" s="116">
        <v>3216.9039803572664</v>
      </c>
      <c r="AB390" s="191">
        <v>-24286.771984393457</v>
      </c>
      <c r="AC390" s="116"/>
      <c r="AD390" s="116">
        <v>3216.9039803572664</v>
      </c>
      <c r="AE390" s="105">
        <f t="shared" si="18"/>
        <v>29</v>
      </c>
      <c r="AF390" s="103" t="s">
        <v>239</v>
      </c>
      <c r="AH390" s="79">
        <f t="shared" si="19"/>
        <v>-26.828979196179599</v>
      </c>
      <c r="AI390" s="79">
        <f t="shared" si="20"/>
        <v>0</v>
      </c>
    </row>
    <row r="391" spans="1:35" ht="15.6" x14ac:dyDescent="0.25">
      <c r="A391" s="103">
        <v>2021</v>
      </c>
      <c r="B391" s="103" t="s">
        <v>301</v>
      </c>
      <c r="C391" s="103">
        <v>1402</v>
      </c>
      <c r="D391" s="103" t="s">
        <v>22</v>
      </c>
      <c r="E391" s="114">
        <v>43397</v>
      </c>
      <c r="F391" s="114">
        <v>44344</v>
      </c>
      <c r="G391" s="114">
        <v>44348</v>
      </c>
      <c r="H391" s="103" t="s">
        <v>60</v>
      </c>
      <c r="I391" s="103" t="s">
        <v>57</v>
      </c>
      <c r="J391" s="103" t="s">
        <v>23</v>
      </c>
      <c r="K391" s="116">
        <v>425350.914504466</v>
      </c>
      <c r="L391" s="103" t="s">
        <v>60</v>
      </c>
      <c r="M391" s="103" t="s">
        <v>58</v>
      </c>
      <c r="N391" s="103" t="s">
        <v>62</v>
      </c>
      <c r="O391" s="115">
        <v>-500000</v>
      </c>
      <c r="P391" s="103"/>
      <c r="Q391" s="103" t="s">
        <v>26</v>
      </c>
      <c r="R391" s="117">
        <v>1.1755</v>
      </c>
      <c r="S391" s="103"/>
      <c r="T391" s="103"/>
      <c r="U391" s="103"/>
      <c r="V391" s="116"/>
      <c r="W391" s="116">
        <v>0</v>
      </c>
      <c r="X391" s="103"/>
      <c r="Y391" s="117">
        <v>1.145</v>
      </c>
      <c r="Z391" s="117">
        <v>1.2287406586250431</v>
      </c>
      <c r="AA391" s="115">
        <v>-14205.234489367938</v>
      </c>
      <c r="AB391" s="192"/>
      <c r="AC391" s="116">
        <v>0</v>
      </c>
      <c r="AD391" s="115">
        <v>-14205.234489367938</v>
      </c>
      <c r="AE391" s="105">
        <f t="shared" si="18"/>
        <v>29</v>
      </c>
      <c r="AF391" s="103" t="s">
        <v>239</v>
      </c>
      <c r="AH391" s="79">
        <f t="shared" si="19"/>
        <v>0</v>
      </c>
      <c r="AI391" s="79">
        <f t="shared" si="20"/>
        <v>895.78208689954215</v>
      </c>
    </row>
    <row r="392" spans="1:35" ht="15.6" x14ac:dyDescent="0.25">
      <c r="A392" s="103">
        <v>2021</v>
      </c>
      <c r="B392" s="103" t="s">
        <v>301</v>
      </c>
      <c r="C392" s="103">
        <v>1403</v>
      </c>
      <c r="D392" s="103" t="s">
        <v>22</v>
      </c>
      <c r="E392" s="114">
        <v>43397</v>
      </c>
      <c r="F392" s="114">
        <v>44344</v>
      </c>
      <c r="G392" s="114">
        <v>44348</v>
      </c>
      <c r="H392" s="103" t="s">
        <v>60</v>
      </c>
      <c r="I392" s="103" t="s">
        <v>57</v>
      </c>
      <c r="J392" s="103" t="s">
        <v>23</v>
      </c>
      <c r="K392" s="116">
        <v>425350.914504466</v>
      </c>
      <c r="L392" s="103" t="s">
        <v>60</v>
      </c>
      <c r="M392" s="103" t="s">
        <v>58</v>
      </c>
      <c r="N392" s="103" t="s">
        <v>62</v>
      </c>
      <c r="O392" s="115">
        <v>-500000</v>
      </c>
      <c r="P392" s="103"/>
      <c r="Q392" s="103" t="s">
        <v>26</v>
      </c>
      <c r="R392" s="117">
        <v>1.1755</v>
      </c>
      <c r="S392" s="103">
        <v>1.1299999999999999</v>
      </c>
      <c r="T392" s="103" t="s">
        <v>151</v>
      </c>
      <c r="U392" s="103" t="s">
        <v>150</v>
      </c>
      <c r="V392" s="116"/>
      <c r="W392" s="116">
        <v>0</v>
      </c>
      <c r="X392" s="103"/>
      <c r="Y392" s="117">
        <v>1.145</v>
      </c>
      <c r="Z392" s="117">
        <v>1.2287406586250431</v>
      </c>
      <c r="AA392" s="115">
        <v>-13298.441475382786</v>
      </c>
      <c r="AB392" s="192"/>
      <c r="AC392" s="116"/>
      <c r="AD392" s="115">
        <v>-13298.441475382786</v>
      </c>
      <c r="AE392" s="105">
        <f t="shared" si="18"/>
        <v>29</v>
      </c>
      <c r="AF392" s="103" t="s">
        <v>239</v>
      </c>
      <c r="AH392" s="79">
        <f t="shared" si="19"/>
        <v>0</v>
      </c>
      <c r="AI392" s="79">
        <f t="shared" si="20"/>
        <v>838.59971943763844</v>
      </c>
    </row>
    <row r="393" spans="1:35" ht="15.6" x14ac:dyDescent="0.25">
      <c r="A393" s="103">
        <v>2021</v>
      </c>
      <c r="B393" s="103" t="s">
        <v>302</v>
      </c>
      <c r="C393" s="103">
        <v>1314</v>
      </c>
      <c r="D393" s="103" t="s">
        <v>28</v>
      </c>
      <c r="E393" s="114">
        <v>43397</v>
      </c>
      <c r="F393" s="114">
        <v>44375</v>
      </c>
      <c r="G393" s="114">
        <v>44377</v>
      </c>
      <c r="H393" s="103" t="s">
        <v>56</v>
      </c>
      <c r="I393" s="103" t="s">
        <v>58</v>
      </c>
      <c r="J393" s="103" t="s">
        <v>23</v>
      </c>
      <c r="K393" s="116">
        <v>212494.68763280899</v>
      </c>
      <c r="L393" s="103" t="s">
        <v>56</v>
      </c>
      <c r="M393" s="103" t="s">
        <v>57</v>
      </c>
      <c r="N393" s="103" t="s">
        <v>62</v>
      </c>
      <c r="O393" s="115">
        <v>-250000</v>
      </c>
      <c r="P393" s="103"/>
      <c r="Q393" s="103" t="s">
        <v>26</v>
      </c>
      <c r="R393" s="117">
        <v>1.1765000000000001</v>
      </c>
      <c r="S393" s="103">
        <v>1.2549999999999999</v>
      </c>
      <c r="T393" s="103" t="s">
        <v>149</v>
      </c>
      <c r="U393" s="103" t="s">
        <v>150</v>
      </c>
      <c r="V393" s="116"/>
      <c r="W393" s="116">
        <v>0</v>
      </c>
      <c r="X393" s="103"/>
      <c r="Y393" s="117">
        <v>1.145</v>
      </c>
      <c r="Z393" s="117">
        <v>1.2312142517616806</v>
      </c>
      <c r="AA393" s="116">
        <v>1528.0564214249177</v>
      </c>
      <c r="AB393" s="191">
        <v>-12461.581023940969</v>
      </c>
      <c r="AC393" s="116"/>
      <c r="AD393" s="116">
        <v>1528.0564214249177</v>
      </c>
      <c r="AE393" s="105">
        <f t="shared" si="18"/>
        <v>30</v>
      </c>
      <c r="AF393" s="103" t="s">
        <v>237</v>
      </c>
      <c r="AH393" s="79">
        <f t="shared" si="19"/>
        <v>-8.1598212904090595</v>
      </c>
      <c r="AI393" s="79">
        <f t="shared" si="20"/>
        <v>0</v>
      </c>
    </row>
    <row r="394" spans="1:35" ht="15.6" x14ac:dyDescent="0.25">
      <c r="A394" s="103">
        <v>2021</v>
      </c>
      <c r="B394" s="103" t="s">
        <v>302</v>
      </c>
      <c r="C394" s="103">
        <v>1315</v>
      </c>
      <c r="D394" s="103" t="s">
        <v>28</v>
      </c>
      <c r="E394" s="114">
        <v>43397</v>
      </c>
      <c r="F394" s="114">
        <v>44375</v>
      </c>
      <c r="G394" s="114">
        <v>44377</v>
      </c>
      <c r="H394" s="103" t="s">
        <v>60</v>
      </c>
      <c r="I394" s="103" t="s">
        <v>57</v>
      </c>
      <c r="J394" s="103" t="s">
        <v>23</v>
      </c>
      <c r="K394" s="116">
        <v>212494.68763280899</v>
      </c>
      <c r="L394" s="103" t="s">
        <v>60</v>
      </c>
      <c r="M394" s="103" t="s">
        <v>58</v>
      </c>
      <c r="N394" s="103" t="s">
        <v>62</v>
      </c>
      <c r="O394" s="115">
        <v>-250000</v>
      </c>
      <c r="P394" s="103"/>
      <c r="Q394" s="103" t="s">
        <v>26</v>
      </c>
      <c r="R394" s="117">
        <v>1.1765000000000001</v>
      </c>
      <c r="S394" s="103"/>
      <c r="T394" s="103"/>
      <c r="U394" s="103"/>
      <c r="V394" s="116"/>
      <c r="W394" s="116">
        <v>0</v>
      </c>
      <c r="X394" s="103"/>
      <c r="Y394" s="117">
        <v>1.145</v>
      </c>
      <c r="Z394" s="117">
        <v>1.2312142517616806</v>
      </c>
      <c r="AA394" s="115">
        <v>-7228.6985530934426</v>
      </c>
      <c r="AB394" s="192"/>
      <c r="AC394" s="116">
        <v>0</v>
      </c>
      <c r="AD394" s="115">
        <v>-7228.6985530934426</v>
      </c>
      <c r="AE394" s="105">
        <f t="shared" si="18"/>
        <v>30</v>
      </c>
      <c r="AF394" s="103" t="s">
        <v>237</v>
      </c>
      <c r="AH394" s="79">
        <f t="shared" si="19"/>
        <v>0</v>
      </c>
      <c r="AI394" s="79">
        <f t="shared" si="20"/>
        <v>555.16404887757642</v>
      </c>
    </row>
    <row r="395" spans="1:35" ht="15.6" x14ac:dyDescent="0.25">
      <c r="A395" s="103">
        <v>2021</v>
      </c>
      <c r="B395" s="103" t="s">
        <v>302</v>
      </c>
      <c r="C395" s="103">
        <v>1316</v>
      </c>
      <c r="D395" s="103" t="s">
        <v>28</v>
      </c>
      <c r="E395" s="114">
        <v>43397</v>
      </c>
      <c r="F395" s="114">
        <v>44375</v>
      </c>
      <c r="G395" s="114">
        <v>44377</v>
      </c>
      <c r="H395" s="103" t="s">
        <v>60</v>
      </c>
      <c r="I395" s="103" t="s">
        <v>57</v>
      </c>
      <c r="J395" s="103" t="s">
        <v>23</v>
      </c>
      <c r="K395" s="116">
        <v>212494.68763280899</v>
      </c>
      <c r="L395" s="103" t="s">
        <v>60</v>
      </c>
      <c r="M395" s="103" t="s">
        <v>58</v>
      </c>
      <c r="N395" s="103" t="s">
        <v>62</v>
      </c>
      <c r="O395" s="115">
        <v>-250000</v>
      </c>
      <c r="P395" s="103"/>
      <c r="Q395" s="103" t="s">
        <v>26</v>
      </c>
      <c r="R395" s="117">
        <v>1.1765000000000001</v>
      </c>
      <c r="S395" s="103">
        <v>1.1299999999999999</v>
      </c>
      <c r="T395" s="103" t="s">
        <v>151</v>
      </c>
      <c r="U395" s="103" t="s">
        <v>150</v>
      </c>
      <c r="V395" s="116"/>
      <c r="W395" s="116">
        <v>0</v>
      </c>
      <c r="X395" s="103"/>
      <c r="Y395" s="117">
        <v>1.145</v>
      </c>
      <c r="Z395" s="117">
        <v>1.2312142517616806</v>
      </c>
      <c r="AA395" s="115">
        <v>-6760.9388922724438</v>
      </c>
      <c r="AB395" s="192"/>
      <c r="AC395" s="116"/>
      <c r="AD395" s="115">
        <v>-6760.9388922724438</v>
      </c>
      <c r="AE395" s="105">
        <f t="shared" si="18"/>
        <v>30</v>
      </c>
      <c r="AF395" s="103" t="s">
        <v>237</v>
      </c>
      <c r="AH395" s="79">
        <f t="shared" si="19"/>
        <v>0</v>
      </c>
      <c r="AI395" s="79">
        <f t="shared" si="20"/>
        <v>519.24010692652371</v>
      </c>
    </row>
    <row r="396" spans="1:35" ht="15.6" x14ac:dyDescent="0.25">
      <c r="A396" s="103">
        <v>2021</v>
      </c>
      <c r="B396" s="103" t="s">
        <v>303</v>
      </c>
      <c r="C396" s="103">
        <v>1404</v>
      </c>
      <c r="D396" s="103" t="s">
        <v>22</v>
      </c>
      <c r="E396" s="114">
        <v>43397</v>
      </c>
      <c r="F396" s="114">
        <v>44375</v>
      </c>
      <c r="G396" s="114">
        <v>44377</v>
      </c>
      <c r="H396" s="103" t="s">
        <v>56</v>
      </c>
      <c r="I396" s="103" t="s">
        <v>58</v>
      </c>
      <c r="J396" s="103" t="s">
        <v>23</v>
      </c>
      <c r="K396" s="116">
        <v>425350.914504466</v>
      </c>
      <c r="L396" s="103" t="s">
        <v>56</v>
      </c>
      <c r="M396" s="103" t="s">
        <v>57</v>
      </c>
      <c r="N396" s="103" t="s">
        <v>62</v>
      </c>
      <c r="O396" s="115">
        <v>-500000</v>
      </c>
      <c r="P396" s="103"/>
      <c r="Q396" s="103" t="s">
        <v>26</v>
      </c>
      <c r="R396" s="117">
        <v>1.1755</v>
      </c>
      <c r="S396" s="103">
        <v>1.2549999999999999</v>
      </c>
      <c r="T396" s="103" t="s">
        <v>149</v>
      </c>
      <c r="U396" s="103" t="s">
        <v>150</v>
      </c>
      <c r="V396" s="116"/>
      <c r="W396" s="116">
        <v>0</v>
      </c>
      <c r="X396" s="103"/>
      <c r="Y396" s="117">
        <v>1.145</v>
      </c>
      <c r="Z396" s="117">
        <v>1.2312142517616806</v>
      </c>
      <c r="AA396" s="116">
        <v>3134.5242606258248</v>
      </c>
      <c r="AB396" s="191">
        <v>-24661.73768176973</v>
      </c>
      <c r="AC396" s="116"/>
      <c r="AD396" s="116">
        <v>3134.5242606258248</v>
      </c>
      <c r="AE396" s="105">
        <f t="shared" si="18"/>
        <v>30</v>
      </c>
      <c r="AF396" s="103" t="s">
        <v>239</v>
      </c>
      <c r="AH396" s="79">
        <f t="shared" si="19"/>
        <v>-26.141932333619376</v>
      </c>
      <c r="AI396" s="79">
        <f t="shared" si="20"/>
        <v>0</v>
      </c>
    </row>
    <row r="397" spans="1:35" ht="15.6" x14ac:dyDescent="0.25">
      <c r="A397" s="103">
        <v>2021</v>
      </c>
      <c r="B397" s="103" t="s">
        <v>303</v>
      </c>
      <c r="C397" s="103">
        <v>1405</v>
      </c>
      <c r="D397" s="103" t="s">
        <v>22</v>
      </c>
      <c r="E397" s="114">
        <v>43397</v>
      </c>
      <c r="F397" s="114">
        <v>44375</v>
      </c>
      <c r="G397" s="114">
        <v>44377</v>
      </c>
      <c r="H397" s="103" t="s">
        <v>60</v>
      </c>
      <c r="I397" s="103" t="s">
        <v>57</v>
      </c>
      <c r="J397" s="103" t="s">
        <v>23</v>
      </c>
      <c r="K397" s="116">
        <v>425350.914504466</v>
      </c>
      <c r="L397" s="103" t="s">
        <v>60</v>
      </c>
      <c r="M397" s="103" t="s">
        <v>58</v>
      </c>
      <c r="N397" s="103" t="s">
        <v>62</v>
      </c>
      <c r="O397" s="115">
        <v>-500000</v>
      </c>
      <c r="P397" s="103"/>
      <c r="Q397" s="103" t="s">
        <v>26</v>
      </c>
      <c r="R397" s="117">
        <v>1.1755</v>
      </c>
      <c r="S397" s="103"/>
      <c r="T397" s="103"/>
      <c r="U397" s="103"/>
      <c r="V397" s="116"/>
      <c r="W397" s="116">
        <v>0</v>
      </c>
      <c r="X397" s="103"/>
      <c r="Y397" s="117">
        <v>1.145</v>
      </c>
      <c r="Z397" s="117">
        <v>1.2312142517616806</v>
      </c>
      <c r="AA397" s="115">
        <v>-14348.457458190118</v>
      </c>
      <c r="AB397" s="192"/>
      <c r="AC397" s="116">
        <v>0</v>
      </c>
      <c r="AD397" s="115">
        <v>-14348.457458190118</v>
      </c>
      <c r="AE397" s="105">
        <f t="shared" si="18"/>
        <v>30</v>
      </c>
      <c r="AF397" s="103" t="s">
        <v>239</v>
      </c>
      <c r="AH397" s="79">
        <f t="shared" si="19"/>
        <v>0</v>
      </c>
      <c r="AI397" s="79">
        <f t="shared" si="20"/>
        <v>1101.961532789001</v>
      </c>
    </row>
    <row r="398" spans="1:35" ht="15.6" x14ac:dyDescent="0.25">
      <c r="A398" s="104">
        <v>2021</v>
      </c>
      <c r="B398" s="104" t="s">
        <v>303</v>
      </c>
      <c r="C398" s="104">
        <v>1406</v>
      </c>
      <c r="D398" s="104" t="s">
        <v>22</v>
      </c>
      <c r="E398" s="118">
        <v>43397</v>
      </c>
      <c r="F398" s="118">
        <v>44375</v>
      </c>
      <c r="G398" s="118">
        <v>44377</v>
      </c>
      <c r="H398" s="104" t="s">
        <v>60</v>
      </c>
      <c r="I398" s="104" t="s">
        <v>57</v>
      </c>
      <c r="J398" s="104" t="s">
        <v>23</v>
      </c>
      <c r="K398" s="120">
        <v>425350.914504466</v>
      </c>
      <c r="L398" s="104" t="s">
        <v>60</v>
      </c>
      <c r="M398" s="104" t="s">
        <v>58</v>
      </c>
      <c r="N398" s="104" t="s">
        <v>62</v>
      </c>
      <c r="O398" s="119">
        <v>-500000</v>
      </c>
      <c r="P398" s="104"/>
      <c r="Q398" s="104" t="s">
        <v>26</v>
      </c>
      <c r="R398" s="121">
        <v>1.1755</v>
      </c>
      <c r="S398" s="104">
        <v>1.1299999999999999</v>
      </c>
      <c r="T398" s="104" t="s">
        <v>151</v>
      </c>
      <c r="U398" s="104" t="s">
        <v>150</v>
      </c>
      <c r="V398" s="120"/>
      <c r="W398" s="120">
        <v>0</v>
      </c>
      <c r="X398" s="104"/>
      <c r="Y398" s="121">
        <v>1.145</v>
      </c>
      <c r="Z398" s="121">
        <v>1.2312142517616806</v>
      </c>
      <c r="AA398" s="119">
        <v>-13447.804484205439</v>
      </c>
      <c r="AB398" s="193"/>
      <c r="AC398" s="120"/>
      <c r="AD398" s="119">
        <v>-13447.804484205439</v>
      </c>
      <c r="AE398" s="105">
        <f t="shared" si="18"/>
        <v>30</v>
      </c>
      <c r="AF398" s="104" t="s">
        <v>239</v>
      </c>
      <c r="AH398" s="79">
        <f t="shared" si="19"/>
        <v>0</v>
      </c>
      <c r="AI398" s="79">
        <f t="shared" si="20"/>
        <v>1032.7913843869776</v>
      </c>
    </row>
    <row r="399" spans="1:35" ht="15.6" x14ac:dyDescent="0.25">
      <c r="A399" s="122"/>
      <c r="B399" s="122"/>
      <c r="C399" s="122"/>
      <c r="D399" s="122"/>
      <c r="E399" s="123"/>
      <c r="F399" s="123"/>
      <c r="G399" s="123"/>
      <c r="H399" s="122"/>
      <c r="I399" s="122"/>
      <c r="J399" s="122"/>
      <c r="K399" s="125">
        <v>128251560.48258759</v>
      </c>
      <c r="L399" s="122"/>
      <c r="M399" s="122"/>
      <c r="N399" s="122"/>
      <c r="O399" s="124">
        <v>-155000000</v>
      </c>
      <c r="P399" s="122"/>
      <c r="Q399" s="122"/>
      <c r="R399" s="126">
        <v>1.2085622928622688</v>
      </c>
      <c r="S399" s="122"/>
      <c r="T399" s="122"/>
      <c r="U399" s="122"/>
      <c r="V399" s="125"/>
      <c r="W399" s="125"/>
      <c r="X399" s="122"/>
      <c r="Y399" s="126"/>
      <c r="Z399" s="126"/>
      <c r="AA399" s="125">
        <v>85509.8850733703</v>
      </c>
      <c r="AB399" s="125">
        <v>85509.8850733703</v>
      </c>
      <c r="AC399" s="124">
        <v>-390086.24592676957</v>
      </c>
      <c r="AD399" s="125">
        <v>475596.13100014016</v>
      </c>
      <c r="AE399" s="105"/>
      <c r="AF399" s="122"/>
      <c r="AH399" s="79"/>
      <c r="AI399" s="79"/>
    </row>
    <row r="400" spans="1:35" ht="15.6" x14ac:dyDescent="0.25">
      <c r="A400" s="122"/>
      <c r="B400" s="122"/>
      <c r="C400" s="122"/>
      <c r="D400" s="122"/>
      <c r="E400" s="123"/>
      <c r="F400" s="123"/>
      <c r="G400" s="123"/>
      <c r="H400" s="122"/>
      <c r="I400" s="122"/>
      <c r="J400" s="122"/>
      <c r="K400" s="125"/>
      <c r="L400" s="122"/>
      <c r="M400" s="122"/>
      <c r="N400" s="122"/>
      <c r="O400" s="125"/>
      <c r="P400" s="122"/>
      <c r="Q400" s="122"/>
      <c r="R400" s="126"/>
      <c r="S400" s="122"/>
      <c r="T400" s="122"/>
      <c r="U400" s="122"/>
      <c r="V400" s="125"/>
      <c r="W400" s="125"/>
      <c r="X400" s="122"/>
      <c r="Y400" s="126"/>
      <c r="Z400" s="126"/>
      <c r="AA400" s="125"/>
      <c r="AB400" s="125"/>
      <c r="AC400" s="125"/>
      <c r="AD400" s="125"/>
      <c r="AE400" s="105"/>
      <c r="AF400" s="122"/>
      <c r="AH400" s="79"/>
      <c r="AI400" s="79"/>
    </row>
    <row r="401" spans="1:35" ht="15.6" x14ac:dyDescent="0.25">
      <c r="A401" s="122"/>
      <c r="B401" s="122"/>
      <c r="C401" s="122"/>
      <c r="D401" s="122"/>
      <c r="E401" s="123"/>
      <c r="F401" s="123"/>
      <c r="G401" s="123"/>
      <c r="H401" s="122"/>
      <c r="I401" s="122" t="s">
        <v>182</v>
      </c>
      <c r="J401" s="122"/>
      <c r="K401" s="129">
        <v>1081675809.3906569</v>
      </c>
      <c r="L401" s="128"/>
      <c r="M401" s="128"/>
      <c r="N401" s="128"/>
      <c r="O401" s="127">
        <v>-1303000000</v>
      </c>
      <c r="P401" s="128"/>
      <c r="Q401" s="128"/>
      <c r="R401" s="130">
        <v>1.2046123142330623</v>
      </c>
      <c r="S401" s="128"/>
      <c r="T401" s="128"/>
      <c r="U401" s="128"/>
      <c r="V401" s="129"/>
      <c r="W401" s="129"/>
      <c r="X401" s="128"/>
      <c r="Y401" s="130"/>
      <c r="Z401" s="130"/>
      <c r="AA401" s="127">
        <v>-23798426.405985616</v>
      </c>
      <c r="AB401" s="127">
        <v>-23798426.405985616</v>
      </c>
      <c r="AC401" s="127">
        <v>-19335617.442591291</v>
      </c>
      <c r="AD401" s="127">
        <v>-4462808.9633943262</v>
      </c>
      <c r="AE401" s="105"/>
      <c r="AF401" s="122"/>
      <c r="AH401" s="79"/>
      <c r="AI401" s="79"/>
    </row>
    <row r="402" spans="1:35" ht="15.6" x14ac:dyDescent="0.25">
      <c r="A402" s="122"/>
      <c r="B402" s="122"/>
      <c r="C402" s="122"/>
      <c r="D402" s="122"/>
      <c r="E402" s="123"/>
      <c r="F402" s="123"/>
      <c r="G402" s="123"/>
      <c r="H402" s="122"/>
      <c r="I402" s="122"/>
      <c r="J402" s="122"/>
      <c r="K402" s="125"/>
      <c r="L402" s="122"/>
      <c r="M402" s="122"/>
      <c r="N402" s="122"/>
      <c r="O402" s="125"/>
      <c r="P402" s="122"/>
      <c r="Q402" s="122"/>
      <c r="R402" s="126"/>
      <c r="S402" s="122"/>
      <c r="T402" s="122"/>
      <c r="U402" s="122"/>
      <c r="V402" s="125"/>
      <c r="W402" s="125"/>
      <c r="X402" s="122"/>
      <c r="Y402" s="126"/>
      <c r="Z402" s="126"/>
      <c r="AA402" s="125"/>
      <c r="AB402" s="125"/>
      <c r="AC402" s="125"/>
      <c r="AD402" s="125"/>
      <c r="AE402" s="105"/>
      <c r="AF402" s="122"/>
      <c r="AH402" s="79"/>
      <c r="AI402" s="79"/>
    </row>
    <row r="403" spans="1:35" ht="15.6" x14ac:dyDescent="0.25">
      <c r="A403" s="103">
        <v>2019</v>
      </c>
      <c r="B403" s="103" t="s">
        <v>183</v>
      </c>
      <c r="C403" s="103">
        <v>1146</v>
      </c>
      <c r="D403" s="103" t="s">
        <v>28</v>
      </c>
      <c r="E403" s="114">
        <v>43354</v>
      </c>
      <c r="F403" s="114">
        <v>43494</v>
      </c>
      <c r="G403" s="114">
        <v>43496</v>
      </c>
      <c r="H403" s="103" t="s">
        <v>56</v>
      </c>
      <c r="I403" s="103" t="s">
        <v>57</v>
      </c>
      <c r="J403" s="103" t="s">
        <v>62</v>
      </c>
      <c r="K403" s="115">
        <v>-1250000</v>
      </c>
      <c r="L403" s="103" t="s">
        <v>56</v>
      </c>
      <c r="M403" s="103" t="s">
        <v>58</v>
      </c>
      <c r="N403" s="103" t="s">
        <v>184</v>
      </c>
      <c r="O403" s="116">
        <v>5350000</v>
      </c>
      <c r="P403" s="103"/>
      <c r="Q403" s="103" t="s">
        <v>30</v>
      </c>
      <c r="R403" s="117">
        <v>4.28</v>
      </c>
      <c r="S403" s="103"/>
      <c r="T403" s="103"/>
      <c r="U403" s="103"/>
      <c r="V403" s="116"/>
      <c r="W403" s="116">
        <v>0</v>
      </c>
      <c r="X403" s="103"/>
      <c r="Y403" s="117">
        <v>3.8812227074235808</v>
      </c>
      <c r="Z403" s="117">
        <v>3.8879818850006176</v>
      </c>
      <c r="AA403" s="116">
        <v>105207.28980498125</v>
      </c>
      <c r="AB403" s="192">
        <v>104808.90689728897</v>
      </c>
      <c r="AC403" s="116">
        <v>105207.28980498125</v>
      </c>
      <c r="AD403" s="116">
        <v>0</v>
      </c>
      <c r="AE403" s="105">
        <f t="shared" ref="AE403:AE454" si="21">VLOOKUP(G403,$AM$17:$AR$23,6,TRUE)+1</f>
        <v>25</v>
      </c>
      <c r="AF403" s="103" t="s">
        <v>118</v>
      </c>
      <c r="AH403" s="79">
        <f t="shared" ref="AH403:AH454" si="22">-IF($AA403&gt;0,$AA403*(1-VLOOKUP($D403,$AK$27:$AP$40,6,FALSE))*VLOOKUP($D403,$AK$27:$AP$40,IF(($G403-$B$2)/365&lt;1,4,5),FALSE),0)</f>
        <v>-214.62287120216172</v>
      </c>
      <c r="AI403" s="79">
        <f t="shared" ref="AI403:AI454" si="23">-IF($AA403&lt;0,$AA403*(1-VLOOKUP($AE403,$AK$18:$AP$24,6,FALSE))*VLOOKUP($AE403,$AK$18:$AP$24,5,FALSE),0)</f>
        <v>0</v>
      </c>
    </row>
    <row r="404" spans="1:35" ht="15.6" x14ac:dyDescent="0.25">
      <c r="A404" s="103">
        <v>2019</v>
      </c>
      <c r="B404" s="103" t="s">
        <v>183</v>
      </c>
      <c r="C404" s="103">
        <v>1147</v>
      </c>
      <c r="D404" s="103" t="s">
        <v>28</v>
      </c>
      <c r="E404" s="114">
        <v>43354</v>
      </c>
      <c r="F404" s="114">
        <v>43494</v>
      </c>
      <c r="G404" s="114">
        <v>43496</v>
      </c>
      <c r="H404" s="103" t="s">
        <v>60</v>
      </c>
      <c r="I404" s="103" t="s">
        <v>58</v>
      </c>
      <c r="J404" s="103" t="s">
        <v>62</v>
      </c>
      <c r="K404" s="115">
        <v>-1250000</v>
      </c>
      <c r="L404" s="103" t="s">
        <v>60</v>
      </c>
      <c r="M404" s="103" t="s">
        <v>57</v>
      </c>
      <c r="N404" s="103" t="s">
        <v>184</v>
      </c>
      <c r="O404" s="116">
        <v>5350000</v>
      </c>
      <c r="P404" s="103"/>
      <c r="Q404" s="103" t="s">
        <v>30</v>
      </c>
      <c r="R404" s="117">
        <v>4.28</v>
      </c>
      <c r="S404" s="103"/>
      <c r="T404" s="103"/>
      <c r="U404" s="103"/>
      <c r="V404" s="116"/>
      <c r="W404" s="116">
        <v>0</v>
      </c>
      <c r="X404" s="103"/>
      <c r="Y404" s="117">
        <v>3.8812227074235808</v>
      </c>
      <c r="Z404" s="117">
        <v>3.8879818850006176</v>
      </c>
      <c r="AA404" s="115">
        <v>-398.38290769228558</v>
      </c>
      <c r="AB404" s="192"/>
      <c r="AC404" s="116">
        <v>0</v>
      </c>
      <c r="AD404" s="115">
        <v>-398.38290769228558</v>
      </c>
      <c r="AE404" s="105">
        <f t="shared" si="21"/>
        <v>25</v>
      </c>
      <c r="AF404" s="103" t="s">
        <v>118</v>
      </c>
      <c r="AH404" s="79">
        <f t="shared" si="22"/>
        <v>0</v>
      </c>
      <c r="AI404" s="79">
        <f t="shared" si="23"/>
        <v>4.9957216624612606</v>
      </c>
    </row>
    <row r="405" spans="1:35" ht="15.6" x14ac:dyDescent="0.25">
      <c r="A405" s="103">
        <v>2019</v>
      </c>
      <c r="B405" s="103" t="s">
        <v>185</v>
      </c>
      <c r="C405" s="103">
        <v>1148</v>
      </c>
      <c r="D405" s="103" t="s">
        <v>28</v>
      </c>
      <c r="E405" s="114">
        <v>43354</v>
      </c>
      <c r="F405" s="114">
        <v>43522</v>
      </c>
      <c r="G405" s="114">
        <v>43524</v>
      </c>
      <c r="H405" s="103" t="s">
        <v>56</v>
      </c>
      <c r="I405" s="103" t="s">
        <v>57</v>
      </c>
      <c r="J405" s="103" t="s">
        <v>62</v>
      </c>
      <c r="K405" s="115">
        <v>-1250000</v>
      </c>
      <c r="L405" s="103" t="s">
        <v>56</v>
      </c>
      <c r="M405" s="103" t="s">
        <v>58</v>
      </c>
      <c r="N405" s="103" t="s">
        <v>184</v>
      </c>
      <c r="O405" s="116">
        <v>5350000</v>
      </c>
      <c r="P405" s="103"/>
      <c r="Q405" s="103" t="s">
        <v>30</v>
      </c>
      <c r="R405" s="117">
        <v>4.28</v>
      </c>
      <c r="S405" s="103"/>
      <c r="T405" s="103"/>
      <c r="U405" s="103"/>
      <c r="V405" s="116"/>
      <c r="W405" s="116">
        <v>0</v>
      </c>
      <c r="X405" s="103"/>
      <c r="Y405" s="117">
        <v>3.8812227074235808</v>
      </c>
      <c r="Z405" s="117">
        <v>3.896782457609318</v>
      </c>
      <c r="AA405" s="116">
        <v>103585.67987071074</v>
      </c>
      <c r="AB405" s="192">
        <v>101333.14946268343</v>
      </c>
      <c r="AC405" s="116">
        <v>103585.67987071074</v>
      </c>
      <c r="AD405" s="116">
        <v>0</v>
      </c>
      <c r="AE405" s="105">
        <f t="shared" si="21"/>
        <v>25</v>
      </c>
      <c r="AF405" s="103" t="s">
        <v>118</v>
      </c>
      <c r="AH405" s="79">
        <f t="shared" si="22"/>
        <v>-211.3147869362499</v>
      </c>
      <c r="AI405" s="79">
        <f t="shared" si="23"/>
        <v>0</v>
      </c>
    </row>
    <row r="406" spans="1:35" ht="15.6" x14ac:dyDescent="0.25">
      <c r="A406" s="103">
        <v>2019</v>
      </c>
      <c r="B406" s="103" t="s">
        <v>185</v>
      </c>
      <c r="C406" s="103">
        <v>1149</v>
      </c>
      <c r="D406" s="103" t="s">
        <v>28</v>
      </c>
      <c r="E406" s="114">
        <v>43354</v>
      </c>
      <c r="F406" s="114">
        <v>43522</v>
      </c>
      <c r="G406" s="114">
        <v>43524</v>
      </c>
      <c r="H406" s="103" t="s">
        <v>60</v>
      </c>
      <c r="I406" s="103" t="s">
        <v>58</v>
      </c>
      <c r="J406" s="103" t="s">
        <v>62</v>
      </c>
      <c r="K406" s="115">
        <v>-1250000</v>
      </c>
      <c r="L406" s="103" t="s">
        <v>60</v>
      </c>
      <c r="M406" s="103" t="s">
        <v>57</v>
      </c>
      <c r="N406" s="103" t="s">
        <v>184</v>
      </c>
      <c r="O406" s="116">
        <v>5350000</v>
      </c>
      <c r="P406" s="103"/>
      <c r="Q406" s="103" t="s">
        <v>30</v>
      </c>
      <c r="R406" s="117">
        <v>4.28</v>
      </c>
      <c r="S406" s="103"/>
      <c r="T406" s="103"/>
      <c r="U406" s="103"/>
      <c r="V406" s="116"/>
      <c r="W406" s="116">
        <v>0</v>
      </c>
      <c r="X406" s="103"/>
      <c r="Y406" s="117">
        <v>3.8812227074235808</v>
      </c>
      <c r="Z406" s="117">
        <v>3.896782457609318</v>
      </c>
      <c r="AA406" s="115">
        <v>-2252.5304080273036</v>
      </c>
      <c r="AB406" s="192"/>
      <c r="AC406" s="116">
        <v>0</v>
      </c>
      <c r="AD406" s="115">
        <v>-2252.5304080273036</v>
      </c>
      <c r="AE406" s="105">
        <f t="shared" si="21"/>
        <v>25</v>
      </c>
      <c r="AF406" s="103" t="s">
        <v>118</v>
      </c>
      <c r="AH406" s="79">
        <f t="shared" si="22"/>
        <v>0</v>
      </c>
      <c r="AI406" s="79">
        <f t="shared" si="23"/>
        <v>28.246731316662384</v>
      </c>
    </row>
    <row r="407" spans="1:35" ht="15.6" x14ac:dyDescent="0.25">
      <c r="A407" s="103">
        <v>2019</v>
      </c>
      <c r="B407" s="103" t="s">
        <v>186</v>
      </c>
      <c r="C407" s="103">
        <v>1150</v>
      </c>
      <c r="D407" s="103" t="s">
        <v>28</v>
      </c>
      <c r="E407" s="114">
        <v>43354</v>
      </c>
      <c r="F407" s="114">
        <v>43551</v>
      </c>
      <c r="G407" s="114">
        <v>43553</v>
      </c>
      <c r="H407" s="103" t="s">
        <v>56</v>
      </c>
      <c r="I407" s="103" t="s">
        <v>57</v>
      </c>
      <c r="J407" s="103" t="s">
        <v>62</v>
      </c>
      <c r="K407" s="115">
        <v>-1250000</v>
      </c>
      <c r="L407" s="103" t="s">
        <v>56</v>
      </c>
      <c r="M407" s="103" t="s">
        <v>58</v>
      </c>
      <c r="N407" s="103" t="s">
        <v>184</v>
      </c>
      <c r="O407" s="116">
        <v>5350000</v>
      </c>
      <c r="P407" s="103"/>
      <c r="Q407" s="103" t="s">
        <v>30</v>
      </c>
      <c r="R407" s="117">
        <v>4.28</v>
      </c>
      <c r="S407" s="103"/>
      <c r="T407" s="103"/>
      <c r="U407" s="103"/>
      <c r="V407" s="116"/>
      <c r="W407" s="116">
        <v>0</v>
      </c>
      <c r="X407" s="103"/>
      <c r="Y407" s="117">
        <v>3.8812227074235808</v>
      </c>
      <c r="Z407" s="117">
        <v>3.9134034783311384</v>
      </c>
      <c r="AA407" s="116">
        <v>96150.703414799864</v>
      </c>
      <c r="AB407" s="192">
        <v>92315.418573888062</v>
      </c>
      <c r="AC407" s="116">
        <v>96150.703414799864</v>
      </c>
      <c r="AD407" s="116">
        <v>0</v>
      </c>
      <c r="AE407" s="105">
        <f t="shared" si="21"/>
        <v>25</v>
      </c>
      <c r="AF407" s="103" t="s">
        <v>118</v>
      </c>
      <c r="AH407" s="79">
        <f t="shared" si="22"/>
        <v>-196.14743496619172</v>
      </c>
      <c r="AI407" s="79">
        <f t="shared" si="23"/>
        <v>0</v>
      </c>
    </row>
    <row r="408" spans="1:35" ht="15.6" x14ac:dyDescent="0.25">
      <c r="A408" s="103">
        <v>2019</v>
      </c>
      <c r="B408" s="103" t="s">
        <v>186</v>
      </c>
      <c r="C408" s="103">
        <v>1151</v>
      </c>
      <c r="D408" s="103" t="s">
        <v>28</v>
      </c>
      <c r="E408" s="114">
        <v>43354</v>
      </c>
      <c r="F408" s="114">
        <v>43551</v>
      </c>
      <c r="G408" s="114">
        <v>43553</v>
      </c>
      <c r="H408" s="103" t="s">
        <v>60</v>
      </c>
      <c r="I408" s="103" t="s">
        <v>58</v>
      </c>
      <c r="J408" s="103" t="s">
        <v>62</v>
      </c>
      <c r="K408" s="115">
        <v>-1250000</v>
      </c>
      <c r="L408" s="103" t="s">
        <v>60</v>
      </c>
      <c r="M408" s="103" t="s">
        <v>57</v>
      </c>
      <c r="N408" s="103" t="s">
        <v>184</v>
      </c>
      <c r="O408" s="116">
        <v>5350000</v>
      </c>
      <c r="P408" s="103"/>
      <c r="Q408" s="103" t="s">
        <v>30</v>
      </c>
      <c r="R408" s="117">
        <v>4.28</v>
      </c>
      <c r="S408" s="103"/>
      <c r="T408" s="103"/>
      <c r="U408" s="103"/>
      <c r="V408" s="116"/>
      <c r="W408" s="116">
        <v>0</v>
      </c>
      <c r="X408" s="103"/>
      <c r="Y408" s="117">
        <v>3.8812227074235808</v>
      </c>
      <c r="Z408" s="117">
        <v>3.9134034783311384</v>
      </c>
      <c r="AA408" s="115">
        <v>-3835.2848409118046</v>
      </c>
      <c r="AB408" s="192"/>
      <c r="AC408" s="116">
        <v>0</v>
      </c>
      <c r="AD408" s="115">
        <v>-3835.2848409118046</v>
      </c>
      <c r="AE408" s="105">
        <f t="shared" si="21"/>
        <v>25</v>
      </c>
      <c r="AF408" s="103" t="s">
        <v>118</v>
      </c>
      <c r="AH408" s="79">
        <f t="shared" si="22"/>
        <v>0</v>
      </c>
      <c r="AI408" s="79">
        <f t="shared" si="23"/>
        <v>48.09447190503402</v>
      </c>
    </row>
    <row r="409" spans="1:35" ht="15.6" x14ac:dyDescent="0.25">
      <c r="A409" s="103">
        <v>2019</v>
      </c>
      <c r="B409" s="103" t="s">
        <v>187</v>
      </c>
      <c r="C409" s="103">
        <v>1152</v>
      </c>
      <c r="D409" s="103" t="s">
        <v>28</v>
      </c>
      <c r="E409" s="114">
        <v>43354</v>
      </c>
      <c r="F409" s="114">
        <v>43581</v>
      </c>
      <c r="G409" s="114">
        <v>43585</v>
      </c>
      <c r="H409" s="103" t="s">
        <v>56</v>
      </c>
      <c r="I409" s="103" t="s">
        <v>57</v>
      </c>
      <c r="J409" s="103" t="s">
        <v>62</v>
      </c>
      <c r="K409" s="115">
        <v>-1250000</v>
      </c>
      <c r="L409" s="103" t="s">
        <v>56</v>
      </c>
      <c r="M409" s="103" t="s">
        <v>58</v>
      </c>
      <c r="N409" s="103" t="s">
        <v>184</v>
      </c>
      <c r="O409" s="116">
        <v>5350000</v>
      </c>
      <c r="P409" s="103"/>
      <c r="Q409" s="103" t="s">
        <v>30</v>
      </c>
      <c r="R409" s="117">
        <v>4.28</v>
      </c>
      <c r="S409" s="103"/>
      <c r="T409" s="103"/>
      <c r="U409" s="103"/>
      <c r="V409" s="116"/>
      <c r="W409" s="116">
        <v>0</v>
      </c>
      <c r="X409" s="103"/>
      <c r="Y409" s="117">
        <v>3.8812227074235808</v>
      </c>
      <c r="Z409" s="117">
        <v>3.9157631424565338</v>
      </c>
      <c r="AA409" s="116">
        <v>96163.562340129414</v>
      </c>
      <c r="AB409" s="192">
        <v>90507.572165857928</v>
      </c>
      <c r="AC409" s="116">
        <v>96163.562340129414</v>
      </c>
      <c r="AD409" s="116">
        <v>0</v>
      </c>
      <c r="AE409" s="105">
        <f t="shared" si="21"/>
        <v>25</v>
      </c>
      <c r="AF409" s="103" t="s">
        <v>118</v>
      </c>
      <c r="AH409" s="79">
        <f t="shared" si="22"/>
        <v>-196.173667173864</v>
      </c>
      <c r="AI409" s="79">
        <f t="shared" si="23"/>
        <v>0</v>
      </c>
    </row>
    <row r="410" spans="1:35" ht="15.6" x14ac:dyDescent="0.25">
      <c r="A410" s="103">
        <v>2019</v>
      </c>
      <c r="B410" s="103" t="s">
        <v>187</v>
      </c>
      <c r="C410" s="103">
        <v>1153</v>
      </c>
      <c r="D410" s="103" t="s">
        <v>28</v>
      </c>
      <c r="E410" s="114">
        <v>43354</v>
      </c>
      <c r="F410" s="114">
        <v>43581</v>
      </c>
      <c r="G410" s="114">
        <v>43585</v>
      </c>
      <c r="H410" s="103" t="s">
        <v>60</v>
      </c>
      <c r="I410" s="103" t="s">
        <v>58</v>
      </c>
      <c r="J410" s="103" t="s">
        <v>62</v>
      </c>
      <c r="K410" s="115">
        <v>-1250000</v>
      </c>
      <c r="L410" s="103" t="s">
        <v>60</v>
      </c>
      <c r="M410" s="103" t="s">
        <v>57</v>
      </c>
      <c r="N410" s="103" t="s">
        <v>184</v>
      </c>
      <c r="O410" s="116">
        <v>5350000</v>
      </c>
      <c r="P410" s="103"/>
      <c r="Q410" s="103" t="s">
        <v>30</v>
      </c>
      <c r="R410" s="117">
        <v>4.28</v>
      </c>
      <c r="S410" s="103"/>
      <c r="T410" s="103"/>
      <c r="U410" s="103"/>
      <c r="V410" s="116"/>
      <c r="W410" s="116">
        <v>0</v>
      </c>
      <c r="X410" s="103"/>
      <c r="Y410" s="117">
        <v>3.8812227074235808</v>
      </c>
      <c r="Z410" s="117">
        <v>3.9157631424565338</v>
      </c>
      <c r="AA410" s="115">
        <v>-5655.9901742714874</v>
      </c>
      <c r="AB410" s="192"/>
      <c r="AC410" s="116">
        <v>0</v>
      </c>
      <c r="AD410" s="115">
        <v>-5655.9901742714874</v>
      </c>
      <c r="AE410" s="105">
        <f t="shared" si="21"/>
        <v>25</v>
      </c>
      <c r="AF410" s="103" t="s">
        <v>118</v>
      </c>
      <c r="AH410" s="79">
        <f t="shared" si="22"/>
        <v>0</v>
      </c>
      <c r="AI410" s="79">
        <f t="shared" si="23"/>
        <v>70.926116785364442</v>
      </c>
    </row>
    <row r="411" spans="1:35" ht="15.6" x14ac:dyDescent="0.25">
      <c r="A411" s="103">
        <v>2019</v>
      </c>
      <c r="B411" s="103" t="s">
        <v>188</v>
      </c>
      <c r="C411" s="103">
        <v>1154</v>
      </c>
      <c r="D411" s="103" t="s">
        <v>28</v>
      </c>
      <c r="E411" s="114">
        <v>43354</v>
      </c>
      <c r="F411" s="114">
        <v>43614</v>
      </c>
      <c r="G411" s="114">
        <v>43616</v>
      </c>
      <c r="H411" s="103" t="s">
        <v>56</v>
      </c>
      <c r="I411" s="103" t="s">
        <v>57</v>
      </c>
      <c r="J411" s="103" t="s">
        <v>62</v>
      </c>
      <c r="K411" s="115">
        <v>-1250000</v>
      </c>
      <c r="L411" s="103" t="s">
        <v>56</v>
      </c>
      <c r="M411" s="103" t="s">
        <v>58</v>
      </c>
      <c r="N411" s="103" t="s">
        <v>184</v>
      </c>
      <c r="O411" s="116">
        <v>5350000</v>
      </c>
      <c r="P411" s="103"/>
      <c r="Q411" s="103" t="s">
        <v>30</v>
      </c>
      <c r="R411" s="117">
        <v>4.28</v>
      </c>
      <c r="S411" s="103"/>
      <c r="T411" s="103"/>
      <c r="U411" s="103"/>
      <c r="V411" s="116"/>
      <c r="W411" s="116">
        <v>0</v>
      </c>
      <c r="X411" s="103"/>
      <c r="Y411" s="117">
        <v>3.8812227074235808</v>
      </c>
      <c r="Z411" s="117">
        <v>3.9260569589839562</v>
      </c>
      <c r="AA411" s="116">
        <v>91137.836714506891</v>
      </c>
      <c r="AB411" s="192">
        <v>83625.817569824823</v>
      </c>
      <c r="AC411" s="116">
        <v>91137.836714506891</v>
      </c>
      <c r="AD411" s="116">
        <v>0</v>
      </c>
      <c r="AE411" s="105">
        <f t="shared" si="21"/>
        <v>25</v>
      </c>
      <c r="AF411" s="103" t="s">
        <v>118</v>
      </c>
      <c r="AH411" s="79">
        <f t="shared" si="22"/>
        <v>-185.92118689759403</v>
      </c>
      <c r="AI411" s="79">
        <f t="shared" si="23"/>
        <v>0</v>
      </c>
    </row>
    <row r="412" spans="1:35" ht="15.6" x14ac:dyDescent="0.25">
      <c r="A412" s="103">
        <v>2019</v>
      </c>
      <c r="B412" s="103" t="s">
        <v>188</v>
      </c>
      <c r="C412" s="103">
        <v>1155</v>
      </c>
      <c r="D412" s="103" t="s">
        <v>28</v>
      </c>
      <c r="E412" s="114">
        <v>43354</v>
      </c>
      <c r="F412" s="114">
        <v>43614</v>
      </c>
      <c r="G412" s="114">
        <v>43616</v>
      </c>
      <c r="H412" s="103" t="s">
        <v>60</v>
      </c>
      <c r="I412" s="103" t="s">
        <v>58</v>
      </c>
      <c r="J412" s="103" t="s">
        <v>62</v>
      </c>
      <c r="K412" s="115">
        <v>-1250000</v>
      </c>
      <c r="L412" s="103" t="s">
        <v>60</v>
      </c>
      <c r="M412" s="103" t="s">
        <v>57</v>
      </c>
      <c r="N412" s="103" t="s">
        <v>184</v>
      </c>
      <c r="O412" s="116">
        <v>5350000</v>
      </c>
      <c r="P412" s="103"/>
      <c r="Q412" s="103" t="s">
        <v>30</v>
      </c>
      <c r="R412" s="117">
        <v>4.28</v>
      </c>
      <c r="S412" s="103"/>
      <c r="T412" s="103"/>
      <c r="U412" s="103"/>
      <c r="V412" s="116"/>
      <c r="W412" s="116">
        <v>0</v>
      </c>
      <c r="X412" s="103"/>
      <c r="Y412" s="117">
        <v>3.8812227074235808</v>
      </c>
      <c r="Z412" s="117">
        <v>3.9260569589839562</v>
      </c>
      <c r="AA412" s="115">
        <v>-7512.0191446820636</v>
      </c>
      <c r="AB412" s="192"/>
      <c r="AC412" s="116">
        <v>0</v>
      </c>
      <c r="AD412" s="115">
        <v>-7512.0191446820636</v>
      </c>
      <c r="AE412" s="105">
        <f t="shared" si="21"/>
        <v>25</v>
      </c>
      <c r="AF412" s="103" t="s">
        <v>118</v>
      </c>
      <c r="AH412" s="79">
        <f t="shared" si="22"/>
        <v>0</v>
      </c>
      <c r="AI412" s="79">
        <f t="shared" si="23"/>
        <v>94.200720074313054</v>
      </c>
    </row>
    <row r="413" spans="1:35" ht="15.6" x14ac:dyDescent="0.25">
      <c r="A413" s="103">
        <v>2019</v>
      </c>
      <c r="B413" s="103" t="s">
        <v>189</v>
      </c>
      <c r="C413" s="103">
        <v>1156</v>
      </c>
      <c r="D413" s="103" t="s">
        <v>28</v>
      </c>
      <c r="E413" s="114">
        <v>43354</v>
      </c>
      <c r="F413" s="114">
        <v>43642</v>
      </c>
      <c r="G413" s="114">
        <v>43644</v>
      </c>
      <c r="H413" s="103" t="s">
        <v>56</v>
      </c>
      <c r="I413" s="103" t="s">
        <v>57</v>
      </c>
      <c r="J413" s="103" t="s">
        <v>62</v>
      </c>
      <c r="K413" s="115">
        <v>-1250000</v>
      </c>
      <c r="L413" s="103" t="s">
        <v>56</v>
      </c>
      <c r="M413" s="103" t="s">
        <v>58</v>
      </c>
      <c r="N413" s="103" t="s">
        <v>184</v>
      </c>
      <c r="O413" s="116">
        <v>5350000</v>
      </c>
      <c r="P413" s="103"/>
      <c r="Q413" s="103" t="s">
        <v>30</v>
      </c>
      <c r="R413" s="117">
        <v>4.28</v>
      </c>
      <c r="S413" s="103"/>
      <c r="T413" s="103"/>
      <c r="U413" s="103"/>
      <c r="V413" s="116"/>
      <c r="W413" s="116">
        <v>0</v>
      </c>
      <c r="X413" s="103"/>
      <c r="Y413" s="117">
        <v>3.8812227074235808</v>
      </c>
      <c r="Z413" s="117">
        <v>3.9367846901033521</v>
      </c>
      <c r="AA413" s="116">
        <v>85615.151266732268</v>
      </c>
      <c r="AB413" s="192">
        <v>76722.180142034777</v>
      </c>
      <c r="AC413" s="116">
        <v>85615.151266732268</v>
      </c>
      <c r="AD413" s="116">
        <v>0</v>
      </c>
      <c r="AE413" s="105">
        <f t="shared" si="21"/>
        <v>26</v>
      </c>
      <c r="AF413" s="103" t="s">
        <v>118</v>
      </c>
      <c r="AH413" s="79">
        <f t="shared" si="22"/>
        <v>-174.65490858413384</v>
      </c>
      <c r="AI413" s="79">
        <f t="shared" si="23"/>
        <v>0</v>
      </c>
    </row>
    <row r="414" spans="1:35" ht="15.6" x14ac:dyDescent="0.25">
      <c r="A414" s="103">
        <v>2019</v>
      </c>
      <c r="B414" s="103" t="s">
        <v>189</v>
      </c>
      <c r="C414" s="103">
        <v>1157</v>
      </c>
      <c r="D414" s="103" t="s">
        <v>28</v>
      </c>
      <c r="E414" s="114">
        <v>43354</v>
      </c>
      <c r="F414" s="114">
        <v>43642</v>
      </c>
      <c r="G414" s="114">
        <v>43644</v>
      </c>
      <c r="H414" s="103" t="s">
        <v>60</v>
      </c>
      <c r="I414" s="103" t="s">
        <v>58</v>
      </c>
      <c r="J414" s="103" t="s">
        <v>62</v>
      </c>
      <c r="K414" s="115">
        <v>-1250000</v>
      </c>
      <c r="L414" s="103" t="s">
        <v>60</v>
      </c>
      <c r="M414" s="103" t="s">
        <v>57</v>
      </c>
      <c r="N414" s="103" t="s">
        <v>184</v>
      </c>
      <c r="O414" s="116">
        <v>5350000</v>
      </c>
      <c r="P414" s="103"/>
      <c r="Q414" s="103" t="s">
        <v>30</v>
      </c>
      <c r="R414" s="117">
        <v>4.28</v>
      </c>
      <c r="S414" s="103"/>
      <c r="T414" s="103"/>
      <c r="U414" s="103"/>
      <c r="V414" s="116"/>
      <c r="W414" s="116">
        <v>0</v>
      </c>
      <c r="X414" s="103"/>
      <c r="Y414" s="117">
        <v>3.8812227074235808</v>
      </c>
      <c r="Z414" s="117">
        <v>3.9367846901033521</v>
      </c>
      <c r="AA414" s="115">
        <v>-8892.971124697493</v>
      </c>
      <c r="AB414" s="192"/>
      <c r="AC414" s="116">
        <v>0</v>
      </c>
      <c r="AD414" s="115">
        <v>-8892.971124697493</v>
      </c>
      <c r="AE414" s="105">
        <f t="shared" si="21"/>
        <v>26</v>
      </c>
      <c r="AF414" s="103" t="s">
        <v>118</v>
      </c>
      <c r="AH414" s="79">
        <f t="shared" si="22"/>
        <v>0</v>
      </c>
      <c r="AI414" s="79">
        <f t="shared" si="23"/>
        <v>202.75974164310281</v>
      </c>
    </row>
    <row r="415" spans="1:35" ht="15.6" x14ac:dyDescent="0.25">
      <c r="A415" s="103">
        <v>2019</v>
      </c>
      <c r="B415" s="103" t="s">
        <v>190</v>
      </c>
      <c r="C415" s="103">
        <v>1158</v>
      </c>
      <c r="D415" s="103" t="s">
        <v>28</v>
      </c>
      <c r="E415" s="114">
        <v>43354</v>
      </c>
      <c r="F415" s="114">
        <v>43675</v>
      </c>
      <c r="G415" s="114">
        <v>43677</v>
      </c>
      <c r="H415" s="103" t="s">
        <v>56</v>
      </c>
      <c r="I415" s="103" t="s">
        <v>57</v>
      </c>
      <c r="J415" s="103" t="s">
        <v>62</v>
      </c>
      <c r="K415" s="115">
        <v>-1250000</v>
      </c>
      <c r="L415" s="103" t="s">
        <v>56</v>
      </c>
      <c r="M415" s="103" t="s">
        <v>58</v>
      </c>
      <c r="N415" s="103" t="s">
        <v>184</v>
      </c>
      <c r="O415" s="116">
        <v>5350000</v>
      </c>
      <c r="P415" s="103"/>
      <c r="Q415" s="103" t="s">
        <v>30</v>
      </c>
      <c r="R415" s="117">
        <v>4.28</v>
      </c>
      <c r="S415" s="103"/>
      <c r="T415" s="103"/>
      <c r="U415" s="103"/>
      <c r="V415" s="116"/>
      <c r="W415" s="116">
        <v>0</v>
      </c>
      <c r="X415" s="103"/>
      <c r="Y415" s="117">
        <v>3.8812227074235808</v>
      </c>
      <c r="Z415" s="117">
        <v>3.957091457408437</v>
      </c>
      <c r="AA415" s="116">
        <v>79032.509315513191</v>
      </c>
      <c r="AB415" s="192">
        <v>67896.837032634896</v>
      </c>
      <c r="AC415" s="116">
        <v>79032.509315513191</v>
      </c>
      <c r="AD415" s="116">
        <v>0</v>
      </c>
      <c r="AE415" s="105">
        <f t="shared" si="21"/>
        <v>26</v>
      </c>
      <c r="AF415" s="103" t="s">
        <v>118</v>
      </c>
      <c r="AH415" s="79">
        <f t="shared" si="22"/>
        <v>-161.22631900364689</v>
      </c>
      <c r="AI415" s="79">
        <f t="shared" si="23"/>
        <v>0</v>
      </c>
    </row>
    <row r="416" spans="1:35" ht="15.6" x14ac:dyDescent="0.25">
      <c r="A416" s="103">
        <v>2019</v>
      </c>
      <c r="B416" s="103" t="s">
        <v>190</v>
      </c>
      <c r="C416" s="103">
        <v>1159</v>
      </c>
      <c r="D416" s="103" t="s">
        <v>28</v>
      </c>
      <c r="E416" s="114">
        <v>43354</v>
      </c>
      <c r="F416" s="114">
        <v>43675</v>
      </c>
      <c r="G416" s="114">
        <v>43677</v>
      </c>
      <c r="H416" s="103" t="s">
        <v>60</v>
      </c>
      <c r="I416" s="103" t="s">
        <v>58</v>
      </c>
      <c r="J416" s="103" t="s">
        <v>62</v>
      </c>
      <c r="K416" s="115">
        <v>-1250000</v>
      </c>
      <c r="L416" s="103" t="s">
        <v>60</v>
      </c>
      <c r="M416" s="103" t="s">
        <v>57</v>
      </c>
      <c r="N416" s="103" t="s">
        <v>184</v>
      </c>
      <c r="O416" s="116">
        <v>5350000</v>
      </c>
      <c r="P416" s="103"/>
      <c r="Q416" s="103" t="s">
        <v>30</v>
      </c>
      <c r="R416" s="117">
        <v>4.28</v>
      </c>
      <c r="S416" s="103"/>
      <c r="T416" s="103"/>
      <c r="U416" s="103"/>
      <c r="V416" s="116"/>
      <c r="W416" s="116">
        <v>0</v>
      </c>
      <c r="X416" s="103"/>
      <c r="Y416" s="117">
        <v>3.8812227074235808</v>
      </c>
      <c r="Z416" s="117">
        <v>3.957091457408437</v>
      </c>
      <c r="AA416" s="115">
        <v>-11135.672282878291</v>
      </c>
      <c r="AB416" s="192"/>
      <c r="AC416" s="116">
        <v>0</v>
      </c>
      <c r="AD416" s="115">
        <v>-11135.672282878291</v>
      </c>
      <c r="AE416" s="105">
        <f t="shared" si="21"/>
        <v>26</v>
      </c>
      <c r="AF416" s="103" t="s">
        <v>118</v>
      </c>
      <c r="AH416" s="79">
        <f t="shared" si="22"/>
        <v>0</v>
      </c>
      <c r="AI416" s="79">
        <f t="shared" si="23"/>
        <v>253.89332804962501</v>
      </c>
    </row>
    <row r="417" spans="1:35" ht="15.6" x14ac:dyDescent="0.25">
      <c r="A417" s="103">
        <v>2019</v>
      </c>
      <c r="B417" s="103" t="s">
        <v>191</v>
      </c>
      <c r="C417" s="103">
        <v>1160</v>
      </c>
      <c r="D417" s="103" t="s">
        <v>28</v>
      </c>
      <c r="E417" s="114">
        <v>43354</v>
      </c>
      <c r="F417" s="114">
        <v>43704</v>
      </c>
      <c r="G417" s="114">
        <v>43706</v>
      </c>
      <c r="H417" s="103" t="s">
        <v>56</v>
      </c>
      <c r="I417" s="103" t="s">
        <v>57</v>
      </c>
      <c r="J417" s="103" t="s">
        <v>62</v>
      </c>
      <c r="K417" s="115">
        <v>-1250000</v>
      </c>
      <c r="L417" s="103" t="s">
        <v>56</v>
      </c>
      <c r="M417" s="103" t="s">
        <v>58</v>
      </c>
      <c r="N417" s="103" t="s">
        <v>184</v>
      </c>
      <c r="O417" s="116">
        <v>5350000</v>
      </c>
      <c r="P417" s="103"/>
      <c r="Q417" s="103" t="s">
        <v>30</v>
      </c>
      <c r="R417" s="117">
        <v>4.28</v>
      </c>
      <c r="S417" s="103"/>
      <c r="T417" s="103"/>
      <c r="U417" s="103"/>
      <c r="V417" s="116"/>
      <c r="W417" s="116">
        <v>0</v>
      </c>
      <c r="X417" s="103"/>
      <c r="Y417" s="117">
        <v>3.8812227074235808</v>
      </c>
      <c r="Z417" s="117">
        <v>3.9607331104143788</v>
      </c>
      <c r="AA417" s="116">
        <v>76114.688831287669</v>
      </c>
      <c r="AB417" s="192">
        <v>63743.835660343146</v>
      </c>
      <c r="AC417" s="116">
        <v>76114.688831287669</v>
      </c>
      <c r="AD417" s="116">
        <v>0</v>
      </c>
      <c r="AE417" s="105">
        <f t="shared" si="21"/>
        <v>26</v>
      </c>
      <c r="AF417" s="103" t="s">
        <v>118</v>
      </c>
      <c r="AH417" s="79">
        <f t="shared" si="22"/>
        <v>-155.27396521582682</v>
      </c>
      <c r="AI417" s="79">
        <f t="shared" si="23"/>
        <v>0</v>
      </c>
    </row>
    <row r="418" spans="1:35" ht="15.6" x14ac:dyDescent="0.25">
      <c r="A418" s="103">
        <v>2019</v>
      </c>
      <c r="B418" s="103" t="s">
        <v>191</v>
      </c>
      <c r="C418" s="103">
        <v>1161</v>
      </c>
      <c r="D418" s="103" t="s">
        <v>28</v>
      </c>
      <c r="E418" s="114">
        <v>43354</v>
      </c>
      <c r="F418" s="114">
        <v>43704</v>
      </c>
      <c r="G418" s="114">
        <v>43706</v>
      </c>
      <c r="H418" s="103" t="s">
        <v>60</v>
      </c>
      <c r="I418" s="103" t="s">
        <v>58</v>
      </c>
      <c r="J418" s="103" t="s">
        <v>62</v>
      </c>
      <c r="K418" s="115">
        <v>-1250000</v>
      </c>
      <c r="L418" s="103" t="s">
        <v>60</v>
      </c>
      <c r="M418" s="103" t="s">
        <v>57</v>
      </c>
      <c r="N418" s="103" t="s">
        <v>184</v>
      </c>
      <c r="O418" s="116">
        <v>5350000</v>
      </c>
      <c r="P418" s="103"/>
      <c r="Q418" s="103" t="s">
        <v>30</v>
      </c>
      <c r="R418" s="117">
        <v>4.28</v>
      </c>
      <c r="S418" s="103"/>
      <c r="T418" s="103"/>
      <c r="U418" s="103"/>
      <c r="V418" s="116"/>
      <c r="W418" s="116">
        <v>0</v>
      </c>
      <c r="X418" s="103"/>
      <c r="Y418" s="117">
        <v>3.8812227074235808</v>
      </c>
      <c r="Z418" s="117">
        <v>3.9607331104143788</v>
      </c>
      <c r="AA418" s="115">
        <v>-12370.853170944523</v>
      </c>
      <c r="AB418" s="192"/>
      <c r="AC418" s="116">
        <v>0</v>
      </c>
      <c r="AD418" s="115">
        <v>-12370.853170944523</v>
      </c>
      <c r="AE418" s="105">
        <f t="shared" si="21"/>
        <v>26</v>
      </c>
      <c r="AF418" s="103" t="s">
        <v>118</v>
      </c>
      <c r="AH418" s="79">
        <f t="shared" si="22"/>
        <v>0</v>
      </c>
      <c r="AI418" s="79">
        <f t="shared" si="23"/>
        <v>282.05545229753511</v>
      </c>
    </row>
    <row r="419" spans="1:35" ht="15.6" x14ac:dyDescent="0.25">
      <c r="A419" s="103">
        <v>2019</v>
      </c>
      <c r="B419" s="103" t="s">
        <v>192</v>
      </c>
      <c r="C419" s="103">
        <v>1162</v>
      </c>
      <c r="D419" s="103" t="s">
        <v>28</v>
      </c>
      <c r="E419" s="114">
        <v>43354</v>
      </c>
      <c r="F419" s="114">
        <v>43734</v>
      </c>
      <c r="G419" s="114">
        <v>43738</v>
      </c>
      <c r="H419" s="103" t="s">
        <v>56</v>
      </c>
      <c r="I419" s="103" t="s">
        <v>57</v>
      </c>
      <c r="J419" s="103" t="s">
        <v>62</v>
      </c>
      <c r="K419" s="115">
        <v>-1250000</v>
      </c>
      <c r="L419" s="103" t="s">
        <v>56</v>
      </c>
      <c r="M419" s="103" t="s">
        <v>58</v>
      </c>
      <c r="N419" s="103" t="s">
        <v>184</v>
      </c>
      <c r="O419" s="116">
        <v>5350000</v>
      </c>
      <c r="P419" s="103"/>
      <c r="Q419" s="103" t="s">
        <v>30</v>
      </c>
      <c r="R419" s="117">
        <v>4.28</v>
      </c>
      <c r="S419" s="103"/>
      <c r="T419" s="103"/>
      <c r="U419" s="103"/>
      <c r="V419" s="116"/>
      <c r="W419" s="116">
        <v>0</v>
      </c>
      <c r="X419" s="103"/>
      <c r="Y419" s="117">
        <v>3.8812227074235808</v>
      </c>
      <c r="Z419" s="117">
        <v>3.9674410225568</v>
      </c>
      <c r="AA419" s="116">
        <v>72189.777530979831</v>
      </c>
      <c r="AB419" s="192">
        <v>58681.156536386392</v>
      </c>
      <c r="AC419" s="116">
        <v>72189.777530979831</v>
      </c>
      <c r="AD419" s="116">
        <v>0</v>
      </c>
      <c r="AE419" s="105">
        <f t="shared" si="21"/>
        <v>26</v>
      </c>
      <c r="AF419" s="103" t="s">
        <v>118</v>
      </c>
      <c r="AH419" s="79">
        <f t="shared" si="22"/>
        <v>-147.26714616319884</v>
      </c>
      <c r="AI419" s="79">
        <f t="shared" si="23"/>
        <v>0</v>
      </c>
    </row>
    <row r="420" spans="1:35" ht="15.6" x14ac:dyDescent="0.25">
      <c r="A420" s="103">
        <v>2019</v>
      </c>
      <c r="B420" s="103" t="s">
        <v>192</v>
      </c>
      <c r="C420" s="103">
        <v>1163</v>
      </c>
      <c r="D420" s="103" t="s">
        <v>28</v>
      </c>
      <c r="E420" s="114">
        <v>43354</v>
      </c>
      <c r="F420" s="114">
        <v>43734</v>
      </c>
      <c r="G420" s="114">
        <v>43738</v>
      </c>
      <c r="H420" s="103" t="s">
        <v>60</v>
      </c>
      <c r="I420" s="103" t="s">
        <v>58</v>
      </c>
      <c r="J420" s="103" t="s">
        <v>62</v>
      </c>
      <c r="K420" s="115">
        <v>-1250000</v>
      </c>
      <c r="L420" s="103" t="s">
        <v>60</v>
      </c>
      <c r="M420" s="103" t="s">
        <v>57</v>
      </c>
      <c r="N420" s="103" t="s">
        <v>184</v>
      </c>
      <c r="O420" s="116">
        <v>5350000</v>
      </c>
      <c r="P420" s="103"/>
      <c r="Q420" s="103" t="s">
        <v>30</v>
      </c>
      <c r="R420" s="117">
        <v>4.28</v>
      </c>
      <c r="S420" s="103"/>
      <c r="T420" s="103"/>
      <c r="U420" s="103"/>
      <c r="V420" s="116"/>
      <c r="W420" s="116">
        <v>0</v>
      </c>
      <c r="X420" s="103"/>
      <c r="Y420" s="117">
        <v>3.8812227074235808</v>
      </c>
      <c r="Z420" s="117">
        <v>3.9674410225568</v>
      </c>
      <c r="AA420" s="115">
        <v>-13508.620994593437</v>
      </c>
      <c r="AB420" s="192"/>
      <c r="AC420" s="116">
        <v>0</v>
      </c>
      <c r="AD420" s="115">
        <v>-13508.620994593437</v>
      </c>
      <c r="AE420" s="105">
        <f t="shared" si="21"/>
        <v>26</v>
      </c>
      <c r="AF420" s="103" t="s">
        <v>118</v>
      </c>
      <c r="AH420" s="79">
        <f t="shared" si="22"/>
        <v>0</v>
      </c>
      <c r="AI420" s="79">
        <f t="shared" si="23"/>
        <v>307.99655867673033</v>
      </c>
    </row>
    <row r="421" spans="1:35" ht="15.6" x14ac:dyDescent="0.25">
      <c r="A421" s="103">
        <v>2019</v>
      </c>
      <c r="B421" s="103" t="s">
        <v>193</v>
      </c>
      <c r="C421" s="103">
        <v>1164</v>
      </c>
      <c r="D421" s="103" t="s">
        <v>28</v>
      </c>
      <c r="E421" s="114">
        <v>43354</v>
      </c>
      <c r="F421" s="114">
        <v>43767</v>
      </c>
      <c r="G421" s="114">
        <v>43769</v>
      </c>
      <c r="H421" s="103" t="s">
        <v>56</v>
      </c>
      <c r="I421" s="103" t="s">
        <v>57</v>
      </c>
      <c r="J421" s="103" t="s">
        <v>62</v>
      </c>
      <c r="K421" s="115">
        <v>-1250000</v>
      </c>
      <c r="L421" s="103" t="s">
        <v>56</v>
      </c>
      <c r="M421" s="103" t="s">
        <v>58</v>
      </c>
      <c r="N421" s="103" t="s">
        <v>184</v>
      </c>
      <c r="O421" s="116">
        <v>5350000</v>
      </c>
      <c r="P421" s="103"/>
      <c r="Q421" s="103" t="s">
        <v>30</v>
      </c>
      <c r="R421" s="117">
        <v>4.28</v>
      </c>
      <c r="S421" s="103"/>
      <c r="T421" s="103"/>
      <c r="U421" s="103"/>
      <c r="V421" s="116"/>
      <c r="W421" s="116">
        <v>0</v>
      </c>
      <c r="X421" s="103"/>
      <c r="Y421" s="117">
        <v>3.8812227074235808</v>
      </c>
      <c r="Z421" s="117">
        <v>4.0228325481021274</v>
      </c>
      <c r="AA421" s="116">
        <v>63155.082978628379</v>
      </c>
      <c r="AB421" s="192">
        <v>45734.133453172632</v>
      </c>
      <c r="AC421" s="116">
        <v>63155.082978628379</v>
      </c>
      <c r="AD421" s="116">
        <v>0</v>
      </c>
      <c r="AE421" s="105">
        <f t="shared" si="21"/>
        <v>26</v>
      </c>
      <c r="AF421" s="103" t="s">
        <v>118</v>
      </c>
      <c r="AH421" s="79">
        <f t="shared" si="22"/>
        <v>-128.83636927640188</v>
      </c>
      <c r="AI421" s="79">
        <f t="shared" si="23"/>
        <v>0</v>
      </c>
    </row>
    <row r="422" spans="1:35" ht="15.6" x14ac:dyDescent="0.25">
      <c r="A422" s="103">
        <v>2019</v>
      </c>
      <c r="B422" s="103" t="s">
        <v>193</v>
      </c>
      <c r="C422" s="103">
        <v>1165</v>
      </c>
      <c r="D422" s="103" t="s">
        <v>28</v>
      </c>
      <c r="E422" s="114">
        <v>43354</v>
      </c>
      <c r="F422" s="114">
        <v>43767</v>
      </c>
      <c r="G422" s="114">
        <v>43769</v>
      </c>
      <c r="H422" s="103" t="s">
        <v>60</v>
      </c>
      <c r="I422" s="103" t="s">
        <v>58</v>
      </c>
      <c r="J422" s="103" t="s">
        <v>62</v>
      </c>
      <c r="K422" s="115">
        <v>-1250000</v>
      </c>
      <c r="L422" s="103" t="s">
        <v>60</v>
      </c>
      <c r="M422" s="103" t="s">
        <v>57</v>
      </c>
      <c r="N422" s="103" t="s">
        <v>184</v>
      </c>
      <c r="O422" s="116">
        <v>5350000</v>
      </c>
      <c r="P422" s="103"/>
      <c r="Q422" s="103" t="s">
        <v>30</v>
      </c>
      <c r="R422" s="117">
        <v>4.28</v>
      </c>
      <c r="S422" s="103"/>
      <c r="T422" s="103"/>
      <c r="U422" s="103"/>
      <c r="V422" s="116"/>
      <c r="W422" s="116">
        <v>0</v>
      </c>
      <c r="X422" s="103"/>
      <c r="Y422" s="117">
        <v>3.8812227074235808</v>
      </c>
      <c r="Z422" s="117">
        <v>4.0228325481021274</v>
      </c>
      <c r="AA422" s="115">
        <v>-17420.949525455744</v>
      </c>
      <c r="AB422" s="192"/>
      <c r="AC422" s="116">
        <v>0</v>
      </c>
      <c r="AD422" s="115">
        <v>-17420.949525455744</v>
      </c>
      <c r="AE422" s="105">
        <f t="shared" si="21"/>
        <v>26</v>
      </c>
      <c r="AF422" s="103" t="s">
        <v>118</v>
      </c>
      <c r="AH422" s="79">
        <f t="shared" si="22"/>
        <v>0</v>
      </c>
      <c r="AI422" s="79">
        <f t="shared" si="23"/>
        <v>397.19764918039095</v>
      </c>
    </row>
    <row r="423" spans="1:35" ht="15.6" x14ac:dyDescent="0.25">
      <c r="A423" s="103">
        <v>2019</v>
      </c>
      <c r="B423" s="103" t="s">
        <v>194</v>
      </c>
      <c r="C423" s="103">
        <v>1166</v>
      </c>
      <c r="D423" s="103" t="s">
        <v>28</v>
      </c>
      <c r="E423" s="114">
        <v>43354</v>
      </c>
      <c r="F423" s="114">
        <v>43795</v>
      </c>
      <c r="G423" s="114">
        <v>43798</v>
      </c>
      <c r="H423" s="103" t="s">
        <v>56</v>
      </c>
      <c r="I423" s="103" t="s">
        <v>57</v>
      </c>
      <c r="J423" s="103" t="s">
        <v>62</v>
      </c>
      <c r="K423" s="115">
        <v>-1250000</v>
      </c>
      <c r="L423" s="103" t="s">
        <v>56</v>
      </c>
      <c r="M423" s="103" t="s">
        <v>58</v>
      </c>
      <c r="N423" s="103" t="s">
        <v>184</v>
      </c>
      <c r="O423" s="116">
        <v>5350000</v>
      </c>
      <c r="P423" s="103"/>
      <c r="Q423" s="103" t="s">
        <v>30</v>
      </c>
      <c r="R423" s="117">
        <v>4.28</v>
      </c>
      <c r="S423" s="103"/>
      <c r="T423" s="103"/>
      <c r="U423" s="103"/>
      <c r="V423" s="116"/>
      <c r="W423" s="116">
        <v>0</v>
      </c>
      <c r="X423" s="103"/>
      <c r="Y423" s="117">
        <v>3.8812227074235808</v>
      </c>
      <c r="Z423" s="117">
        <v>4.1068535988499342</v>
      </c>
      <c r="AA423" s="116">
        <v>52122.727007213383</v>
      </c>
      <c r="AB423" s="192">
        <v>29124.322508082638</v>
      </c>
      <c r="AC423" s="116">
        <v>48702.295553011383</v>
      </c>
      <c r="AD423" s="116">
        <v>3420.4314542020002</v>
      </c>
      <c r="AE423" s="105">
        <f t="shared" si="21"/>
        <v>26</v>
      </c>
      <c r="AF423" s="103" t="s">
        <v>118</v>
      </c>
      <c r="AH423" s="79">
        <f t="shared" si="22"/>
        <v>-106.3303630947153</v>
      </c>
      <c r="AI423" s="79">
        <f t="shared" si="23"/>
        <v>0</v>
      </c>
    </row>
    <row r="424" spans="1:35" ht="15.6" x14ac:dyDescent="0.25">
      <c r="A424" s="103">
        <v>2019</v>
      </c>
      <c r="B424" s="103" t="s">
        <v>194</v>
      </c>
      <c r="C424" s="103">
        <v>1167</v>
      </c>
      <c r="D424" s="103" t="s">
        <v>28</v>
      </c>
      <c r="E424" s="114">
        <v>43354</v>
      </c>
      <c r="F424" s="114">
        <v>43795</v>
      </c>
      <c r="G424" s="114">
        <v>43798</v>
      </c>
      <c r="H424" s="103" t="s">
        <v>60</v>
      </c>
      <c r="I424" s="103" t="s">
        <v>58</v>
      </c>
      <c r="J424" s="103" t="s">
        <v>62</v>
      </c>
      <c r="K424" s="115">
        <v>-1250000</v>
      </c>
      <c r="L424" s="103" t="s">
        <v>60</v>
      </c>
      <c r="M424" s="103" t="s">
        <v>57</v>
      </c>
      <c r="N424" s="103" t="s">
        <v>184</v>
      </c>
      <c r="O424" s="116">
        <v>5350000</v>
      </c>
      <c r="P424" s="103"/>
      <c r="Q424" s="103" t="s">
        <v>30</v>
      </c>
      <c r="R424" s="117">
        <v>4.28</v>
      </c>
      <c r="S424" s="103"/>
      <c r="T424" s="103"/>
      <c r="U424" s="103"/>
      <c r="V424" s="116"/>
      <c r="W424" s="116">
        <v>0</v>
      </c>
      <c r="X424" s="103"/>
      <c r="Y424" s="117">
        <v>3.8812227074235808</v>
      </c>
      <c r="Z424" s="117">
        <v>4.1068535988499342</v>
      </c>
      <c r="AA424" s="115">
        <v>-22998.404499130746</v>
      </c>
      <c r="AB424" s="192"/>
      <c r="AC424" s="116">
        <v>0</v>
      </c>
      <c r="AD424" s="115">
        <v>-22998.404499130746</v>
      </c>
      <c r="AE424" s="105">
        <f t="shared" si="21"/>
        <v>26</v>
      </c>
      <c r="AF424" s="103" t="s">
        <v>118</v>
      </c>
      <c r="AH424" s="79">
        <f t="shared" si="22"/>
        <v>0</v>
      </c>
      <c r="AI424" s="79">
        <f t="shared" si="23"/>
        <v>524.36362258018096</v>
      </c>
    </row>
    <row r="425" spans="1:35" ht="15.6" x14ac:dyDescent="0.25">
      <c r="A425" s="103">
        <v>2019</v>
      </c>
      <c r="B425" s="103" t="s">
        <v>195</v>
      </c>
      <c r="C425" s="103">
        <v>1168</v>
      </c>
      <c r="D425" s="103" t="s">
        <v>28</v>
      </c>
      <c r="E425" s="114">
        <v>43354</v>
      </c>
      <c r="F425" s="114">
        <v>43826</v>
      </c>
      <c r="G425" s="114">
        <v>43830</v>
      </c>
      <c r="H425" s="103" t="s">
        <v>56</v>
      </c>
      <c r="I425" s="103" t="s">
        <v>57</v>
      </c>
      <c r="J425" s="103" t="s">
        <v>62</v>
      </c>
      <c r="K425" s="115">
        <v>-1250000</v>
      </c>
      <c r="L425" s="103" t="s">
        <v>56</v>
      </c>
      <c r="M425" s="103" t="s">
        <v>58</v>
      </c>
      <c r="N425" s="103" t="s">
        <v>184</v>
      </c>
      <c r="O425" s="116">
        <v>5350000</v>
      </c>
      <c r="P425" s="103"/>
      <c r="Q425" s="103" t="s">
        <v>30</v>
      </c>
      <c r="R425" s="117">
        <v>4.28</v>
      </c>
      <c r="S425" s="103"/>
      <c r="T425" s="103"/>
      <c r="U425" s="103"/>
      <c r="V425" s="116"/>
      <c r="W425" s="116">
        <v>0</v>
      </c>
      <c r="X425" s="103"/>
      <c r="Y425" s="117">
        <v>3.8812227074235808</v>
      </c>
      <c r="Z425" s="117">
        <v>4.0066629898228658</v>
      </c>
      <c r="AA425" s="116">
        <v>63502.317291898195</v>
      </c>
      <c r="AB425" s="192">
        <v>45388.076938005601</v>
      </c>
      <c r="AC425" s="116">
        <v>63502.317291898195</v>
      </c>
      <c r="AD425" s="116">
        <v>0</v>
      </c>
      <c r="AE425" s="105">
        <f t="shared" si="21"/>
        <v>27</v>
      </c>
      <c r="AF425" s="103" t="s">
        <v>118</v>
      </c>
      <c r="AH425" s="79">
        <f t="shared" si="22"/>
        <v>-339.10237433873635</v>
      </c>
      <c r="AI425" s="79">
        <f t="shared" si="23"/>
        <v>0</v>
      </c>
    </row>
    <row r="426" spans="1:35" ht="15.6" x14ac:dyDescent="0.25">
      <c r="A426" s="104">
        <v>2019</v>
      </c>
      <c r="B426" s="104" t="s">
        <v>195</v>
      </c>
      <c r="C426" s="104">
        <v>1169</v>
      </c>
      <c r="D426" s="104" t="s">
        <v>28</v>
      </c>
      <c r="E426" s="118">
        <v>43354</v>
      </c>
      <c r="F426" s="118">
        <v>43826</v>
      </c>
      <c r="G426" s="118">
        <v>43830</v>
      </c>
      <c r="H426" s="104" t="s">
        <v>60</v>
      </c>
      <c r="I426" s="104" t="s">
        <v>58</v>
      </c>
      <c r="J426" s="104" t="s">
        <v>62</v>
      </c>
      <c r="K426" s="119">
        <v>-1250000</v>
      </c>
      <c r="L426" s="104" t="s">
        <v>60</v>
      </c>
      <c r="M426" s="104" t="s">
        <v>57</v>
      </c>
      <c r="N426" s="104" t="s">
        <v>184</v>
      </c>
      <c r="O426" s="120">
        <v>5350000</v>
      </c>
      <c r="P426" s="104"/>
      <c r="Q426" s="104" t="s">
        <v>30</v>
      </c>
      <c r="R426" s="121">
        <v>4.28</v>
      </c>
      <c r="S426" s="104"/>
      <c r="T426" s="104"/>
      <c r="U426" s="104"/>
      <c r="V426" s="120"/>
      <c r="W426" s="120">
        <v>0</v>
      </c>
      <c r="X426" s="104"/>
      <c r="Y426" s="121">
        <v>3.8812227074235808</v>
      </c>
      <c r="Z426" s="121">
        <v>4.0066629898228658</v>
      </c>
      <c r="AA426" s="119">
        <v>-18114.240353892597</v>
      </c>
      <c r="AB426" s="193"/>
      <c r="AC426" s="120">
        <v>0</v>
      </c>
      <c r="AD426" s="119">
        <v>-18114.240353892597</v>
      </c>
      <c r="AE426" s="105">
        <f t="shared" si="21"/>
        <v>27</v>
      </c>
      <c r="AF426" s="104" t="s">
        <v>118</v>
      </c>
      <c r="AH426" s="79">
        <f t="shared" si="22"/>
        <v>0</v>
      </c>
      <c r="AI426" s="79">
        <f t="shared" si="23"/>
        <v>595.59622283598867</v>
      </c>
    </row>
    <row r="427" spans="1:35" ht="15.6" x14ac:dyDescent="0.25">
      <c r="A427" s="122"/>
      <c r="B427" s="122"/>
      <c r="C427" s="122"/>
      <c r="D427" s="122"/>
      <c r="E427" s="123"/>
      <c r="F427" s="123"/>
      <c r="G427" s="123"/>
      <c r="H427" s="122"/>
      <c r="I427" s="122"/>
      <c r="J427" s="122"/>
      <c r="K427" s="124">
        <v>-15000000</v>
      </c>
      <c r="L427" s="122"/>
      <c r="M427" s="122"/>
      <c r="N427" s="122"/>
      <c r="O427" s="125">
        <v>64200000</v>
      </c>
      <c r="P427" s="122"/>
      <c r="Q427" s="122"/>
      <c r="R427" s="126">
        <v>4.28</v>
      </c>
      <c r="S427" s="122"/>
      <c r="T427" s="122"/>
      <c r="U427" s="122"/>
      <c r="V427" s="125"/>
      <c r="W427" s="125"/>
      <c r="X427" s="122"/>
      <c r="Y427" s="126"/>
      <c r="Z427" s="126"/>
      <c r="AA427" s="125">
        <v>859881.40694020328</v>
      </c>
      <c r="AB427" s="125">
        <v>859881.40694020328</v>
      </c>
      <c r="AC427" s="125">
        <v>980556.89491317899</v>
      </c>
      <c r="AD427" s="124">
        <v>-120675.48797297578</v>
      </c>
      <c r="AE427" s="105"/>
      <c r="AF427" s="122"/>
      <c r="AH427" s="79"/>
      <c r="AI427" s="79"/>
    </row>
    <row r="428" spans="1:35" ht="15.6" x14ac:dyDescent="0.25">
      <c r="A428" s="122"/>
      <c r="B428" s="122"/>
      <c r="C428" s="122"/>
      <c r="D428" s="122"/>
      <c r="E428" s="123"/>
      <c r="F428" s="123"/>
      <c r="G428" s="123"/>
      <c r="H428" s="122"/>
      <c r="I428" s="122"/>
      <c r="J428" s="122"/>
      <c r="K428" s="125"/>
      <c r="L428" s="122"/>
      <c r="M428" s="122"/>
      <c r="N428" s="122"/>
      <c r="O428" s="125"/>
      <c r="P428" s="122"/>
      <c r="Q428" s="122"/>
      <c r="R428" s="126"/>
      <c r="S428" s="122"/>
      <c r="T428" s="122"/>
      <c r="U428" s="122"/>
      <c r="V428" s="125"/>
      <c r="W428" s="125"/>
      <c r="X428" s="122"/>
      <c r="Y428" s="126"/>
      <c r="Z428" s="126"/>
      <c r="AA428" s="125"/>
      <c r="AB428" s="125"/>
      <c r="AC428" s="125"/>
      <c r="AD428" s="125"/>
      <c r="AE428" s="105"/>
      <c r="AF428" s="122"/>
      <c r="AH428" s="79"/>
      <c r="AI428" s="79"/>
    </row>
    <row r="429" spans="1:35" ht="15.6" x14ac:dyDescent="0.25">
      <c r="A429" s="122"/>
      <c r="B429" s="122"/>
      <c r="C429" s="122"/>
      <c r="D429" s="122"/>
      <c r="E429" s="123"/>
      <c r="F429" s="123"/>
      <c r="G429" s="123"/>
      <c r="H429" s="122"/>
      <c r="I429" s="122" t="s">
        <v>196</v>
      </c>
      <c r="J429" s="122"/>
      <c r="K429" s="127">
        <v>-15000000</v>
      </c>
      <c r="L429" s="128"/>
      <c r="M429" s="128"/>
      <c r="N429" s="128"/>
      <c r="O429" s="129">
        <v>64200000</v>
      </c>
      <c r="P429" s="128"/>
      <c r="Q429" s="128"/>
      <c r="R429" s="130">
        <v>4.28</v>
      </c>
      <c r="S429" s="128"/>
      <c r="T429" s="128"/>
      <c r="U429" s="128"/>
      <c r="V429" s="129"/>
      <c r="W429" s="129"/>
      <c r="X429" s="128"/>
      <c r="Y429" s="130"/>
      <c r="Z429" s="130"/>
      <c r="AA429" s="129">
        <v>859881.40694020328</v>
      </c>
      <c r="AB429" s="129">
        <v>859881.40694020328</v>
      </c>
      <c r="AC429" s="129">
        <v>980556.89491317899</v>
      </c>
      <c r="AD429" s="127">
        <v>-120675.48797297578</v>
      </c>
      <c r="AE429" s="105"/>
      <c r="AF429" s="122"/>
      <c r="AH429" s="79"/>
      <c r="AI429" s="79"/>
    </row>
    <row r="430" spans="1:35" ht="15.6" x14ac:dyDescent="0.25">
      <c r="A430" s="122"/>
      <c r="B430" s="122"/>
      <c r="C430" s="122"/>
      <c r="D430" s="122"/>
      <c r="E430" s="123"/>
      <c r="F430" s="123"/>
      <c r="G430" s="123"/>
      <c r="H430" s="122"/>
      <c r="I430" s="122"/>
      <c r="J430" s="122"/>
      <c r="K430" s="125"/>
      <c r="L430" s="122"/>
      <c r="M430" s="122"/>
      <c r="N430" s="122"/>
      <c r="O430" s="125"/>
      <c r="P430" s="122"/>
      <c r="Q430" s="122"/>
      <c r="R430" s="126"/>
      <c r="S430" s="122"/>
      <c r="T430" s="122"/>
      <c r="U430" s="122"/>
      <c r="V430" s="125"/>
      <c r="W430" s="125"/>
      <c r="X430" s="122"/>
      <c r="Y430" s="126"/>
      <c r="Z430" s="126"/>
      <c r="AA430" s="125"/>
      <c r="AB430" s="125"/>
      <c r="AC430" s="125"/>
      <c r="AD430" s="125"/>
      <c r="AE430" s="105"/>
      <c r="AF430" s="122"/>
      <c r="AH430" s="79"/>
      <c r="AI430" s="79"/>
    </row>
    <row r="431" spans="1:35" ht="15.6" x14ac:dyDescent="0.25">
      <c r="A431" s="103">
        <v>2019</v>
      </c>
      <c r="B431" s="103" t="s">
        <v>197</v>
      </c>
      <c r="C431" s="103">
        <v>1170</v>
      </c>
      <c r="D431" s="103" t="s">
        <v>28</v>
      </c>
      <c r="E431" s="114">
        <v>43354</v>
      </c>
      <c r="F431" s="114">
        <v>43494</v>
      </c>
      <c r="G431" s="114">
        <v>43496</v>
      </c>
      <c r="H431" s="103" t="s">
        <v>56</v>
      </c>
      <c r="I431" s="103" t="s">
        <v>57</v>
      </c>
      <c r="J431" s="103" t="s">
        <v>62</v>
      </c>
      <c r="K431" s="115">
        <v>-950000</v>
      </c>
      <c r="L431" s="103" t="s">
        <v>56</v>
      </c>
      <c r="M431" s="103" t="s">
        <v>58</v>
      </c>
      <c r="N431" s="103" t="s">
        <v>198</v>
      </c>
      <c r="O431" s="116">
        <v>19000000</v>
      </c>
      <c r="P431" s="103"/>
      <c r="Q431" s="103" t="s">
        <v>63</v>
      </c>
      <c r="R431" s="117">
        <v>20</v>
      </c>
      <c r="S431" s="103"/>
      <c r="T431" s="103"/>
      <c r="U431" s="103"/>
      <c r="V431" s="116"/>
      <c r="W431" s="116">
        <v>0</v>
      </c>
      <c r="X431" s="103"/>
      <c r="Y431" s="117">
        <v>19.643755458515283</v>
      </c>
      <c r="Z431" s="117">
        <v>19.721505971805591</v>
      </c>
      <c r="AA431" s="116">
        <v>19891.937316984298</v>
      </c>
      <c r="AB431" s="192">
        <v>15093.14846184339</v>
      </c>
      <c r="AC431" s="116">
        <v>11762.766784101457</v>
      </c>
      <c r="AD431" s="116">
        <v>8129.1705328828411</v>
      </c>
      <c r="AE431" s="105">
        <f t="shared" si="21"/>
        <v>25</v>
      </c>
      <c r="AF431" s="103" t="s">
        <v>118</v>
      </c>
      <c r="AH431" s="79">
        <f t="shared" si="22"/>
        <v>-40.579552126647968</v>
      </c>
      <c r="AI431" s="79">
        <f t="shared" si="23"/>
        <v>0</v>
      </c>
    </row>
    <row r="432" spans="1:35" ht="15.6" x14ac:dyDescent="0.25">
      <c r="A432" s="103">
        <v>2019</v>
      </c>
      <c r="B432" s="103" t="s">
        <v>197</v>
      </c>
      <c r="C432" s="103">
        <v>1172</v>
      </c>
      <c r="D432" s="103" t="s">
        <v>28</v>
      </c>
      <c r="E432" s="114">
        <v>43354</v>
      </c>
      <c r="F432" s="114">
        <v>43494</v>
      </c>
      <c r="G432" s="114">
        <v>43496</v>
      </c>
      <c r="H432" s="103" t="s">
        <v>60</v>
      </c>
      <c r="I432" s="103" t="s">
        <v>58</v>
      </c>
      <c r="J432" s="103" t="s">
        <v>62</v>
      </c>
      <c r="K432" s="115">
        <v>-950000</v>
      </c>
      <c r="L432" s="103" t="s">
        <v>60</v>
      </c>
      <c r="M432" s="103" t="s">
        <v>57</v>
      </c>
      <c r="N432" s="103" t="s">
        <v>198</v>
      </c>
      <c r="O432" s="116">
        <v>19190000</v>
      </c>
      <c r="P432" s="103"/>
      <c r="Q432" s="103" t="s">
        <v>63</v>
      </c>
      <c r="R432" s="117">
        <v>20.2</v>
      </c>
      <c r="S432" s="103">
        <v>20.71</v>
      </c>
      <c r="T432" s="103" t="s">
        <v>151</v>
      </c>
      <c r="U432" s="103" t="s">
        <v>150</v>
      </c>
      <c r="V432" s="116"/>
      <c r="W432" s="116">
        <v>0</v>
      </c>
      <c r="X432" s="103"/>
      <c r="Y432" s="117">
        <v>19.643755458515283</v>
      </c>
      <c r="Z432" s="117">
        <v>19.721505971805591</v>
      </c>
      <c r="AA432" s="115">
        <v>-4798.7888551409096</v>
      </c>
      <c r="AB432" s="192"/>
      <c r="AC432" s="116"/>
      <c r="AD432" s="115">
        <v>-4798.7888551409096</v>
      </c>
      <c r="AE432" s="105">
        <f t="shared" si="21"/>
        <v>25</v>
      </c>
      <c r="AF432" s="103" t="s">
        <v>118</v>
      </c>
      <c r="AH432" s="79">
        <f t="shared" si="22"/>
        <v>0</v>
      </c>
      <c r="AI432" s="79">
        <f t="shared" si="23"/>
        <v>60.176812243467005</v>
      </c>
    </row>
    <row r="433" spans="1:35" ht="15.6" x14ac:dyDescent="0.25">
      <c r="A433" s="103">
        <v>2019</v>
      </c>
      <c r="B433" s="103" t="s">
        <v>199</v>
      </c>
      <c r="C433" s="103">
        <v>1173</v>
      </c>
      <c r="D433" s="103" t="s">
        <v>28</v>
      </c>
      <c r="E433" s="114">
        <v>43354</v>
      </c>
      <c r="F433" s="114">
        <v>43522</v>
      </c>
      <c r="G433" s="114">
        <v>43524</v>
      </c>
      <c r="H433" s="103" t="s">
        <v>56</v>
      </c>
      <c r="I433" s="103" t="s">
        <v>57</v>
      </c>
      <c r="J433" s="103" t="s">
        <v>62</v>
      </c>
      <c r="K433" s="115">
        <v>-950000</v>
      </c>
      <c r="L433" s="103" t="s">
        <v>56</v>
      </c>
      <c r="M433" s="103" t="s">
        <v>58</v>
      </c>
      <c r="N433" s="103" t="s">
        <v>198</v>
      </c>
      <c r="O433" s="116">
        <v>19000000</v>
      </c>
      <c r="P433" s="103"/>
      <c r="Q433" s="103" t="s">
        <v>63</v>
      </c>
      <c r="R433" s="117">
        <v>20</v>
      </c>
      <c r="S433" s="103"/>
      <c r="T433" s="103"/>
      <c r="U433" s="103"/>
      <c r="V433" s="116"/>
      <c r="W433" s="116">
        <v>0</v>
      </c>
      <c r="X433" s="103"/>
      <c r="Y433" s="117">
        <v>19.643755458515283</v>
      </c>
      <c r="Z433" s="117">
        <v>19.813957180100243</v>
      </c>
      <c r="AA433" s="116">
        <v>22628.184470687564</v>
      </c>
      <c r="AB433" s="192">
        <v>11826.338839508991</v>
      </c>
      <c r="AC433" s="116">
        <v>7857.9002807550023</v>
      </c>
      <c r="AD433" s="116">
        <v>14770.284189932561</v>
      </c>
      <c r="AE433" s="105">
        <f t="shared" si="21"/>
        <v>25</v>
      </c>
      <c r="AF433" s="103" t="s">
        <v>118</v>
      </c>
      <c r="AH433" s="79">
        <f t="shared" si="22"/>
        <v>-46.161496320202623</v>
      </c>
      <c r="AI433" s="79">
        <f t="shared" si="23"/>
        <v>0</v>
      </c>
    </row>
    <row r="434" spans="1:35" ht="15.6" x14ac:dyDescent="0.25">
      <c r="A434" s="103">
        <v>2019</v>
      </c>
      <c r="B434" s="103" t="s">
        <v>199</v>
      </c>
      <c r="C434" s="103">
        <v>1175</v>
      </c>
      <c r="D434" s="103" t="s">
        <v>28</v>
      </c>
      <c r="E434" s="114">
        <v>43354</v>
      </c>
      <c r="F434" s="114">
        <v>43522</v>
      </c>
      <c r="G434" s="114">
        <v>43524</v>
      </c>
      <c r="H434" s="103" t="s">
        <v>60</v>
      </c>
      <c r="I434" s="103" t="s">
        <v>58</v>
      </c>
      <c r="J434" s="103" t="s">
        <v>62</v>
      </c>
      <c r="K434" s="115">
        <v>-950000</v>
      </c>
      <c r="L434" s="103" t="s">
        <v>60</v>
      </c>
      <c r="M434" s="103" t="s">
        <v>57</v>
      </c>
      <c r="N434" s="103" t="s">
        <v>198</v>
      </c>
      <c r="O434" s="116">
        <v>19190000</v>
      </c>
      <c r="P434" s="103"/>
      <c r="Q434" s="103" t="s">
        <v>63</v>
      </c>
      <c r="R434" s="117">
        <v>20.2</v>
      </c>
      <c r="S434" s="103">
        <v>20.71</v>
      </c>
      <c r="T434" s="103" t="s">
        <v>151</v>
      </c>
      <c r="U434" s="103" t="s">
        <v>150</v>
      </c>
      <c r="V434" s="116"/>
      <c r="W434" s="116">
        <v>0</v>
      </c>
      <c r="X434" s="103"/>
      <c r="Y434" s="117">
        <v>19.643755458515283</v>
      </c>
      <c r="Z434" s="117">
        <v>19.813957180100243</v>
      </c>
      <c r="AA434" s="115">
        <v>-10801.845631178572</v>
      </c>
      <c r="AB434" s="192"/>
      <c r="AC434" s="116"/>
      <c r="AD434" s="115">
        <v>-10801.845631178572</v>
      </c>
      <c r="AE434" s="105">
        <f t="shared" si="21"/>
        <v>25</v>
      </c>
      <c r="AF434" s="103" t="s">
        <v>118</v>
      </c>
      <c r="AH434" s="79">
        <f t="shared" si="22"/>
        <v>0</v>
      </c>
      <c r="AI434" s="79">
        <f t="shared" si="23"/>
        <v>135.45514421497927</v>
      </c>
    </row>
    <row r="435" spans="1:35" ht="15.6" x14ac:dyDescent="0.25">
      <c r="A435" s="103">
        <v>2019</v>
      </c>
      <c r="B435" s="103" t="s">
        <v>200</v>
      </c>
      <c r="C435" s="103">
        <v>1176</v>
      </c>
      <c r="D435" s="103" t="s">
        <v>28</v>
      </c>
      <c r="E435" s="114">
        <v>43354</v>
      </c>
      <c r="F435" s="114">
        <v>43551</v>
      </c>
      <c r="G435" s="114">
        <v>43553</v>
      </c>
      <c r="H435" s="103" t="s">
        <v>56</v>
      </c>
      <c r="I435" s="103" t="s">
        <v>57</v>
      </c>
      <c r="J435" s="103" t="s">
        <v>62</v>
      </c>
      <c r="K435" s="115">
        <v>-950000</v>
      </c>
      <c r="L435" s="103" t="s">
        <v>56</v>
      </c>
      <c r="M435" s="103" t="s">
        <v>58</v>
      </c>
      <c r="N435" s="103" t="s">
        <v>198</v>
      </c>
      <c r="O435" s="116">
        <v>19000000</v>
      </c>
      <c r="P435" s="103"/>
      <c r="Q435" s="103" t="s">
        <v>63</v>
      </c>
      <c r="R435" s="117">
        <v>20</v>
      </c>
      <c r="S435" s="103"/>
      <c r="T435" s="103"/>
      <c r="U435" s="103"/>
      <c r="V435" s="116"/>
      <c r="W435" s="116">
        <v>0</v>
      </c>
      <c r="X435" s="103"/>
      <c r="Y435" s="117">
        <v>19.643755458515283</v>
      </c>
      <c r="Z435" s="117">
        <v>19.90926135097622</v>
      </c>
      <c r="AA435" s="116">
        <v>24390.936276217315</v>
      </c>
      <c r="AB435" s="192">
        <v>8096.9085104452206</v>
      </c>
      <c r="AC435" s="116">
        <v>3832.5330481631972</v>
      </c>
      <c r="AD435" s="116">
        <v>20558.403228054118</v>
      </c>
      <c r="AE435" s="105">
        <f t="shared" si="21"/>
        <v>25</v>
      </c>
      <c r="AF435" s="103" t="s">
        <v>118</v>
      </c>
      <c r="AH435" s="79">
        <f t="shared" si="22"/>
        <v>-49.757510003483318</v>
      </c>
      <c r="AI435" s="79">
        <f t="shared" si="23"/>
        <v>0</v>
      </c>
    </row>
    <row r="436" spans="1:35" ht="15.6" x14ac:dyDescent="0.25">
      <c r="A436" s="103">
        <v>2019</v>
      </c>
      <c r="B436" s="103" t="s">
        <v>200</v>
      </c>
      <c r="C436" s="103">
        <v>1178</v>
      </c>
      <c r="D436" s="103" t="s">
        <v>28</v>
      </c>
      <c r="E436" s="114">
        <v>43354</v>
      </c>
      <c r="F436" s="114">
        <v>43551</v>
      </c>
      <c r="G436" s="114">
        <v>43553</v>
      </c>
      <c r="H436" s="103" t="s">
        <v>60</v>
      </c>
      <c r="I436" s="103" t="s">
        <v>58</v>
      </c>
      <c r="J436" s="103" t="s">
        <v>62</v>
      </c>
      <c r="K436" s="115">
        <v>-950000</v>
      </c>
      <c r="L436" s="103" t="s">
        <v>60</v>
      </c>
      <c r="M436" s="103" t="s">
        <v>57</v>
      </c>
      <c r="N436" s="103" t="s">
        <v>198</v>
      </c>
      <c r="O436" s="116">
        <v>19190000</v>
      </c>
      <c r="P436" s="103"/>
      <c r="Q436" s="103" t="s">
        <v>63</v>
      </c>
      <c r="R436" s="117">
        <v>20.2</v>
      </c>
      <c r="S436" s="103">
        <v>20.71</v>
      </c>
      <c r="T436" s="103" t="s">
        <v>151</v>
      </c>
      <c r="U436" s="103" t="s">
        <v>150</v>
      </c>
      <c r="V436" s="116"/>
      <c r="W436" s="116">
        <v>0</v>
      </c>
      <c r="X436" s="103"/>
      <c r="Y436" s="117">
        <v>19.643755458515283</v>
      </c>
      <c r="Z436" s="117">
        <v>19.90926135097622</v>
      </c>
      <c r="AA436" s="115">
        <v>-16294.027765772094</v>
      </c>
      <c r="AB436" s="192"/>
      <c r="AC436" s="116"/>
      <c r="AD436" s="115">
        <v>-16294.027765772094</v>
      </c>
      <c r="AE436" s="105">
        <f t="shared" si="21"/>
        <v>25</v>
      </c>
      <c r="AF436" s="103" t="s">
        <v>118</v>
      </c>
      <c r="AH436" s="79">
        <f t="shared" si="22"/>
        <v>0</v>
      </c>
      <c r="AI436" s="79">
        <f t="shared" si="23"/>
        <v>204.32710818278207</v>
      </c>
    </row>
    <row r="437" spans="1:35" ht="15.6" x14ac:dyDescent="0.25">
      <c r="A437" s="103">
        <v>2019</v>
      </c>
      <c r="B437" s="103" t="s">
        <v>201</v>
      </c>
      <c r="C437" s="103">
        <v>1179</v>
      </c>
      <c r="D437" s="103" t="s">
        <v>28</v>
      </c>
      <c r="E437" s="114">
        <v>43354</v>
      </c>
      <c r="F437" s="114">
        <v>43581</v>
      </c>
      <c r="G437" s="114">
        <v>43585</v>
      </c>
      <c r="H437" s="103" t="s">
        <v>56</v>
      </c>
      <c r="I437" s="103" t="s">
        <v>57</v>
      </c>
      <c r="J437" s="103" t="s">
        <v>62</v>
      </c>
      <c r="K437" s="115">
        <v>-950000</v>
      </c>
      <c r="L437" s="103" t="s">
        <v>56</v>
      </c>
      <c r="M437" s="103" t="s">
        <v>58</v>
      </c>
      <c r="N437" s="103" t="s">
        <v>198</v>
      </c>
      <c r="O437" s="116">
        <v>19000000</v>
      </c>
      <c r="P437" s="103"/>
      <c r="Q437" s="103" t="s">
        <v>63</v>
      </c>
      <c r="R437" s="117">
        <v>20</v>
      </c>
      <c r="S437" s="103"/>
      <c r="T437" s="103"/>
      <c r="U437" s="103"/>
      <c r="V437" s="116"/>
      <c r="W437" s="116">
        <v>0</v>
      </c>
      <c r="X437" s="103"/>
      <c r="Y437" s="117">
        <v>19.643755458515283</v>
      </c>
      <c r="Z437" s="117">
        <v>20.018911358833911</v>
      </c>
      <c r="AA437" s="116">
        <v>25531.410100208657</v>
      </c>
      <c r="AB437" s="192">
        <v>3862.4518054704167</v>
      </c>
      <c r="AC437" s="116">
        <v>0</v>
      </c>
      <c r="AD437" s="116">
        <v>25531.410100208657</v>
      </c>
      <c r="AE437" s="105">
        <f t="shared" si="21"/>
        <v>25</v>
      </c>
      <c r="AF437" s="103" t="s">
        <v>118</v>
      </c>
      <c r="AH437" s="79">
        <f t="shared" si="22"/>
        <v>-52.084076604425654</v>
      </c>
      <c r="AI437" s="79">
        <f t="shared" si="23"/>
        <v>0</v>
      </c>
    </row>
    <row r="438" spans="1:35" ht="15.6" x14ac:dyDescent="0.25">
      <c r="A438" s="103">
        <v>2019</v>
      </c>
      <c r="B438" s="103" t="s">
        <v>201</v>
      </c>
      <c r="C438" s="103">
        <v>1181</v>
      </c>
      <c r="D438" s="103" t="s">
        <v>28</v>
      </c>
      <c r="E438" s="114">
        <v>43354</v>
      </c>
      <c r="F438" s="114">
        <v>43581</v>
      </c>
      <c r="G438" s="114">
        <v>43585</v>
      </c>
      <c r="H438" s="103" t="s">
        <v>60</v>
      </c>
      <c r="I438" s="103" t="s">
        <v>58</v>
      </c>
      <c r="J438" s="103" t="s">
        <v>62</v>
      </c>
      <c r="K438" s="115">
        <v>-950000</v>
      </c>
      <c r="L438" s="103" t="s">
        <v>60</v>
      </c>
      <c r="M438" s="103" t="s">
        <v>57</v>
      </c>
      <c r="N438" s="103" t="s">
        <v>198</v>
      </c>
      <c r="O438" s="116">
        <v>19190000</v>
      </c>
      <c r="P438" s="103"/>
      <c r="Q438" s="103" t="s">
        <v>63</v>
      </c>
      <c r="R438" s="117">
        <v>20.2</v>
      </c>
      <c r="S438" s="103">
        <v>20.71</v>
      </c>
      <c r="T438" s="103" t="s">
        <v>151</v>
      </c>
      <c r="U438" s="103" t="s">
        <v>150</v>
      </c>
      <c r="V438" s="116"/>
      <c r="W438" s="116">
        <v>0</v>
      </c>
      <c r="X438" s="103"/>
      <c r="Y438" s="117">
        <v>19.643755458515283</v>
      </c>
      <c r="Z438" s="117">
        <v>20.018911358833911</v>
      </c>
      <c r="AA438" s="115">
        <v>-21668.958294738241</v>
      </c>
      <c r="AB438" s="192"/>
      <c r="AC438" s="116"/>
      <c r="AD438" s="115">
        <v>-21668.958294738241</v>
      </c>
      <c r="AE438" s="105">
        <f t="shared" si="21"/>
        <v>25</v>
      </c>
      <c r="AF438" s="103" t="s">
        <v>118</v>
      </c>
      <c r="AH438" s="79">
        <f t="shared" si="22"/>
        <v>0</v>
      </c>
      <c r="AI438" s="79">
        <f t="shared" si="23"/>
        <v>271.72873701601753</v>
      </c>
    </row>
    <row r="439" spans="1:35" ht="15.6" x14ac:dyDescent="0.25">
      <c r="A439" s="103">
        <v>2019</v>
      </c>
      <c r="B439" s="103" t="s">
        <v>202</v>
      </c>
      <c r="C439" s="103">
        <v>1182</v>
      </c>
      <c r="D439" s="103" t="s">
        <v>28</v>
      </c>
      <c r="E439" s="114">
        <v>43354</v>
      </c>
      <c r="F439" s="114">
        <v>43614</v>
      </c>
      <c r="G439" s="114">
        <v>43616</v>
      </c>
      <c r="H439" s="103" t="s">
        <v>56</v>
      </c>
      <c r="I439" s="103" t="s">
        <v>57</v>
      </c>
      <c r="J439" s="103" t="s">
        <v>62</v>
      </c>
      <c r="K439" s="115">
        <v>-950000</v>
      </c>
      <c r="L439" s="103" t="s">
        <v>56</v>
      </c>
      <c r="M439" s="103" t="s">
        <v>58</v>
      </c>
      <c r="N439" s="103" t="s">
        <v>198</v>
      </c>
      <c r="O439" s="116">
        <v>19000000</v>
      </c>
      <c r="P439" s="103"/>
      <c r="Q439" s="103" t="s">
        <v>63</v>
      </c>
      <c r="R439" s="117">
        <v>20</v>
      </c>
      <c r="S439" s="103"/>
      <c r="T439" s="103"/>
      <c r="U439" s="103"/>
      <c r="V439" s="116"/>
      <c r="W439" s="116">
        <v>0</v>
      </c>
      <c r="X439" s="103"/>
      <c r="Y439" s="117">
        <v>19.643755458515283</v>
      </c>
      <c r="Z439" s="117">
        <v>20.125715134272621</v>
      </c>
      <c r="AA439" s="116">
        <v>26677.904463616294</v>
      </c>
      <c r="AB439" s="191">
        <v>-451.53759528235605</v>
      </c>
      <c r="AC439" s="116">
        <v>0</v>
      </c>
      <c r="AD439" s="116">
        <v>26677.904463616294</v>
      </c>
      <c r="AE439" s="105">
        <f t="shared" si="21"/>
        <v>25</v>
      </c>
      <c r="AF439" s="103" t="s">
        <v>118</v>
      </c>
      <c r="AH439" s="79">
        <f t="shared" si="22"/>
        <v>-54.422925105777232</v>
      </c>
      <c r="AI439" s="79">
        <f t="shared" si="23"/>
        <v>0</v>
      </c>
    </row>
    <row r="440" spans="1:35" ht="15.6" x14ac:dyDescent="0.25">
      <c r="A440" s="103">
        <v>2019</v>
      </c>
      <c r="B440" s="103" t="s">
        <v>202</v>
      </c>
      <c r="C440" s="103">
        <v>1184</v>
      </c>
      <c r="D440" s="103" t="s">
        <v>28</v>
      </c>
      <c r="E440" s="114">
        <v>43354</v>
      </c>
      <c r="F440" s="114">
        <v>43614</v>
      </c>
      <c r="G440" s="114">
        <v>43616</v>
      </c>
      <c r="H440" s="103" t="s">
        <v>60</v>
      </c>
      <c r="I440" s="103" t="s">
        <v>58</v>
      </c>
      <c r="J440" s="103" t="s">
        <v>62</v>
      </c>
      <c r="K440" s="115">
        <v>-950000</v>
      </c>
      <c r="L440" s="103" t="s">
        <v>60</v>
      </c>
      <c r="M440" s="103" t="s">
        <v>57</v>
      </c>
      <c r="N440" s="103" t="s">
        <v>198</v>
      </c>
      <c r="O440" s="116">
        <v>19190000</v>
      </c>
      <c r="P440" s="103"/>
      <c r="Q440" s="103" t="s">
        <v>63</v>
      </c>
      <c r="R440" s="117">
        <v>20.2</v>
      </c>
      <c r="S440" s="103">
        <v>20.71</v>
      </c>
      <c r="T440" s="103" t="s">
        <v>151</v>
      </c>
      <c r="U440" s="103" t="s">
        <v>150</v>
      </c>
      <c r="V440" s="116"/>
      <c r="W440" s="116">
        <v>0</v>
      </c>
      <c r="X440" s="103"/>
      <c r="Y440" s="117">
        <v>19.643755458515283</v>
      </c>
      <c r="Z440" s="117">
        <v>20.125715134272621</v>
      </c>
      <c r="AA440" s="115">
        <v>-27129.44205889865</v>
      </c>
      <c r="AB440" s="192"/>
      <c r="AC440" s="116"/>
      <c r="AD440" s="115">
        <v>-27129.44205889865</v>
      </c>
      <c r="AE440" s="105">
        <f t="shared" si="21"/>
        <v>25</v>
      </c>
      <c r="AF440" s="103" t="s">
        <v>118</v>
      </c>
      <c r="AH440" s="79">
        <f t="shared" si="22"/>
        <v>0</v>
      </c>
      <c r="AI440" s="79">
        <f t="shared" si="23"/>
        <v>340.20320341858906</v>
      </c>
    </row>
    <row r="441" spans="1:35" ht="15.6" x14ac:dyDescent="0.25">
      <c r="A441" s="103">
        <v>2019</v>
      </c>
      <c r="B441" s="103" t="s">
        <v>203</v>
      </c>
      <c r="C441" s="103">
        <v>1185</v>
      </c>
      <c r="D441" s="103" t="s">
        <v>28</v>
      </c>
      <c r="E441" s="114">
        <v>43354</v>
      </c>
      <c r="F441" s="114">
        <v>43642</v>
      </c>
      <c r="G441" s="114">
        <v>43644</v>
      </c>
      <c r="H441" s="103" t="s">
        <v>56</v>
      </c>
      <c r="I441" s="103" t="s">
        <v>57</v>
      </c>
      <c r="J441" s="103" t="s">
        <v>62</v>
      </c>
      <c r="K441" s="115">
        <v>-950000</v>
      </c>
      <c r="L441" s="103" t="s">
        <v>56</v>
      </c>
      <c r="M441" s="103" t="s">
        <v>58</v>
      </c>
      <c r="N441" s="103" t="s">
        <v>198</v>
      </c>
      <c r="O441" s="116">
        <v>19000000</v>
      </c>
      <c r="P441" s="103"/>
      <c r="Q441" s="103" t="s">
        <v>63</v>
      </c>
      <c r="R441" s="117">
        <v>20</v>
      </c>
      <c r="S441" s="103"/>
      <c r="T441" s="103"/>
      <c r="U441" s="103"/>
      <c r="V441" s="116"/>
      <c r="W441" s="116">
        <v>0</v>
      </c>
      <c r="X441" s="103"/>
      <c r="Y441" s="117">
        <v>19.643755458515283</v>
      </c>
      <c r="Z441" s="117">
        <v>20.221970005467018</v>
      </c>
      <c r="AA441" s="116">
        <v>27298.982274812799</v>
      </c>
      <c r="AB441" s="191">
        <v>-4226.1250850042888</v>
      </c>
      <c r="AC441" s="116">
        <v>0</v>
      </c>
      <c r="AD441" s="116">
        <v>27298.982274812799</v>
      </c>
      <c r="AE441" s="105">
        <f t="shared" si="21"/>
        <v>26</v>
      </c>
      <c r="AF441" s="103" t="s">
        <v>118</v>
      </c>
      <c r="AH441" s="79">
        <f t="shared" si="22"/>
        <v>-55.6899238406181</v>
      </c>
      <c r="AI441" s="79">
        <f t="shared" si="23"/>
        <v>0</v>
      </c>
    </row>
    <row r="442" spans="1:35" ht="15.6" x14ac:dyDescent="0.25">
      <c r="A442" s="103">
        <v>2019</v>
      </c>
      <c r="B442" s="103" t="s">
        <v>203</v>
      </c>
      <c r="C442" s="103">
        <v>1187</v>
      </c>
      <c r="D442" s="103" t="s">
        <v>28</v>
      </c>
      <c r="E442" s="114">
        <v>43354</v>
      </c>
      <c r="F442" s="114">
        <v>43642</v>
      </c>
      <c r="G442" s="114">
        <v>43644</v>
      </c>
      <c r="H442" s="103" t="s">
        <v>60</v>
      </c>
      <c r="I442" s="103" t="s">
        <v>58</v>
      </c>
      <c r="J442" s="103" t="s">
        <v>62</v>
      </c>
      <c r="K442" s="115">
        <v>-950000</v>
      </c>
      <c r="L442" s="103" t="s">
        <v>60</v>
      </c>
      <c r="M442" s="103" t="s">
        <v>57</v>
      </c>
      <c r="N442" s="103" t="s">
        <v>198</v>
      </c>
      <c r="O442" s="116">
        <v>19190000</v>
      </c>
      <c r="P442" s="103"/>
      <c r="Q442" s="103" t="s">
        <v>63</v>
      </c>
      <c r="R442" s="117">
        <v>20.2</v>
      </c>
      <c r="S442" s="103">
        <v>20.71</v>
      </c>
      <c r="T442" s="103" t="s">
        <v>151</v>
      </c>
      <c r="U442" s="103" t="s">
        <v>150</v>
      </c>
      <c r="V442" s="116"/>
      <c r="W442" s="116">
        <v>0</v>
      </c>
      <c r="X442" s="103"/>
      <c r="Y442" s="117">
        <v>19.643755458515283</v>
      </c>
      <c r="Z442" s="117">
        <v>20.221970005467018</v>
      </c>
      <c r="AA442" s="115">
        <v>-31525.107359817088</v>
      </c>
      <c r="AB442" s="192"/>
      <c r="AC442" s="116"/>
      <c r="AD442" s="115">
        <v>-31525.107359817088</v>
      </c>
      <c r="AE442" s="105">
        <f t="shared" si="21"/>
        <v>26</v>
      </c>
      <c r="AF442" s="103" t="s">
        <v>118</v>
      </c>
      <c r="AH442" s="79">
        <f t="shared" si="22"/>
        <v>0</v>
      </c>
      <c r="AI442" s="79">
        <f t="shared" si="23"/>
        <v>718.77244780382955</v>
      </c>
    </row>
    <row r="443" spans="1:35" ht="15.6" x14ac:dyDescent="0.25">
      <c r="A443" s="103">
        <v>2019</v>
      </c>
      <c r="B443" s="103" t="s">
        <v>204</v>
      </c>
      <c r="C443" s="103">
        <v>1188</v>
      </c>
      <c r="D443" s="103" t="s">
        <v>28</v>
      </c>
      <c r="E443" s="114">
        <v>43354</v>
      </c>
      <c r="F443" s="114">
        <v>43675</v>
      </c>
      <c r="G443" s="114">
        <v>43677</v>
      </c>
      <c r="H443" s="103" t="s">
        <v>56</v>
      </c>
      <c r="I443" s="103" t="s">
        <v>57</v>
      </c>
      <c r="J443" s="103" t="s">
        <v>62</v>
      </c>
      <c r="K443" s="115">
        <v>-950000</v>
      </c>
      <c r="L443" s="103" t="s">
        <v>56</v>
      </c>
      <c r="M443" s="103" t="s">
        <v>58</v>
      </c>
      <c r="N443" s="103" t="s">
        <v>198</v>
      </c>
      <c r="O443" s="116">
        <v>19000000</v>
      </c>
      <c r="P443" s="103"/>
      <c r="Q443" s="103" t="s">
        <v>63</v>
      </c>
      <c r="R443" s="117">
        <v>20</v>
      </c>
      <c r="S443" s="103"/>
      <c r="T443" s="103"/>
      <c r="U443" s="103"/>
      <c r="V443" s="116"/>
      <c r="W443" s="116">
        <v>0</v>
      </c>
      <c r="X443" s="103"/>
      <c r="Y443" s="117">
        <v>19.643755458515283</v>
      </c>
      <c r="Z443" s="117">
        <v>20.332802242125517</v>
      </c>
      <c r="AA443" s="116">
        <v>27913.576995878404</v>
      </c>
      <c r="AB443" s="191">
        <v>-8488.1448955015476</v>
      </c>
      <c r="AC443" s="116">
        <v>0</v>
      </c>
      <c r="AD443" s="116">
        <v>27913.576995878404</v>
      </c>
      <c r="AE443" s="105">
        <f t="shared" si="21"/>
        <v>26</v>
      </c>
      <c r="AF443" s="103" t="s">
        <v>118</v>
      </c>
      <c r="AH443" s="79">
        <f t="shared" si="22"/>
        <v>-56.943697071591941</v>
      </c>
      <c r="AI443" s="79">
        <f t="shared" si="23"/>
        <v>0</v>
      </c>
    </row>
    <row r="444" spans="1:35" ht="15.6" x14ac:dyDescent="0.25">
      <c r="A444" s="103">
        <v>2019</v>
      </c>
      <c r="B444" s="103" t="s">
        <v>204</v>
      </c>
      <c r="C444" s="103">
        <v>1190</v>
      </c>
      <c r="D444" s="103" t="s">
        <v>28</v>
      </c>
      <c r="E444" s="114">
        <v>43354</v>
      </c>
      <c r="F444" s="114">
        <v>43675</v>
      </c>
      <c r="G444" s="114">
        <v>43677</v>
      </c>
      <c r="H444" s="103" t="s">
        <v>60</v>
      </c>
      <c r="I444" s="103" t="s">
        <v>58</v>
      </c>
      <c r="J444" s="103" t="s">
        <v>62</v>
      </c>
      <c r="K444" s="115">
        <v>-950000</v>
      </c>
      <c r="L444" s="103" t="s">
        <v>60</v>
      </c>
      <c r="M444" s="103" t="s">
        <v>57</v>
      </c>
      <c r="N444" s="103" t="s">
        <v>198</v>
      </c>
      <c r="O444" s="116">
        <v>19190000</v>
      </c>
      <c r="P444" s="103"/>
      <c r="Q444" s="103" t="s">
        <v>63</v>
      </c>
      <c r="R444" s="117">
        <v>20.2</v>
      </c>
      <c r="S444" s="103">
        <v>20.71</v>
      </c>
      <c r="T444" s="103" t="s">
        <v>151</v>
      </c>
      <c r="U444" s="103" t="s">
        <v>150</v>
      </c>
      <c r="V444" s="116"/>
      <c r="W444" s="116">
        <v>0</v>
      </c>
      <c r="X444" s="103"/>
      <c r="Y444" s="117">
        <v>19.643755458515283</v>
      </c>
      <c r="Z444" s="117">
        <v>20.332802242125517</v>
      </c>
      <c r="AA444" s="115">
        <v>-36401.721891379952</v>
      </c>
      <c r="AB444" s="192"/>
      <c r="AC444" s="116"/>
      <c r="AD444" s="115">
        <v>-36401.721891379952</v>
      </c>
      <c r="AE444" s="105">
        <f t="shared" si="21"/>
        <v>26</v>
      </c>
      <c r="AF444" s="103" t="s">
        <v>118</v>
      </c>
      <c r="AH444" s="79">
        <f t="shared" si="22"/>
        <v>0</v>
      </c>
      <c r="AI444" s="79">
        <f t="shared" si="23"/>
        <v>829.95925912346274</v>
      </c>
    </row>
    <row r="445" spans="1:35" ht="15.6" x14ac:dyDescent="0.25">
      <c r="A445" s="103">
        <v>2019</v>
      </c>
      <c r="B445" s="103" t="s">
        <v>205</v>
      </c>
      <c r="C445" s="103">
        <v>1191</v>
      </c>
      <c r="D445" s="103" t="s">
        <v>28</v>
      </c>
      <c r="E445" s="114">
        <v>43354</v>
      </c>
      <c r="F445" s="114">
        <v>43704</v>
      </c>
      <c r="G445" s="114">
        <v>43706</v>
      </c>
      <c r="H445" s="103" t="s">
        <v>56</v>
      </c>
      <c r="I445" s="103" t="s">
        <v>57</v>
      </c>
      <c r="J445" s="103" t="s">
        <v>62</v>
      </c>
      <c r="K445" s="115">
        <v>-950000</v>
      </c>
      <c r="L445" s="103" t="s">
        <v>56</v>
      </c>
      <c r="M445" s="103" t="s">
        <v>58</v>
      </c>
      <c r="N445" s="103" t="s">
        <v>198</v>
      </c>
      <c r="O445" s="116">
        <v>19000000</v>
      </c>
      <c r="P445" s="103"/>
      <c r="Q445" s="103" t="s">
        <v>63</v>
      </c>
      <c r="R445" s="117">
        <v>20</v>
      </c>
      <c r="S445" s="103"/>
      <c r="T445" s="103"/>
      <c r="U445" s="103"/>
      <c r="V445" s="116"/>
      <c r="W445" s="116">
        <v>0</v>
      </c>
      <c r="X445" s="103"/>
      <c r="Y445" s="117">
        <v>19.643755458515283</v>
      </c>
      <c r="Z445" s="117">
        <v>20.429811274665592</v>
      </c>
      <c r="AA445" s="116">
        <v>28327.691203942239</v>
      </c>
      <c r="AB445" s="191">
        <v>-12190.031548150037</v>
      </c>
      <c r="AC445" s="116">
        <v>0</v>
      </c>
      <c r="AD445" s="116">
        <v>28327.691203942239</v>
      </c>
      <c r="AE445" s="105">
        <f t="shared" si="21"/>
        <v>26</v>
      </c>
      <c r="AF445" s="103" t="s">
        <v>118</v>
      </c>
      <c r="AH445" s="79">
        <f t="shared" si="22"/>
        <v>-57.788490056042164</v>
      </c>
      <c r="AI445" s="79">
        <f t="shared" si="23"/>
        <v>0</v>
      </c>
    </row>
    <row r="446" spans="1:35" ht="15.6" x14ac:dyDescent="0.25">
      <c r="A446" s="103">
        <v>2019</v>
      </c>
      <c r="B446" s="103" t="s">
        <v>205</v>
      </c>
      <c r="C446" s="103">
        <v>1193</v>
      </c>
      <c r="D446" s="103" t="s">
        <v>28</v>
      </c>
      <c r="E446" s="114">
        <v>43354</v>
      </c>
      <c r="F446" s="114">
        <v>43704</v>
      </c>
      <c r="G446" s="114">
        <v>43706</v>
      </c>
      <c r="H446" s="103" t="s">
        <v>60</v>
      </c>
      <c r="I446" s="103" t="s">
        <v>58</v>
      </c>
      <c r="J446" s="103" t="s">
        <v>62</v>
      </c>
      <c r="K446" s="115">
        <v>-950000</v>
      </c>
      <c r="L446" s="103" t="s">
        <v>60</v>
      </c>
      <c r="M446" s="103" t="s">
        <v>57</v>
      </c>
      <c r="N446" s="103" t="s">
        <v>198</v>
      </c>
      <c r="O446" s="116">
        <v>19190000</v>
      </c>
      <c r="P446" s="103"/>
      <c r="Q446" s="103" t="s">
        <v>63</v>
      </c>
      <c r="R446" s="117">
        <v>20.2</v>
      </c>
      <c r="S446" s="103">
        <v>20.71</v>
      </c>
      <c r="T446" s="103" t="s">
        <v>151</v>
      </c>
      <c r="U446" s="103" t="s">
        <v>150</v>
      </c>
      <c r="V446" s="116"/>
      <c r="W446" s="116">
        <v>0</v>
      </c>
      <c r="X446" s="103"/>
      <c r="Y446" s="117">
        <v>19.643755458515283</v>
      </c>
      <c r="Z446" s="117">
        <v>20.429811274665592</v>
      </c>
      <c r="AA446" s="115">
        <v>-40517.722752092275</v>
      </c>
      <c r="AB446" s="192"/>
      <c r="AC446" s="116"/>
      <c r="AD446" s="115">
        <v>-40517.722752092275</v>
      </c>
      <c r="AE446" s="105">
        <f t="shared" si="21"/>
        <v>26</v>
      </c>
      <c r="AF446" s="103" t="s">
        <v>118</v>
      </c>
      <c r="AH446" s="79">
        <f t="shared" si="22"/>
        <v>0</v>
      </c>
      <c r="AI446" s="79">
        <f t="shared" si="23"/>
        <v>923.80407874770378</v>
      </c>
    </row>
    <row r="447" spans="1:35" ht="15.6" x14ac:dyDescent="0.25">
      <c r="A447" s="103">
        <v>2019</v>
      </c>
      <c r="B447" s="103" t="s">
        <v>206</v>
      </c>
      <c r="C447" s="103">
        <v>1194</v>
      </c>
      <c r="D447" s="103" t="s">
        <v>28</v>
      </c>
      <c r="E447" s="114">
        <v>43354</v>
      </c>
      <c r="F447" s="114">
        <v>43734</v>
      </c>
      <c r="G447" s="114">
        <v>43738</v>
      </c>
      <c r="H447" s="103" t="s">
        <v>56</v>
      </c>
      <c r="I447" s="103" t="s">
        <v>57</v>
      </c>
      <c r="J447" s="103" t="s">
        <v>62</v>
      </c>
      <c r="K447" s="115">
        <v>-950000</v>
      </c>
      <c r="L447" s="103" t="s">
        <v>56</v>
      </c>
      <c r="M447" s="103" t="s">
        <v>58</v>
      </c>
      <c r="N447" s="103" t="s">
        <v>198</v>
      </c>
      <c r="O447" s="116">
        <v>19000000</v>
      </c>
      <c r="P447" s="103"/>
      <c r="Q447" s="103" t="s">
        <v>63</v>
      </c>
      <c r="R447" s="117">
        <v>20</v>
      </c>
      <c r="S447" s="103"/>
      <c r="T447" s="103"/>
      <c r="U447" s="103"/>
      <c r="V447" s="116"/>
      <c r="W447" s="116">
        <v>0</v>
      </c>
      <c r="X447" s="103"/>
      <c r="Y447" s="117">
        <v>19.643755458515283</v>
      </c>
      <c r="Z447" s="117">
        <v>20.541919236423219</v>
      </c>
      <c r="AA447" s="116">
        <v>28451.689857303521</v>
      </c>
      <c r="AB447" s="191">
        <v>-16367.897991165744</v>
      </c>
      <c r="AC447" s="116">
        <v>0</v>
      </c>
      <c r="AD447" s="116">
        <v>28451.689857303521</v>
      </c>
      <c r="AE447" s="105">
        <f t="shared" si="21"/>
        <v>26</v>
      </c>
      <c r="AF447" s="103" t="s">
        <v>118</v>
      </c>
      <c r="AH447" s="79">
        <f t="shared" si="22"/>
        <v>-58.041447308899173</v>
      </c>
      <c r="AI447" s="79">
        <f t="shared" si="23"/>
        <v>0</v>
      </c>
    </row>
    <row r="448" spans="1:35" ht="15.6" x14ac:dyDescent="0.25">
      <c r="A448" s="103">
        <v>2019</v>
      </c>
      <c r="B448" s="103" t="s">
        <v>206</v>
      </c>
      <c r="C448" s="103">
        <v>1196</v>
      </c>
      <c r="D448" s="103" t="s">
        <v>28</v>
      </c>
      <c r="E448" s="114">
        <v>43354</v>
      </c>
      <c r="F448" s="114">
        <v>43734</v>
      </c>
      <c r="G448" s="114">
        <v>43738</v>
      </c>
      <c r="H448" s="103" t="s">
        <v>60</v>
      </c>
      <c r="I448" s="103" t="s">
        <v>58</v>
      </c>
      <c r="J448" s="103" t="s">
        <v>62</v>
      </c>
      <c r="K448" s="115">
        <v>-950000</v>
      </c>
      <c r="L448" s="103" t="s">
        <v>60</v>
      </c>
      <c r="M448" s="103" t="s">
        <v>57</v>
      </c>
      <c r="N448" s="103" t="s">
        <v>198</v>
      </c>
      <c r="O448" s="116">
        <v>19190000</v>
      </c>
      <c r="P448" s="103"/>
      <c r="Q448" s="103" t="s">
        <v>63</v>
      </c>
      <c r="R448" s="117">
        <v>20.2</v>
      </c>
      <c r="S448" s="103">
        <v>20.71</v>
      </c>
      <c r="T448" s="103" t="s">
        <v>151</v>
      </c>
      <c r="U448" s="103" t="s">
        <v>150</v>
      </c>
      <c r="V448" s="116"/>
      <c r="W448" s="116">
        <v>0</v>
      </c>
      <c r="X448" s="103"/>
      <c r="Y448" s="117">
        <v>19.643755458515283</v>
      </c>
      <c r="Z448" s="117">
        <v>20.541919236423219</v>
      </c>
      <c r="AA448" s="115">
        <v>-44819.587848469266</v>
      </c>
      <c r="AB448" s="192"/>
      <c r="AC448" s="116"/>
      <c r="AD448" s="115">
        <v>-44819.587848469266</v>
      </c>
      <c r="AE448" s="105">
        <f t="shared" si="21"/>
        <v>26</v>
      </c>
      <c r="AF448" s="103" t="s">
        <v>118</v>
      </c>
      <c r="AH448" s="79">
        <f t="shared" si="22"/>
        <v>0</v>
      </c>
      <c r="AI448" s="79">
        <f t="shared" si="23"/>
        <v>1021.8866029450993</v>
      </c>
    </row>
    <row r="449" spans="1:35" ht="15.6" x14ac:dyDescent="0.25">
      <c r="A449" s="103">
        <v>2019</v>
      </c>
      <c r="B449" s="103" t="s">
        <v>207</v>
      </c>
      <c r="C449" s="103">
        <v>1197</v>
      </c>
      <c r="D449" s="103" t="s">
        <v>28</v>
      </c>
      <c r="E449" s="114">
        <v>43354</v>
      </c>
      <c r="F449" s="114">
        <v>43767</v>
      </c>
      <c r="G449" s="114">
        <v>43769</v>
      </c>
      <c r="H449" s="103" t="s">
        <v>56</v>
      </c>
      <c r="I449" s="103" t="s">
        <v>57</v>
      </c>
      <c r="J449" s="103" t="s">
        <v>62</v>
      </c>
      <c r="K449" s="115">
        <v>-950000</v>
      </c>
      <c r="L449" s="103" t="s">
        <v>56</v>
      </c>
      <c r="M449" s="103" t="s">
        <v>58</v>
      </c>
      <c r="N449" s="103" t="s">
        <v>198</v>
      </c>
      <c r="O449" s="116">
        <v>19000000</v>
      </c>
      <c r="P449" s="103"/>
      <c r="Q449" s="103" t="s">
        <v>63</v>
      </c>
      <c r="R449" s="117">
        <v>20</v>
      </c>
      <c r="S449" s="103"/>
      <c r="T449" s="103"/>
      <c r="U449" s="103"/>
      <c r="V449" s="116"/>
      <c r="W449" s="116">
        <v>0</v>
      </c>
      <c r="X449" s="103"/>
      <c r="Y449" s="117">
        <v>19.643755458515283</v>
      </c>
      <c r="Z449" s="117">
        <v>20.646425840826023</v>
      </c>
      <c r="AA449" s="116">
        <v>28797.101821315602</v>
      </c>
      <c r="AB449" s="191">
        <v>-20371.115405460918</v>
      </c>
      <c r="AC449" s="116">
        <v>0</v>
      </c>
      <c r="AD449" s="116">
        <v>28797.101821315602</v>
      </c>
      <c r="AE449" s="105">
        <f t="shared" si="21"/>
        <v>26</v>
      </c>
      <c r="AF449" s="103" t="s">
        <v>118</v>
      </c>
      <c r="AH449" s="79">
        <f t="shared" si="22"/>
        <v>-58.746087715483824</v>
      </c>
      <c r="AI449" s="79">
        <f t="shared" si="23"/>
        <v>0</v>
      </c>
    </row>
    <row r="450" spans="1:35" ht="15.6" x14ac:dyDescent="0.25">
      <c r="A450" s="103">
        <v>2019</v>
      </c>
      <c r="B450" s="103" t="s">
        <v>207</v>
      </c>
      <c r="C450" s="103">
        <v>1199</v>
      </c>
      <c r="D450" s="103" t="s">
        <v>28</v>
      </c>
      <c r="E450" s="114">
        <v>43354</v>
      </c>
      <c r="F450" s="114">
        <v>43767</v>
      </c>
      <c r="G450" s="114">
        <v>43769</v>
      </c>
      <c r="H450" s="103" t="s">
        <v>60</v>
      </c>
      <c r="I450" s="103" t="s">
        <v>58</v>
      </c>
      <c r="J450" s="103" t="s">
        <v>62</v>
      </c>
      <c r="K450" s="115">
        <v>-950000</v>
      </c>
      <c r="L450" s="103" t="s">
        <v>60</v>
      </c>
      <c r="M450" s="103" t="s">
        <v>57</v>
      </c>
      <c r="N450" s="103" t="s">
        <v>198</v>
      </c>
      <c r="O450" s="116">
        <v>19190000</v>
      </c>
      <c r="P450" s="103"/>
      <c r="Q450" s="103" t="s">
        <v>63</v>
      </c>
      <c r="R450" s="117">
        <v>20.2</v>
      </c>
      <c r="S450" s="103">
        <v>20.71</v>
      </c>
      <c r="T450" s="103" t="s">
        <v>151</v>
      </c>
      <c r="U450" s="103" t="s">
        <v>150</v>
      </c>
      <c r="V450" s="116"/>
      <c r="W450" s="116">
        <v>0</v>
      </c>
      <c r="X450" s="103"/>
      <c r="Y450" s="117">
        <v>19.643755458515283</v>
      </c>
      <c r="Z450" s="117">
        <v>20.646425840826023</v>
      </c>
      <c r="AA450" s="115">
        <v>-49168.21722677652</v>
      </c>
      <c r="AB450" s="192"/>
      <c r="AC450" s="116"/>
      <c r="AD450" s="115">
        <v>-49168.21722677652</v>
      </c>
      <c r="AE450" s="105">
        <f t="shared" si="21"/>
        <v>26</v>
      </c>
      <c r="AF450" s="103" t="s">
        <v>118</v>
      </c>
      <c r="AH450" s="79">
        <f t="shared" si="22"/>
        <v>0</v>
      </c>
      <c r="AI450" s="79">
        <f t="shared" si="23"/>
        <v>1121.0353527705045</v>
      </c>
    </row>
    <row r="451" spans="1:35" ht="15.6" x14ac:dyDescent="0.25">
      <c r="A451" s="103">
        <v>2019</v>
      </c>
      <c r="B451" s="103" t="s">
        <v>208</v>
      </c>
      <c r="C451" s="103">
        <v>1200</v>
      </c>
      <c r="D451" s="103" t="s">
        <v>28</v>
      </c>
      <c r="E451" s="114">
        <v>43354</v>
      </c>
      <c r="F451" s="114">
        <v>43795</v>
      </c>
      <c r="G451" s="114">
        <v>43798</v>
      </c>
      <c r="H451" s="103" t="s">
        <v>56</v>
      </c>
      <c r="I451" s="103" t="s">
        <v>57</v>
      </c>
      <c r="J451" s="103" t="s">
        <v>62</v>
      </c>
      <c r="K451" s="115">
        <v>-950000</v>
      </c>
      <c r="L451" s="103" t="s">
        <v>56</v>
      </c>
      <c r="M451" s="103" t="s">
        <v>58</v>
      </c>
      <c r="N451" s="103" t="s">
        <v>198</v>
      </c>
      <c r="O451" s="116">
        <v>19000000</v>
      </c>
      <c r="P451" s="103"/>
      <c r="Q451" s="103" t="s">
        <v>63</v>
      </c>
      <c r="R451" s="117">
        <v>20</v>
      </c>
      <c r="S451" s="103"/>
      <c r="T451" s="103"/>
      <c r="U451" s="103"/>
      <c r="V451" s="116"/>
      <c r="W451" s="116">
        <v>0</v>
      </c>
      <c r="X451" s="103"/>
      <c r="Y451" s="117">
        <v>19.643755458515283</v>
      </c>
      <c r="Z451" s="117">
        <v>20.743870762001745</v>
      </c>
      <c r="AA451" s="116">
        <v>28871.429468837003</v>
      </c>
      <c r="AB451" s="191">
        <v>-23887.265370564473</v>
      </c>
      <c r="AC451" s="116">
        <v>0</v>
      </c>
      <c r="AD451" s="116">
        <v>28871.429468837003</v>
      </c>
      <c r="AE451" s="105">
        <f t="shared" si="21"/>
        <v>26</v>
      </c>
      <c r="AF451" s="103" t="s">
        <v>118</v>
      </c>
      <c r="AH451" s="79">
        <f t="shared" si="22"/>
        <v>-58.897716116427482</v>
      </c>
      <c r="AI451" s="79">
        <f t="shared" si="23"/>
        <v>0</v>
      </c>
    </row>
    <row r="452" spans="1:35" ht="15.6" x14ac:dyDescent="0.25">
      <c r="A452" s="103">
        <v>2019</v>
      </c>
      <c r="B452" s="103" t="s">
        <v>208</v>
      </c>
      <c r="C452" s="103">
        <v>1202</v>
      </c>
      <c r="D452" s="103" t="s">
        <v>28</v>
      </c>
      <c r="E452" s="114">
        <v>43354</v>
      </c>
      <c r="F452" s="114">
        <v>43795</v>
      </c>
      <c r="G452" s="114">
        <v>43798</v>
      </c>
      <c r="H452" s="103" t="s">
        <v>60</v>
      </c>
      <c r="I452" s="103" t="s">
        <v>58</v>
      </c>
      <c r="J452" s="103" t="s">
        <v>62</v>
      </c>
      <c r="K452" s="115">
        <v>-950000</v>
      </c>
      <c r="L452" s="103" t="s">
        <v>60</v>
      </c>
      <c r="M452" s="103" t="s">
        <v>57</v>
      </c>
      <c r="N452" s="103" t="s">
        <v>198</v>
      </c>
      <c r="O452" s="116">
        <v>19190000</v>
      </c>
      <c r="P452" s="103"/>
      <c r="Q452" s="103" t="s">
        <v>63</v>
      </c>
      <c r="R452" s="117">
        <v>20.2</v>
      </c>
      <c r="S452" s="103">
        <v>20.71</v>
      </c>
      <c r="T452" s="103" t="s">
        <v>151</v>
      </c>
      <c r="U452" s="103" t="s">
        <v>150</v>
      </c>
      <c r="V452" s="116"/>
      <c r="W452" s="116">
        <v>0</v>
      </c>
      <c r="X452" s="103"/>
      <c r="Y452" s="117">
        <v>19.643755458515283</v>
      </c>
      <c r="Z452" s="117">
        <v>20.743870762001745</v>
      </c>
      <c r="AA452" s="115">
        <v>-52758.694839401476</v>
      </c>
      <c r="AB452" s="192"/>
      <c r="AC452" s="116"/>
      <c r="AD452" s="115">
        <v>-52758.694839401476</v>
      </c>
      <c r="AE452" s="105">
        <f t="shared" si="21"/>
        <v>26</v>
      </c>
      <c r="AF452" s="103" t="s">
        <v>118</v>
      </c>
      <c r="AH452" s="79">
        <f t="shared" si="22"/>
        <v>0</v>
      </c>
      <c r="AI452" s="79">
        <f t="shared" si="23"/>
        <v>1202.8982423383536</v>
      </c>
    </row>
    <row r="453" spans="1:35" ht="15.6" x14ac:dyDescent="0.25">
      <c r="A453" s="103">
        <v>2019</v>
      </c>
      <c r="B453" s="103" t="s">
        <v>209</v>
      </c>
      <c r="C453" s="103">
        <v>1203</v>
      </c>
      <c r="D453" s="103" t="s">
        <v>28</v>
      </c>
      <c r="E453" s="114">
        <v>43354</v>
      </c>
      <c r="F453" s="114">
        <v>43826</v>
      </c>
      <c r="G453" s="114">
        <v>43830</v>
      </c>
      <c r="H453" s="103" t="s">
        <v>56</v>
      </c>
      <c r="I453" s="103" t="s">
        <v>57</v>
      </c>
      <c r="J453" s="103" t="s">
        <v>62</v>
      </c>
      <c r="K453" s="115">
        <v>-950000</v>
      </c>
      <c r="L453" s="103" t="s">
        <v>56</v>
      </c>
      <c r="M453" s="103" t="s">
        <v>58</v>
      </c>
      <c r="N453" s="103" t="s">
        <v>198</v>
      </c>
      <c r="O453" s="116">
        <v>19000000</v>
      </c>
      <c r="P453" s="103"/>
      <c r="Q453" s="103" t="s">
        <v>63</v>
      </c>
      <c r="R453" s="117">
        <v>20</v>
      </c>
      <c r="S453" s="103"/>
      <c r="T453" s="103"/>
      <c r="U453" s="103"/>
      <c r="V453" s="116"/>
      <c r="W453" s="116">
        <v>0</v>
      </c>
      <c r="X453" s="103"/>
      <c r="Y453" s="117">
        <v>19.643755458515283</v>
      </c>
      <c r="Z453" s="117">
        <v>20.851338820913497</v>
      </c>
      <c r="AA453" s="116">
        <v>28903.894567635445</v>
      </c>
      <c r="AB453" s="191">
        <v>-27776.024636105267</v>
      </c>
      <c r="AC453" s="116">
        <v>0</v>
      </c>
      <c r="AD453" s="116">
        <v>28903.894567635445</v>
      </c>
      <c r="AE453" s="105">
        <f t="shared" si="21"/>
        <v>27</v>
      </c>
      <c r="AF453" s="103" t="s">
        <v>118</v>
      </c>
      <c r="AH453" s="79">
        <f t="shared" si="22"/>
        <v>-154.34679699117328</v>
      </c>
      <c r="AI453" s="79">
        <f t="shared" si="23"/>
        <v>0</v>
      </c>
    </row>
    <row r="454" spans="1:35" ht="15.6" x14ac:dyDescent="0.25">
      <c r="A454" s="104">
        <v>2019</v>
      </c>
      <c r="B454" s="104" t="s">
        <v>209</v>
      </c>
      <c r="C454" s="104">
        <v>1205</v>
      </c>
      <c r="D454" s="104" t="s">
        <v>28</v>
      </c>
      <c r="E454" s="118">
        <v>43354</v>
      </c>
      <c r="F454" s="118">
        <v>43826</v>
      </c>
      <c r="G454" s="118">
        <v>43830</v>
      </c>
      <c r="H454" s="104" t="s">
        <v>60</v>
      </c>
      <c r="I454" s="104" t="s">
        <v>58</v>
      </c>
      <c r="J454" s="104" t="s">
        <v>62</v>
      </c>
      <c r="K454" s="119">
        <v>-950000</v>
      </c>
      <c r="L454" s="104" t="s">
        <v>60</v>
      </c>
      <c r="M454" s="104" t="s">
        <v>57</v>
      </c>
      <c r="N454" s="104" t="s">
        <v>198</v>
      </c>
      <c r="O454" s="120">
        <v>19190000</v>
      </c>
      <c r="P454" s="104"/>
      <c r="Q454" s="104" t="s">
        <v>63</v>
      </c>
      <c r="R454" s="121">
        <v>20.2</v>
      </c>
      <c r="S454" s="104">
        <v>20.71</v>
      </c>
      <c r="T454" s="104" t="s">
        <v>151</v>
      </c>
      <c r="U454" s="104" t="s">
        <v>150</v>
      </c>
      <c r="V454" s="120"/>
      <c r="W454" s="120">
        <v>0</v>
      </c>
      <c r="X454" s="104"/>
      <c r="Y454" s="121">
        <v>19.643755458515283</v>
      </c>
      <c r="Z454" s="121">
        <v>20.851338820913497</v>
      </c>
      <c r="AA454" s="119">
        <v>-56679.919203740712</v>
      </c>
      <c r="AB454" s="193"/>
      <c r="AC454" s="120"/>
      <c r="AD454" s="119">
        <v>-56679.919203740712</v>
      </c>
      <c r="AE454" s="105">
        <f t="shared" si="21"/>
        <v>27</v>
      </c>
      <c r="AF454" s="104" t="s">
        <v>118</v>
      </c>
      <c r="AH454" s="79">
        <f t="shared" si="22"/>
        <v>0</v>
      </c>
      <c r="AI454" s="79">
        <f t="shared" si="23"/>
        <v>1863.6357434189945</v>
      </c>
    </row>
    <row r="455" spans="1:35" x14ac:dyDescent="0.25">
      <c r="A455" s="122"/>
      <c r="B455" s="122"/>
      <c r="C455" s="122"/>
      <c r="D455" s="122"/>
      <c r="E455" s="123"/>
      <c r="F455" s="123"/>
      <c r="G455" s="123"/>
      <c r="H455" s="122"/>
      <c r="I455" s="122"/>
      <c r="J455" s="122"/>
      <c r="K455" s="124">
        <v>-11400000</v>
      </c>
      <c r="L455" s="122"/>
      <c r="M455" s="122"/>
      <c r="N455" s="122"/>
      <c r="O455" s="125">
        <v>228000000</v>
      </c>
      <c r="P455" s="122"/>
      <c r="Q455" s="122"/>
      <c r="R455" s="126">
        <v>20</v>
      </c>
      <c r="S455" s="122"/>
      <c r="T455" s="122"/>
      <c r="U455" s="122"/>
      <c r="V455" s="125"/>
      <c r="W455" s="125"/>
      <c r="X455" s="122"/>
      <c r="Y455" s="126"/>
      <c r="Z455" s="126"/>
      <c r="AA455" s="124">
        <v>-74879.294909966615</v>
      </c>
      <c r="AB455" s="124">
        <v>-74879.294909966615</v>
      </c>
      <c r="AC455" s="125">
        <v>23453.200113019659</v>
      </c>
      <c r="AD455" s="124">
        <v>-98332.495022986259</v>
      </c>
      <c r="AE455" s="105"/>
      <c r="AF455" s="122"/>
    </row>
    <row r="456" spans="1:35" x14ac:dyDescent="0.25">
      <c r="A456" s="122"/>
      <c r="B456" s="122"/>
      <c r="C456" s="122"/>
      <c r="D456" s="122"/>
      <c r="E456" s="123"/>
      <c r="F456" s="123"/>
      <c r="G456" s="123"/>
      <c r="H456" s="122"/>
      <c r="I456" s="122"/>
      <c r="J456" s="122"/>
      <c r="K456" s="125"/>
      <c r="L456" s="122"/>
      <c r="M456" s="122"/>
      <c r="N456" s="122"/>
      <c r="O456" s="125"/>
      <c r="P456" s="122"/>
      <c r="Q456" s="122"/>
      <c r="R456" s="126"/>
      <c r="S456" s="122"/>
      <c r="T456" s="122"/>
      <c r="U456" s="122"/>
      <c r="V456" s="125"/>
      <c r="W456" s="125"/>
      <c r="X456" s="122"/>
      <c r="Y456" s="126"/>
      <c r="Z456" s="126"/>
      <c r="AA456" s="125"/>
      <c r="AB456" s="125"/>
      <c r="AC456" s="125"/>
      <c r="AD456" s="125"/>
      <c r="AE456" s="105"/>
      <c r="AF456" s="122"/>
    </row>
    <row r="457" spans="1:35" x14ac:dyDescent="0.25">
      <c r="A457" s="122"/>
      <c r="B457" s="122"/>
      <c r="C457" s="122"/>
      <c r="D457" s="122"/>
      <c r="E457" s="123"/>
      <c r="F457" s="123"/>
      <c r="G457" s="123"/>
      <c r="H457" s="122"/>
      <c r="I457" s="122" t="s">
        <v>210</v>
      </c>
      <c r="J457" s="122"/>
      <c r="K457" s="127">
        <v>-11400000</v>
      </c>
      <c r="L457" s="128"/>
      <c r="M457" s="128"/>
      <c r="N457" s="128"/>
      <c r="O457" s="129">
        <v>228000000</v>
      </c>
      <c r="P457" s="128"/>
      <c r="Q457" s="128"/>
      <c r="R457" s="130">
        <v>20</v>
      </c>
      <c r="S457" s="128"/>
      <c r="T457" s="128"/>
      <c r="U457" s="128"/>
      <c r="V457" s="129"/>
      <c r="W457" s="129"/>
      <c r="X457" s="128"/>
      <c r="Y457" s="130"/>
      <c r="Z457" s="130"/>
      <c r="AA457" s="127">
        <v>-74879.294909966615</v>
      </c>
      <c r="AB457" s="127">
        <v>-74879.294909966615</v>
      </c>
      <c r="AC457" s="129">
        <v>23453.200113019659</v>
      </c>
      <c r="AD457" s="127">
        <v>-98332.495022986259</v>
      </c>
      <c r="AE457" s="105"/>
      <c r="AF457" s="122"/>
    </row>
    <row r="458" spans="1:35" x14ac:dyDescent="0.25">
      <c r="A458" s="122"/>
      <c r="B458" s="122"/>
      <c r="C458" s="122"/>
      <c r="D458" s="122"/>
      <c r="E458" s="123"/>
      <c r="F458" s="123"/>
      <c r="G458" s="123"/>
      <c r="H458" s="122"/>
      <c r="I458" s="122"/>
      <c r="J458" s="122"/>
      <c r="K458" s="125"/>
      <c r="L458" s="122"/>
      <c r="M458" s="122"/>
      <c r="N458" s="122"/>
      <c r="O458" s="125"/>
      <c r="P458" s="122"/>
      <c r="Q458" s="122"/>
      <c r="R458" s="126"/>
      <c r="S458" s="122"/>
      <c r="T458" s="122"/>
      <c r="U458" s="122"/>
      <c r="V458" s="125"/>
      <c r="W458" s="125"/>
      <c r="X458" s="122"/>
      <c r="Y458" s="126"/>
      <c r="Z458" s="126"/>
      <c r="AA458" s="125"/>
      <c r="AB458" s="125"/>
      <c r="AC458" s="125"/>
      <c r="AD458" s="125"/>
      <c r="AE458" s="105"/>
      <c r="AF458" s="122"/>
    </row>
    <row r="459" spans="1:35" x14ac:dyDescent="0.25">
      <c r="A459" s="131"/>
      <c r="B459" s="131"/>
      <c r="C459" s="131"/>
      <c r="D459" s="131"/>
      <c r="E459" s="132"/>
      <c r="F459" s="132"/>
      <c r="G459" s="132"/>
      <c r="H459" s="131"/>
      <c r="I459" s="131"/>
      <c r="J459" s="131"/>
      <c r="K459" s="133"/>
      <c r="L459" s="131"/>
      <c r="M459" s="131"/>
      <c r="N459" s="131"/>
      <c r="O459" s="133"/>
      <c r="P459" s="131"/>
      <c r="Q459" s="131"/>
      <c r="R459" s="134" t="s">
        <v>211</v>
      </c>
      <c r="S459" s="131"/>
      <c r="T459" s="131"/>
      <c r="U459" s="131"/>
      <c r="V459" s="133"/>
      <c r="W459" s="133"/>
      <c r="X459" s="131"/>
      <c r="Y459" s="130"/>
      <c r="Z459" s="130"/>
      <c r="AA459" s="127">
        <v>-23093552.606178213</v>
      </c>
      <c r="AB459" s="127">
        <v>-23093552.606178213</v>
      </c>
      <c r="AC459" s="127">
        <v>-18411735.659787927</v>
      </c>
      <c r="AD459" s="127">
        <v>-4681816.946390288</v>
      </c>
      <c r="AE459" s="105"/>
      <c r="AF459" s="131"/>
    </row>
    <row r="460" spans="1:35" x14ac:dyDescent="0.25">
      <c r="A460" s="110"/>
      <c r="B460" s="110"/>
      <c r="C460" s="110"/>
      <c r="D460" s="110"/>
      <c r="E460" s="111"/>
      <c r="F460" s="111"/>
      <c r="G460" s="111"/>
      <c r="H460" s="110"/>
      <c r="I460" s="110"/>
      <c r="J460" s="110"/>
      <c r="K460" s="112"/>
      <c r="L460" s="110"/>
      <c r="M460" s="110"/>
      <c r="N460" s="110"/>
      <c r="O460" s="112"/>
      <c r="P460" s="110"/>
      <c r="Q460" s="110"/>
      <c r="R460" s="113"/>
      <c r="S460" s="110"/>
      <c r="T460" s="110"/>
      <c r="U460" s="110"/>
      <c r="V460" s="112"/>
      <c r="W460" s="112"/>
      <c r="X460" s="110"/>
      <c r="Y460" s="113"/>
      <c r="Z460" s="113"/>
      <c r="AA460" s="112"/>
      <c r="AB460" s="112"/>
      <c r="AC460" s="112"/>
      <c r="AD460" s="112"/>
      <c r="AE460" s="105"/>
    </row>
    <row r="461" spans="1:35" x14ac:dyDescent="0.25">
      <c r="A461"/>
      <c r="B461"/>
      <c r="C461"/>
      <c r="D461"/>
      <c r="E461" s="135"/>
      <c r="F461" s="135"/>
      <c r="G461" s="135"/>
      <c r="H461"/>
      <c r="I461"/>
      <c r="J461"/>
      <c r="K461" s="136"/>
      <c r="L461"/>
      <c r="M461"/>
      <c r="N461"/>
      <c r="O461" s="136"/>
      <c r="P461"/>
      <c r="Q461"/>
      <c r="R461" s="137"/>
      <c r="S461"/>
      <c r="T461"/>
      <c r="U461"/>
      <c r="V461" s="136"/>
      <c r="W461" s="136"/>
      <c r="X461"/>
      <c r="Y461" s="137"/>
      <c r="Z461" s="137"/>
      <c r="AA461" s="136"/>
      <c r="AB461" s="136"/>
      <c r="AC461" s="136"/>
      <c r="AD461" s="136"/>
      <c r="AE461" s="105"/>
      <c r="AF461" s="145"/>
    </row>
    <row r="462" spans="1:35" x14ac:dyDescent="0.25">
      <c r="A462"/>
      <c r="B462"/>
      <c r="C462"/>
      <c r="D462"/>
      <c r="E462" s="135"/>
      <c r="F462" s="135"/>
      <c r="G462" s="135"/>
      <c r="H462"/>
      <c r="I462"/>
      <c r="J462"/>
      <c r="K462" s="136"/>
      <c r="L462"/>
      <c r="M462"/>
      <c r="N462"/>
      <c r="O462" s="136"/>
      <c r="P462"/>
      <c r="Q462"/>
      <c r="R462" s="137"/>
      <c r="S462"/>
      <c r="T462"/>
      <c r="U462"/>
      <c r="V462" s="136"/>
      <c r="W462" s="136"/>
      <c r="X462"/>
      <c r="Y462" s="137"/>
      <c r="Z462" s="137"/>
      <c r="AA462" s="136"/>
      <c r="AB462" s="136"/>
      <c r="AC462" s="136"/>
      <c r="AD462" s="136"/>
      <c r="AE462" s="105"/>
      <c r="AF462" s="145"/>
    </row>
    <row r="463" spans="1:35" x14ac:dyDescent="0.25">
      <c r="A463"/>
      <c r="B463"/>
      <c r="C463"/>
      <c r="D463"/>
      <c r="E463" s="135"/>
      <c r="F463" s="135"/>
      <c r="G463" s="135"/>
      <c r="H463"/>
      <c r="I463"/>
      <c r="J463"/>
      <c r="K463" s="136"/>
      <c r="L463"/>
      <c r="M463"/>
      <c r="N463"/>
      <c r="O463" s="136"/>
      <c r="P463"/>
      <c r="Q463"/>
      <c r="R463" s="137"/>
      <c r="S463"/>
      <c r="T463"/>
      <c r="U463"/>
      <c r="V463" s="136"/>
      <c r="W463" s="136"/>
      <c r="X463"/>
      <c r="Y463" s="137"/>
      <c r="Z463" s="137"/>
      <c r="AA463" s="136"/>
      <c r="AB463" s="136"/>
      <c r="AC463" s="136"/>
      <c r="AD463" s="136"/>
      <c r="AE463" s="105"/>
      <c r="AF463" s="145"/>
    </row>
    <row r="464" spans="1:35" x14ac:dyDescent="0.25">
      <c r="A464"/>
      <c r="B464"/>
      <c r="C464"/>
      <c r="D464"/>
      <c r="E464" s="135"/>
      <c r="F464" s="135"/>
      <c r="G464" s="135"/>
      <c r="H464"/>
      <c r="I464"/>
      <c r="J464"/>
      <c r="K464" s="136"/>
      <c r="L464"/>
      <c r="M464"/>
      <c r="N464"/>
      <c r="O464" s="136"/>
      <c r="P464"/>
      <c r="Q464"/>
      <c r="R464" s="137"/>
      <c r="S464"/>
      <c r="T464"/>
      <c r="U464"/>
      <c r="V464" s="136"/>
      <c r="W464" s="136"/>
      <c r="X464"/>
      <c r="Y464" s="137"/>
      <c r="Z464" s="137"/>
      <c r="AA464" s="136"/>
      <c r="AB464" s="136"/>
      <c r="AC464" s="136"/>
      <c r="AD464" s="136"/>
      <c r="AE464" s="105"/>
      <c r="AF464" s="145"/>
    </row>
    <row r="465" spans="1:32" x14ac:dyDescent="0.25">
      <c r="A465"/>
      <c r="B465"/>
      <c r="C465"/>
      <c r="D465"/>
      <c r="E465" s="135"/>
      <c r="F465" s="135"/>
      <c r="G465" s="135"/>
      <c r="H465"/>
      <c r="I465"/>
      <c r="J465"/>
      <c r="K465" s="136"/>
      <c r="L465"/>
      <c r="M465"/>
      <c r="N465"/>
      <c r="O465" s="136"/>
      <c r="P465"/>
      <c r="Q465"/>
      <c r="R465" s="137"/>
      <c r="S465"/>
      <c r="T465"/>
      <c r="U465"/>
      <c r="V465" s="136"/>
      <c r="W465" s="136"/>
      <c r="X465"/>
      <c r="Y465" s="137"/>
      <c r="Z465" s="137"/>
      <c r="AA465" s="136"/>
      <c r="AB465" s="136"/>
      <c r="AC465" s="136"/>
      <c r="AD465" s="136"/>
      <c r="AE465" s="105"/>
      <c r="AF465" s="145"/>
    </row>
    <row r="466" spans="1:32" x14ac:dyDescent="0.25">
      <c r="A466"/>
      <c r="B466"/>
      <c r="C466"/>
      <c r="D466"/>
      <c r="E466" s="135"/>
      <c r="F466" s="135"/>
      <c r="G466" s="135"/>
      <c r="H466"/>
      <c r="I466"/>
      <c r="J466"/>
      <c r="K466" s="136"/>
      <c r="L466"/>
      <c r="M466"/>
      <c r="N466"/>
      <c r="O466" s="136"/>
      <c r="P466"/>
      <c r="Q466"/>
      <c r="R466" s="137"/>
      <c r="S466"/>
      <c r="T466"/>
      <c r="U466"/>
      <c r="V466" s="136"/>
      <c r="W466" s="136"/>
      <c r="X466"/>
      <c r="Y466" s="137"/>
      <c r="Z466" s="137"/>
      <c r="AA466" s="136"/>
      <c r="AB466" s="136"/>
      <c r="AC466" s="136"/>
      <c r="AD466" s="136"/>
      <c r="AE466" s="105"/>
      <c r="AF466" s="145"/>
    </row>
    <row r="467" spans="1:32" x14ac:dyDescent="0.25">
      <c r="A467"/>
      <c r="B467"/>
      <c r="C467"/>
      <c r="D467"/>
      <c r="E467" s="135"/>
      <c r="F467" s="135"/>
      <c r="G467" s="135"/>
      <c r="H467"/>
      <c r="I467"/>
      <c r="J467"/>
      <c r="K467" s="136"/>
      <c r="L467"/>
      <c r="M467"/>
      <c r="N467"/>
      <c r="O467" s="136"/>
      <c r="P467"/>
      <c r="Q467"/>
      <c r="R467" s="137"/>
      <c r="S467"/>
      <c r="T467"/>
      <c r="U467"/>
      <c r="V467" s="136"/>
      <c r="W467" s="136"/>
      <c r="X467"/>
      <c r="Y467" s="137"/>
      <c r="Z467" s="137"/>
      <c r="AA467" s="136"/>
      <c r="AB467" s="136"/>
      <c r="AC467" s="136"/>
      <c r="AD467" s="136"/>
      <c r="AE467" s="105"/>
      <c r="AF467" s="145"/>
    </row>
    <row r="468" spans="1:32" x14ac:dyDescent="0.25">
      <c r="A468"/>
      <c r="B468"/>
      <c r="C468"/>
      <c r="D468"/>
      <c r="E468" s="135"/>
      <c r="F468" s="135"/>
      <c r="G468" s="135"/>
      <c r="H468"/>
      <c r="I468"/>
      <c r="J468"/>
      <c r="K468" s="136"/>
      <c r="L468"/>
      <c r="M468"/>
      <c r="N468"/>
      <c r="O468" s="136"/>
      <c r="P468"/>
      <c r="Q468"/>
      <c r="R468" s="137"/>
      <c r="S468"/>
      <c r="T468"/>
      <c r="U468"/>
      <c r="V468" s="136"/>
      <c r="W468" s="136"/>
      <c r="X468"/>
      <c r="Y468" s="137"/>
      <c r="Z468" s="137"/>
      <c r="AA468" s="136"/>
      <c r="AB468" s="136"/>
      <c r="AC468" s="136"/>
      <c r="AD468" s="136"/>
      <c r="AE468" s="105"/>
      <c r="AF468" s="145"/>
    </row>
    <row r="469" spans="1:32" x14ac:dyDescent="0.25">
      <c r="A469"/>
      <c r="B469"/>
      <c r="C469"/>
      <c r="D469"/>
      <c r="E469" s="135"/>
      <c r="F469" s="135"/>
      <c r="G469" s="135"/>
      <c r="H469"/>
      <c r="I469"/>
      <c r="J469"/>
      <c r="K469" s="136"/>
      <c r="L469"/>
      <c r="M469"/>
      <c r="N469"/>
      <c r="O469" s="136"/>
      <c r="P469"/>
      <c r="Q469"/>
      <c r="R469" s="137"/>
      <c r="S469"/>
      <c r="T469"/>
      <c r="U469"/>
      <c r="V469" s="136"/>
      <c r="W469" s="136"/>
      <c r="X469"/>
      <c r="Y469" s="137"/>
      <c r="Z469" s="137"/>
      <c r="AA469" s="136"/>
      <c r="AB469" s="136"/>
      <c r="AC469" s="136"/>
      <c r="AD469" s="136"/>
      <c r="AE469" s="105"/>
      <c r="AF469" s="145"/>
    </row>
    <row r="470" spans="1:32" x14ac:dyDescent="0.25">
      <c r="A470"/>
      <c r="B470"/>
      <c r="C470"/>
      <c r="D470"/>
      <c r="E470" s="135"/>
      <c r="F470" s="135"/>
      <c r="G470" s="135"/>
      <c r="H470"/>
      <c r="I470"/>
      <c r="J470"/>
      <c r="K470" s="136"/>
      <c r="L470"/>
      <c r="M470"/>
      <c r="N470"/>
      <c r="O470" s="136"/>
      <c r="P470"/>
      <c r="Q470"/>
      <c r="R470" s="137"/>
      <c r="S470"/>
      <c r="T470"/>
      <c r="U470"/>
      <c r="V470" s="136"/>
      <c r="W470" s="136"/>
      <c r="X470"/>
      <c r="Y470" s="137"/>
      <c r="Z470" s="137"/>
      <c r="AA470" s="136"/>
      <c r="AB470" s="136"/>
      <c r="AC470" s="136"/>
      <c r="AD470" s="136"/>
      <c r="AE470" s="105"/>
      <c r="AF470" s="145"/>
    </row>
    <row r="471" spans="1:32" x14ac:dyDescent="0.25">
      <c r="A471"/>
      <c r="B471"/>
      <c r="C471"/>
      <c r="D471"/>
      <c r="E471" s="135"/>
      <c r="F471" s="135"/>
      <c r="G471" s="135"/>
      <c r="H471"/>
      <c r="I471"/>
      <c r="J471"/>
      <c r="K471" s="136"/>
      <c r="L471"/>
      <c r="M471"/>
      <c r="N471"/>
      <c r="O471" s="136"/>
      <c r="P471"/>
      <c r="Q471"/>
      <c r="R471" s="137"/>
      <c r="S471"/>
      <c r="T471"/>
      <c r="U471"/>
      <c r="V471" s="136"/>
      <c r="W471" s="136"/>
      <c r="X471"/>
      <c r="Y471" s="137"/>
      <c r="Z471" s="137"/>
      <c r="AA471" s="136"/>
      <c r="AB471" s="136"/>
      <c r="AC471" s="136"/>
      <c r="AD471" s="136"/>
      <c r="AE471" s="105"/>
      <c r="AF471" s="145"/>
    </row>
    <row r="472" spans="1:32" x14ac:dyDescent="0.25">
      <c r="A472"/>
      <c r="B472"/>
      <c r="C472"/>
      <c r="D472"/>
      <c r="E472" s="135"/>
      <c r="F472" s="135"/>
      <c r="G472" s="135"/>
      <c r="H472"/>
      <c r="I472"/>
      <c r="J472"/>
      <c r="K472" s="136"/>
      <c r="L472"/>
      <c r="M472"/>
      <c r="N472"/>
      <c r="O472" s="136"/>
      <c r="P472"/>
      <c r="Q472"/>
      <c r="R472" s="137"/>
      <c r="S472"/>
      <c r="T472"/>
      <c r="U472"/>
      <c r="V472" s="136"/>
      <c r="W472" s="136"/>
      <c r="X472"/>
      <c r="Y472" s="137"/>
      <c r="Z472" s="137"/>
      <c r="AA472" s="136"/>
      <c r="AB472" s="136"/>
      <c r="AC472" s="136"/>
      <c r="AD472" s="136"/>
      <c r="AE472" s="105"/>
      <c r="AF472" s="145"/>
    </row>
    <row r="473" spans="1:32" x14ac:dyDescent="0.25">
      <c r="A473"/>
      <c r="B473"/>
      <c r="C473"/>
      <c r="D473"/>
      <c r="E473" s="135"/>
      <c r="F473" s="135"/>
      <c r="G473" s="135"/>
      <c r="H473"/>
      <c r="I473"/>
      <c r="J473"/>
      <c r="K473" s="136"/>
      <c r="L473"/>
      <c r="M473"/>
      <c r="N473"/>
      <c r="O473" s="136"/>
      <c r="P473"/>
      <c r="Q473"/>
      <c r="R473" s="137"/>
      <c r="S473"/>
      <c r="T473"/>
      <c r="U473"/>
      <c r="V473" s="136"/>
      <c r="W473" s="136"/>
      <c r="X473"/>
      <c r="Y473" s="137"/>
      <c r="Z473" s="137"/>
      <c r="AA473" s="136"/>
      <c r="AB473" s="136"/>
      <c r="AC473" s="136"/>
      <c r="AD473" s="136"/>
      <c r="AE473" s="105"/>
      <c r="AF473" s="145"/>
    </row>
    <row r="474" spans="1:32" x14ac:dyDescent="0.25">
      <c r="A474"/>
      <c r="B474"/>
      <c r="C474"/>
      <c r="D474"/>
      <c r="E474" s="135"/>
      <c r="F474" s="135"/>
      <c r="G474" s="135"/>
      <c r="H474"/>
      <c r="I474"/>
      <c r="J474"/>
      <c r="K474" s="136"/>
      <c r="L474"/>
      <c r="M474"/>
      <c r="N474"/>
      <c r="O474" s="136"/>
      <c r="P474"/>
      <c r="Q474"/>
      <c r="R474" s="137"/>
      <c r="S474"/>
      <c r="T474"/>
      <c r="U474"/>
      <c r="V474" s="136"/>
      <c r="W474" s="136"/>
      <c r="X474"/>
      <c r="Y474" s="137"/>
      <c r="Z474" s="137"/>
      <c r="AA474" s="136"/>
      <c r="AB474" s="136"/>
      <c r="AC474" s="136"/>
      <c r="AD474" s="136"/>
      <c r="AE474" s="105"/>
      <c r="AF474" s="145"/>
    </row>
    <row r="475" spans="1:32" x14ac:dyDescent="0.25">
      <c r="A475"/>
      <c r="B475"/>
      <c r="C475"/>
      <c r="D475"/>
      <c r="E475" s="135"/>
      <c r="F475" s="135"/>
      <c r="G475" s="135"/>
      <c r="H475"/>
      <c r="I475"/>
      <c r="J475"/>
      <c r="K475" s="136"/>
      <c r="L475"/>
      <c r="M475"/>
      <c r="N475"/>
      <c r="O475" s="136"/>
      <c r="P475"/>
      <c r="Q475"/>
      <c r="R475" s="137"/>
      <c r="S475"/>
      <c r="T475"/>
      <c r="U475"/>
      <c r="V475" s="136"/>
      <c r="W475" s="136"/>
      <c r="X475"/>
      <c r="Y475" s="137"/>
      <c r="Z475" s="137"/>
      <c r="AA475" s="136"/>
      <c r="AB475" s="136"/>
      <c r="AC475" s="136"/>
      <c r="AD475" s="136"/>
      <c r="AE475" s="105"/>
      <c r="AF475" s="145"/>
    </row>
    <row r="476" spans="1:32" x14ac:dyDescent="0.25">
      <c r="A476"/>
      <c r="B476"/>
      <c r="C476"/>
      <c r="D476"/>
      <c r="E476" s="135"/>
      <c r="F476" s="135"/>
      <c r="G476" s="135"/>
      <c r="H476"/>
      <c r="I476"/>
      <c r="J476"/>
      <c r="K476" s="136"/>
      <c r="L476"/>
      <c r="M476"/>
      <c r="N476"/>
      <c r="O476" s="136"/>
      <c r="P476"/>
      <c r="Q476"/>
      <c r="R476" s="137"/>
      <c r="S476"/>
      <c r="T476"/>
      <c r="U476"/>
      <c r="V476" s="136"/>
      <c r="W476" s="136"/>
      <c r="X476"/>
      <c r="Y476" s="137"/>
      <c r="Z476" s="137"/>
      <c r="AA476" s="136"/>
      <c r="AB476" s="136"/>
      <c r="AC476" s="136"/>
      <c r="AD476" s="136"/>
      <c r="AE476" s="105"/>
      <c r="AF476" s="145"/>
    </row>
    <row r="477" spans="1:32" x14ac:dyDescent="0.25">
      <c r="A477"/>
      <c r="B477"/>
      <c r="C477"/>
      <c r="D477"/>
      <c r="E477" s="135"/>
      <c r="F477" s="135"/>
      <c r="G477" s="135"/>
      <c r="H477"/>
      <c r="I477"/>
      <c r="J477"/>
      <c r="K477" s="136"/>
      <c r="L477"/>
      <c r="M477"/>
      <c r="N477"/>
      <c r="O477" s="136"/>
      <c r="P477"/>
      <c r="Q477"/>
      <c r="R477" s="137"/>
      <c r="S477"/>
      <c r="T477"/>
      <c r="U477"/>
      <c r="V477" s="136"/>
      <c r="W477" s="136"/>
      <c r="X477"/>
      <c r="Y477" s="137"/>
      <c r="Z477" s="137"/>
      <c r="AA477" s="136"/>
      <c r="AB477" s="136"/>
      <c r="AC477" s="136"/>
      <c r="AD477" s="136"/>
      <c r="AE477" s="105"/>
      <c r="AF477" s="145"/>
    </row>
    <row r="478" spans="1:32" x14ac:dyDescent="0.25">
      <c r="A478"/>
      <c r="B478"/>
      <c r="C478"/>
      <c r="D478"/>
      <c r="E478" s="135"/>
      <c r="F478" s="135"/>
      <c r="G478" s="135"/>
      <c r="H478"/>
      <c r="I478"/>
      <c r="J478"/>
      <c r="K478" s="136"/>
      <c r="L478"/>
      <c r="M478"/>
      <c r="N478"/>
      <c r="O478" s="136"/>
      <c r="P478"/>
      <c r="Q478"/>
      <c r="R478" s="137"/>
      <c r="S478"/>
      <c r="T478"/>
      <c r="U478"/>
      <c r="V478" s="136"/>
      <c r="W478" s="136"/>
      <c r="X478"/>
      <c r="Y478" s="137"/>
      <c r="Z478" s="137"/>
      <c r="AA478" s="136"/>
      <c r="AB478" s="136"/>
      <c r="AC478" s="136"/>
      <c r="AD478" s="136"/>
      <c r="AE478" s="105"/>
      <c r="AF478" s="145"/>
    </row>
    <row r="479" spans="1:32" x14ac:dyDescent="0.25">
      <c r="A479"/>
      <c r="B479"/>
      <c r="C479"/>
      <c r="D479"/>
      <c r="E479" s="135"/>
      <c r="F479" s="135"/>
      <c r="G479" s="135"/>
      <c r="H479"/>
      <c r="I479"/>
      <c r="J479"/>
      <c r="K479" s="136"/>
      <c r="L479"/>
      <c r="M479"/>
      <c r="N479"/>
      <c r="O479" s="136"/>
      <c r="P479"/>
      <c r="Q479"/>
      <c r="R479" s="137"/>
      <c r="S479"/>
      <c r="T479"/>
      <c r="U479"/>
      <c r="V479" s="136"/>
      <c r="W479" s="136"/>
      <c r="X479"/>
      <c r="Y479" s="137"/>
      <c r="Z479" s="137"/>
      <c r="AA479" s="136"/>
      <c r="AB479" s="136"/>
      <c r="AC479" s="136"/>
      <c r="AD479" s="136"/>
      <c r="AE479" s="105"/>
      <c r="AF479" s="145"/>
    </row>
    <row r="480" spans="1:32" x14ac:dyDescent="0.25">
      <c r="A480"/>
      <c r="B480"/>
      <c r="C480"/>
      <c r="D480"/>
      <c r="E480" s="135"/>
      <c r="F480" s="135"/>
      <c r="G480" s="135"/>
      <c r="H480"/>
      <c r="I480"/>
      <c r="J480"/>
      <c r="K480" s="136"/>
      <c r="L480"/>
      <c r="M480"/>
      <c r="N480"/>
      <c r="O480" s="136"/>
      <c r="P480"/>
      <c r="Q480"/>
      <c r="R480" s="137"/>
      <c r="S480"/>
      <c r="T480"/>
      <c r="U480"/>
      <c r="V480" s="136"/>
      <c r="W480" s="136"/>
      <c r="X480"/>
      <c r="Y480" s="137"/>
      <c r="Z480" s="137"/>
      <c r="AA480" s="136"/>
      <c r="AB480" s="136"/>
      <c r="AC480" s="136"/>
      <c r="AD480" s="136"/>
      <c r="AE480" s="105"/>
      <c r="AF480" s="145"/>
    </row>
    <row r="481" spans="1:32" x14ac:dyDescent="0.25">
      <c r="A481"/>
      <c r="B481"/>
      <c r="C481"/>
      <c r="D481"/>
      <c r="E481" s="135"/>
      <c r="F481" s="135"/>
      <c r="G481" s="135"/>
      <c r="H481"/>
      <c r="I481"/>
      <c r="J481"/>
      <c r="K481" s="136"/>
      <c r="L481"/>
      <c r="M481"/>
      <c r="N481"/>
      <c r="O481" s="136"/>
      <c r="P481"/>
      <c r="Q481"/>
      <c r="R481" s="137"/>
      <c r="S481"/>
      <c r="T481"/>
      <c r="U481"/>
      <c r="V481" s="136"/>
      <c r="W481" s="136"/>
      <c r="X481"/>
      <c r="Y481" s="137"/>
      <c r="Z481" s="137"/>
      <c r="AA481" s="136"/>
      <c r="AB481" s="136"/>
      <c r="AC481" s="136"/>
      <c r="AD481" s="136"/>
      <c r="AE481" s="105"/>
      <c r="AF481" s="145"/>
    </row>
    <row r="482" spans="1:32" x14ac:dyDescent="0.25">
      <c r="A482"/>
      <c r="B482"/>
      <c r="C482"/>
      <c r="D482"/>
      <c r="E482" s="135"/>
      <c r="F482" s="135"/>
      <c r="G482" s="135"/>
      <c r="H482"/>
      <c r="I482"/>
      <c r="J482"/>
      <c r="K482" s="136"/>
      <c r="L482"/>
      <c r="M482"/>
      <c r="N482"/>
      <c r="O482" s="136"/>
      <c r="P482"/>
      <c r="Q482"/>
      <c r="R482" s="137"/>
      <c r="S482"/>
      <c r="T482"/>
      <c r="U482"/>
      <c r="V482" s="136"/>
      <c r="W482" s="136"/>
      <c r="X482"/>
      <c r="Y482" s="137"/>
      <c r="Z482" s="137"/>
      <c r="AA482" s="136"/>
      <c r="AB482" s="136"/>
      <c r="AC482" s="136"/>
      <c r="AD482" s="136"/>
      <c r="AE482" s="105"/>
      <c r="AF482" s="145"/>
    </row>
    <row r="483" spans="1:32" x14ac:dyDescent="0.25">
      <c r="A483"/>
      <c r="B483"/>
      <c r="C483"/>
      <c r="D483"/>
      <c r="E483" s="135"/>
      <c r="F483" s="135"/>
      <c r="G483" s="135"/>
      <c r="H483"/>
      <c r="I483"/>
      <c r="J483"/>
      <c r="K483" s="136"/>
      <c r="L483"/>
      <c r="M483"/>
      <c r="N483"/>
      <c r="O483" s="136"/>
      <c r="P483"/>
      <c r="Q483"/>
      <c r="R483" s="137"/>
      <c r="S483"/>
      <c r="T483"/>
      <c r="U483"/>
      <c r="V483" s="136"/>
      <c r="W483" s="136"/>
      <c r="X483"/>
      <c r="Y483" s="137"/>
      <c r="Z483" s="137"/>
      <c r="AA483" s="136"/>
      <c r="AB483" s="136"/>
      <c r="AC483" s="136"/>
      <c r="AD483" s="136"/>
      <c r="AE483" s="105"/>
      <c r="AF483" s="145"/>
    </row>
    <row r="484" spans="1:32" x14ac:dyDescent="0.25">
      <c r="A484"/>
      <c r="B484"/>
      <c r="C484"/>
      <c r="D484"/>
      <c r="E484" s="135"/>
      <c r="F484" s="135"/>
      <c r="G484" s="135"/>
      <c r="H484"/>
      <c r="I484"/>
      <c r="J484"/>
      <c r="K484" s="136"/>
      <c r="L484"/>
      <c r="M484"/>
      <c r="N484"/>
      <c r="O484" s="136"/>
      <c r="P484"/>
      <c r="Q484"/>
      <c r="R484" s="137"/>
      <c r="S484"/>
      <c r="T484"/>
      <c r="U484"/>
      <c r="V484" s="136"/>
      <c r="W484" s="136"/>
      <c r="X484"/>
      <c r="Y484" s="137"/>
      <c r="Z484" s="137"/>
      <c r="AA484" s="136"/>
      <c r="AB484" s="136"/>
      <c r="AC484" s="136"/>
      <c r="AD484" s="136"/>
      <c r="AE484" s="105"/>
      <c r="AF484" s="145"/>
    </row>
    <row r="485" spans="1:32" x14ac:dyDescent="0.25">
      <c r="A485"/>
      <c r="B485"/>
      <c r="C485"/>
      <c r="D485"/>
      <c r="E485" s="135"/>
      <c r="F485" s="135"/>
      <c r="G485" s="135"/>
      <c r="H485"/>
      <c r="I485"/>
      <c r="J485"/>
      <c r="K485" s="136"/>
      <c r="L485"/>
      <c r="M485"/>
      <c r="N485"/>
      <c r="O485" s="136"/>
      <c r="P485"/>
      <c r="Q485"/>
      <c r="R485" s="137"/>
      <c r="S485"/>
      <c r="T485"/>
      <c r="U485"/>
      <c r="V485" s="136"/>
      <c r="W485" s="136"/>
      <c r="X485"/>
      <c r="Y485" s="137"/>
      <c r="Z485" s="137"/>
      <c r="AA485" s="136"/>
      <c r="AB485" s="136"/>
      <c r="AC485" s="136"/>
      <c r="AD485" s="136"/>
      <c r="AE485" s="105"/>
      <c r="AF485" s="145"/>
    </row>
    <row r="486" spans="1:32" x14ac:dyDescent="0.25">
      <c r="A486"/>
      <c r="B486"/>
      <c r="C486"/>
      <c r="D486"/>
      <c r="E486" s="135"/>
      <c r="F486" s="135"/>
      <c r="G486" s="135"/>
      <c r="H486"/>
      <c r="I486"/>
      <c r="J486"/>
      <c r="K486" s="136"/>
      <c r="L486"/>
      <c r="M486"/>
      <c r="N486"/>
      <c r="O486" s="136"/>
      <c r="P486"/>
      <c r="Q486"/>
      <c r="R486" s="137"/>
      <c r="S486"/>
      <c r="T486"/>
      <c r="U486"/>
      <c r="V486" s="136"/>
      <c r="W486" s="136"/>
      <c r="X486"/>
      <c r="Y486" s="137"/>
      <c r="Z486" s="137"/>
      <c r="AA486" s="136"/>
      <c r="AB486" s="136"/>
      <c r="AC486" s="136"/>
      <c r="AD486" s="136"/>
      <c r="AE486" s="105"/>
      <c r="AF486" s="145"/>
    </row>
    <row r="487" spans="1:32" x14ac:dyDescent="0.25">
      <c r="A487"/>
      <c r="B487"/>
      <c r="C487"/>
      <c r="D487"/>
      <c r="E487" s="135"/>
      <c r="F487" s="135"/>
      <c r="G487" s="135"/>
      <c r="H487"/>
      <c r="I487"/>
      <c r="J487"/>
      <c r="K487" s="136"/>
      <c r="L487"/>
      <c r="M487"/>
      <c r="N487"/>
      <c r="O487" s="136"/>
      <c r="P487"/>
      <c r="Q487"/>
      <c r="R487" s="137"/>
      <c r="S487"/>
      <c r="T487"/>
      <c r="U487"/>
      <c r="V487" s="136"/>
      <c r="W487" s="136"/>
      <c r="X487"/>
      <c r="Y487" s="137"/>
      <c r="Z487" s="137"/>
      <c r="AA487" s="136"/>
      <c r="AB487" s="136"/>
      <c r="AC487" s="136"/>
      <c r="AD487" s="136"/>
      <c r="AE487" s="105"/>
      <c r="AF487" s="145"/>
    </row>
    <row r="488" spans="1:32" x14ac:dyDescent="0.25">
      <c r="A488"/>
      <c r="B488"/>
      <c r="C488"/>
      <c r="D488"/>
      <c r="E488" s="135"/>
      <c r="F488" s="135"/>
      <c r="G488" s="135"/>
      <c r="H488"/>
      <c r="I488"/>
      <c r="J488"/>
      <c r="K488" s="136"/>
      <c r="L488"/>
      <c r="M488"/>
      <c r="N488"/>
      <c r="O488" s="136"/>
      <c r="P488"/>
      <c r="Q488"/>
      <c r="R488" s="137"/>
      <c r="S488"/>
      <c r="T488"/>
      <c r="U488"/>
      <c r="V488" s="136"/>
      <c r="W488" s="136"/>
      <c r="X488"/>
      <c r="Y488" s="137"/>
      <c r="Z488" s="137"/>
      <c r="AA488" s="136"/>
      <c r="AB488" s="136"/>
      <c r="AC488" s="136"/>
      <c r="AD488" s="136"/>
      <c r="AE488" s="105"/>
      <c r="AF488" s="145"/>
    </row>
    <row r="489" spans="1:32" x14ac:dyDescent="0.25">
      <c r="A489"/>
      <c r="B489"/>
      <c r="C489"/>
      <c r="D489"/>
      <c r="E489" s="135"/>
      <c r="F489" s="135"/>
      <c r="G489" s="135"/>
      <c r="H489"/>
      <c r="I489"/>
      <c r="J489"/>
      <c r="K489" s="136"/>
      <c r="L489"/>
      <c r="M489"/>
      <c r="N489"/>
      <c r="O489" s="136"/>
      <c r="P489"/>
      <c r="Q489"/>
      <c r="R489" s="137"/>
      <c r="S489"/>
      <c r="T489"/>
      <c r="U489"/>
      <c r="V489" s="136"/>
      <c r="W489" s="136"/>
      <c r="X489"/>
      <c r="Y489" s="137"/>
      <c r="Z489" s="137"/>
      <c r="AA489" s="136"/>
      <c r="AB489" s="136"/>
      <c r="AC489" s="136"/>
      <c r="AD489" s="136"/>
      <c r="AE489" s="105"/>
      <c r="AF489" s="145"/>
    </row>
    <row r="490" spans="1:32" x14ac:dyDescent="0.25">
      <c r="A490"/>
      <c r="B490"/>
      <c r="C490"/>
      <c r="D490"/>
      <c r="E490" s="135"/>
      <c r="F490" s="135"/>
      <c r="G490" s="135"/>
      <c r="H490"/>
      <c r="I490"/>
      <c r="J490"/>
      <c r="K490" s="136"/>
      <c r="L490"/>
      <c r="M490"/>
      <c r="N490"/>
      <c r="O490" s="136"/>
      <c r="P490"/>
      <c r="Q490"/>
      <c r="R490" s="137"/>
      <c r="S490"/>
      <c r="T490"/>
      <c r="U490"/>
      <c r="V490" s="136"/>
      <c r="W490" s="136"/>
      <c r="X490"/>
      <c r="Y490" s="137"/>
      <c r="Z490" s="137"/>
      <c r="AA490" s="136"/>
      <c r="AB490" s="136"/>
      <c r="AC490" s="136"/>
      <c r="AD490" s="136"/>
      <c r="AE490" s="105"/>
      <c r="AF490" s="145"/>
    </row>
    <row r="491" spans="1:32" x14ac:dyDescent="0.25">
      <c r="A491"/>
      <c r="B491"/>
      <c r="C491"/>
      <c r="D491"/>
      <c r="E491" s="135"/>
      <c r="F491" s="135"/>
      <c r="G491" s="135"/>
      <c r="H491"/>
      <c r="I491"/>
      <c r="J491"/>
      <c r="K491" s="136"/>
      <c r="L491"/>
      <c r="M491"/>
      <c r="N491"/>
      <c r="O491" s="136"/>
      <c r="P491"/>
      <c r="Q491"/>
      <c r="R491" s="137"/>
      <c r="S491"/>
      <c r="T491"/>
      <c r="U491"/>
      <c r="V491" s="136"/>
      <c r="W491" s="136"/>
      <c r="X491"/>
      <c r="Y491" s="137"/>
      <c r="Z491" s="137"/>
      <c r="AA491" s="136"/>
      <c r="AB491" s="136"/>
      <c r="AC491" s="136"/>
      <c r="AD491" s="136"/>
      <c r="AE491" s="105"/>
      <c r="AF491" s="145"/>
    </row>
    <row r="492" spans="1:32" x14ac:dyDescent="0.25">
      <c r="A492"/>
      <c r="B492"/>
      <c r="C492"/>
      <c r="D492"/>
      <c r="E492" s="135"/>
      <c r="F492" s="135"/>
      <c r="G492" s="135"/>
      <c r="H492"/>
      <c r="I492"/>
      <c r="J492"/>
      <c r="K492" s="136"/>
      <c r="L492"/>
      <c r="M492"/>
      <c r="N492"/>
      <c r="O492" s="136"/>
      <c r="P492"/>
      <c r="Q492"/>
      <c r="R492" s="137"/>
      <c r="S492"/>
      <c r="T492"/>
      <c r="U492"/>
      <c r="V492" s="136"/>
      <c r="W492" s="136"/>
      <c r="X492"/>
      <c r="Y492" s="137"/>
      <c r="Z492" s="137"/>
      <c r="AA492" s="136"/>
      <c r="AB492" s="136"/>
      <c r="AC492" s="136"/>
      <c r="AD492" s="136"/>
      <c r="AE492" s="105"/>
      <c r="AF492" s="145"/>
    </row>
    <row r="493" spans="1:32" x14ac:dyDescent="0.25">
      <c r="A493"/>
      <c r="B493"/>
      <c r="C493"/>
      <c r="D493"/>
      <c r="E493" s="135"/>
      <c r="F493" s="135"/>
      <c r="G493" s="135"/>
      <c r="H493"/>
      <c r="I493"/>
      <c r="J493"/>
      <c r="K493" s="136"/>
      <c r="L493"/>
      <c r="M493"/>
      <c r="N493"/>
      <c r="O493" s="136"/>
      <c r="P493"/>
      <c r="Q493"/>
      <c r="R493" s="137"/>
      <c r="S493"/>
      <c r="T493"/>
      <c r="U493"/>
      <c r="V493" s="136"/>
      <c r="W493" s="136"/>
      <c r="X493"/>
      <c r="Y493" s="137"/>
      <c r="Z493" s="137"/>
      <c r="AA493" s="136"/>
      <c r="AB493" s="136"/>
      <c r="AC493" s="136"/>
      <c r="AD493" s="136"/>
      <c r="AE493" s="105"/>
      <c r="AF493" s="145"/>
    </row>
    <row r="494" spans="1:32" x14ac:dyDescent="0.25">
      <c r="A494"/>
      <c r="B494"/>
      <c r="C494"/>
      <c r="D494"/>
      <c r="E494" s="135"/>
      <c r="F494" s="135"/>
      <c r="G494" s="135"/>
      <c r="H494"/>
      <c r="I494"/>
      <c r="J494"/>
      <c r="K494" s="136"/>
      <c r="L494"/>
      <c r="M494"/>
      <c r="N494"/>
      <c r="O494" s="136"/>
      <c r="P494"/>
      <c r="Q494"/>
      <c r="R494" s="137"/>
      <c r="S494"/>
      <c r="T494"/>
      <c r="U494"/>
      <c r="V494" s="136"/>
      <c r="W494" s="136"/>
      <c r="X494"/>
      <c r="Y494" s="137"/>
      <c r="Z494" s="137"/>
      <c r="AA494" s="136"/>
      <c r="AB494" s="136"/>
      <c r="AC494" s="136"/>
      <c r="AD494" s="136"/>
      <c r="AE494" s="105"/>
      <c r="AF494" s="145"/>
    </row>
    <row r="495" spans="1:32" x14ac:dyDescent="0.25">
      <c r="A495"/>
      <c r="B495"/>
      <c r="C495"/>
      <c r="D495"/>
      <c r="E495" s="135"/>
      <c r="F495" s="135"/>
      <c r="G495" s="135"/>
      <c r="H495"/>
      <c r="I495"/>
      <c r="J495"/>
      <c r="K495" s="136"/>
      <c r="L495"/>
      <c r="M495"/>
      <c r="N495"/>
      <c r="O495" s="136"/>
      <c r="P495"/>
      <c r="Q495"/>
      <c r="R495" s="137"/>
      <c r="S495"/>
      <c r="T495"/>
      <c r="U495"/>
      <c r="V495" s="136"/>
      <c r="W495" s="136"/>
      <c r="X495"/>
      <c r="Y495" s="137"/>
      <c r="Z495" s="137"/>
      <c r="AA495" s="136"/>
      <c r="AB495" s="136"/>
      <c r="AC495" s="136"/>
      <c r="AD495" s="136"/>
      <c r="AE495" s="105"/>
      <c r="AF495" s="145"/>
    </row>
    <row r="496" spans="1:32" x14ac:dyDescent="0.25">
      <c r="A496"/>
      <c r="B496"/>
      <c r="C496"/>
      <c r="D496"/>
      <c r="E496" s="135"/>
      <c r="F496" s="135"/>
      <c r="G496" s="135"/>
      <c r="H496"/>
      <c r="I496"/>
      <c r="J496"/>
      <c r="K496" s="136"/>
      <c r="L496"/>
      <c r="M496"/>
      <c r="N496"/>
      <c r="O496" s="136"/>
      <c r="P496"/>
      <c r="Q496"/>
      <c r="R496" s="137"/>
      <c r="S496"/>
      <c r="T496"/>
      <c r="U496"/>
      <c r="V496" s="136"/>
      <c r="W496" s="136"/>
      <c r="X496"/>
      <c r="Y496" s="137"/>
      <c r="Z496" s="137"/>
      <c r="AA496" s="136"/>
      <c r="AB496" s="136"/>
      <c r="AC496" s="136"/>
      <c r="AD496" s="136"/>
      <c r="AE496" s="105"/>
      <c r="AF496" s="145"/>
    </row>
    <row r="497" spans="1:32" x14ac:dyDescent="0.25">
      <c r="A497"/>
      <c r="B497"/>
      <c r="C497"/>
      <c r="D497"/>
      <c r="E497" s="135"/>
      <c r="F497" s="135"/>
      <c r="G497" s="135"/>
      <c r="H497"/>
      <c r="I497"/>
      <c r="J497"/>
      <c r="K497" s="136"/>
      <c r="L497"/>
      <c r="M497"/>
      <c r="N497"/>
      <c r="O497" s="136"/>
      <c r="P497"/>
      <c r="Q497"/>
      <c r="R497" s="137"/>
      <c r="S497"/>
      <c r="T497"/>
      <c r="U497"/>
      <c r="V497" s="136"/>
      <c r="W497" s="136"/>
      <c r="X497"/>
      <c r="Y497" s="137"/>
      <c r="Z497" s="137"/>
      <c r="AA497" s="136"/>
      <c r="AB497" s="136"/>
      <c r="AC497" s="136"/>
      <c r="AD497" s="136"/>
      <c r="AE497" s="105"/>
      <c r="AF497" s="145"/>
    </row>
    <row r="498" spans="1:32" x14ac:dyDescent="0.25">
      <c r="A498"/>
      <c r="B498"/>
      <c r="C498"/>
      <c r="D498"/>
      <c r="E498" s="135"/>
      <c r="F498" s="135"/>
      <c r="G498" s="135"/>
      <c r="H498"/>
      <c r="I498"/>
      <c r="J498"/>
      <c r="K498" s="136"/>
      <c r="L498"/>
      <c r="M498"/>
      <c r="N498"/>
      <c r="O498" s="136"/>
      <c r="P498"/>
      <c r="Q498"/>
      <c r="R498" s="137"/>
      <c r="S498"/>
      <c r="T498"/>
      <c r="U498"/>
      <c r="V498" s="136"/>
      <c r="W498" s="136"/>
      <c r="X498"/>
      <c r="Y498" s="137"/>
      <c r="Z498" s="137"/>
      <c r="AA498" s="136"/>
      <c r="AB498" s="136"/>
      <c r="AC498" s="136"/>
      <c r="AD498" s="136"/>
      <c r="AE498" s="105"/>
      <c r="AF498" s="145"/>
    </row>
    <row r="499" spans="1:32" x14ac:dyDescent="0.25">
      <c r="A499"/>
      <c r="B499"/>
      <c r="C499"/>
      <c r="D499"/>
      <c r="E499" s="135"/>
      <c r="F499" s="135"/>
      <c r="G499" s="135"/>
      <c r="H499"/>
      <c r="I499"/>
      <c r="J499"/>
      <c r="K499" s="136"/>
      <c r="L499"/>
      <c r="M499"/>
      <c r="N499"/>
      <c r="O499" s="136"/>
      <c r="P499"/>
      <c r="Q499"/>
      <c r="R499" s="137"/>
      <c r="S499"/>
      <c r="T499"/>
      <c r="U499"/>
      <c r="V499" s="136"/>
      <c r="W499" s="136"/>
      <c r="X499"/>
      <c r="Y499" s="137"/>
      <c r="Z499" s="137"/>
      <c r="AA499" s="136"/>
      <c r="AB499" s="136"/>
      <c r="AC499" s="136"/>
      <c r="AD499" s="136"/>
      <c r="AE499" s="105"/>
      <c r="AF499" s="145"/>
    </row>
    <row r="500" spans="1:32" x14ac:dyDescent="0.25">
      <c r="A500"/>
      <c r="B500"/>
      <c r="C500"/>
      <c r="D500"/>
      <c r="E500" s="135"/>
      <c r="F500" s="135"/>
      <c r="G500" s="135"/>
      <c r="H500"/>
      <c r="I500"/>
      <c r="J500"/>
      <c r="K500" s="136"/>
      <c r="L500"/>
      <c r="M500"/>
      <c r="N500"/>
      <c r="O500" s="136"/>
      <c r="P500"/>
      <c r="Q500"/>
      <c r="R500" s="137"/>
      <c r="S500"/>
      <c r="T500"/>
      <c r="U500"/>
      <c r="V500" s="136"/>
      <c r="W500" s="136"/>
      <c r="X500"/>
      <c r="Y500" s="137"/>
      <c r="Z500" s="137"/>
      <c r="AA500" s="136"/>
      <c r="AB500" s="136"/>
      <c r="AC500" s="136"/>
      <c r="AD500" s="136"/>
      <c r="AE500" s="105"/>
      <c r="AF500" s="145"/>
    </row>
    <row r="501" spans="1:32" x14ac:dyDescent="0.25">
      <c r="A501"/>
      <c r="B501"/>
      <c r="C501"/>
      <c r="D501"/>
      <c r="E501" s="135"/>
      <c r="F501" s="135"/>
      <c r="G501" s="135"/>
      <c r="H501"/>
      <c r="I501"/>
      <c r="J501"/>
      <c r="K501" s="136"/>
      <c r="L501"/>
      <c r="M501"/>
      <c r="N501"/>
      <c r="O501" s="136"/>
      <c r="P501"/>
      <c r="Q501"/>
      <c r="R501" s="137"/>
      <c r="S501"/>
      <c r="T501"/>
      <c r="U501"/>
      <c r="V501" s="136"/>
      <c r="W501" s="136"/>
      <c r="X501"/>
      <c r="Y501" s="137"/>
      <c r="Z501" s="137"/>
      <c r="AA501" s="136"/>
      <c r="AB501" s="136"/>
      <c r="AC501" s="136"/>
      <c r="AD501" s="136"/>
      <c r="AE501" s="105"/>
      <c r="AF501" s="145"/>
    </row>
    <row r="502" spans="1:32" x14ac:dyDescent="0.25">
      <c r="A502"/>
      <c r="B502"/>
      <c r="C502"/>
      <c r="D502"/>
      <c r="E502" s="135"/>
      <c r="F502" s="135"/>
      <c r="G502" s="135"/>
      <c r="H502"/>
      <c r="I502"/>
      <c r="J502"/>
      <c r="K502" s="136"/>
      <c r="L502"/>
      <c r="M502"/>
      <c r="N502"/>
      <c r="O502" s="136"/>
      <c r="P502"/>
      <c r="Q502"/>
      <c r="R502" s="137"/>
      <c r="S502"/>
      <c r="T502"/>
      <c r="U502"/>
      <c r="V502" s="136"/>
      <c r="W502" s="136"/>
      <c r="X502"/>
      <c r="Y502" s="137"/>
      <c r="Z502" s="137"/>
      <c r="AA502" s="136"/>
      <c r="AB502" s="136"/>
      <c r="AC502" s="136"/>
      <c r="AD502" s="136"/>
      <c r="AE502" s="105"/>
      <c r="AF502" s="145"/>
    </row>
    <row r="503" spans="1:32" x14ac:dyDescent="0.25">
      <c r="A503"/>
      <c r="B503"/>
      <c r="C503"/>
      <c r="D503"/>
      <c r="E503" s="135"/>
      <c r="F503" s="135"/>
      <c r="G503" s="135"/>
      <c r="H503"/>
      <c r="I503"/>
      <c r="J503"/>
      <c r="K503" s="136"/>
      <c r="L503"/>
      <c r="M503"/>
      <c r="N503"/>
      <c r="O503" s="136"/>
      <c r="P503"/>
      <c r="Q503"/>
      <c r="R503" s="137"/>
      <c r="S503"/>
      <c r="T503"/>
      <c r="U503"/>
      <c r="V503" s="136"/>
      <c r="W503" s="136"/>
      <c r="X503"/>
      <c r="Y503" s="137"/>
      <c r="Z503" s="137"/>
      <c r="AA503" s="136"/>
      <c r="AB503" s="136"/>
      <c r="AC503" s="136"/>
      <c r="AD503" s="136"/>
      <c r="AE503" s="105"/>
      <c r="AF503" s="145"/>
    </row>
    <row r="504" spans="1:32" x14ac:dyDescent="0.25">
      <c r="A504"/>
      <c r="B504"/>
      <c r="C504"/>
      <c r="D504"/>
      <c r="E504" s="135"/>
      <c r="F504" s="135"/>
      <c r="G504" s="135"/>
      <c r="H504"/>
      <c r="I504"/>
      <c r="J504"/>
      <c r="K504" s="136"/>
      <c r="L504"/>
      <c r="M504"/>
      <c r="N504"/>
      <c r="O504" s="136"/>
      <c r="P504"/>
      <c r="Q504"/>
      <c r="R504" s="137"/>
      <c r="S504"/>
      <c r="T504"/>
      <c r="U504"/>
      <c r="V504" s="136"/>
      <c r="W504" s="136"/>
      <c r="X504"/>
      <c r="Y504" s="137"/>
      <c r="Z504" s="137"/>
      <c r="AA504" s="136"/>
      <c r="AB504" s="136"/>
      <c r="AC504" s="136"/>
      <c r="AD504" s="136"/>
      <c r="AE504" s="105"/>
      <c r="AF504" s="145"/>
    </row>
    <row r="505" spans="1:32" x14ac:dyDescent="0.25">
      <c r="A505"/>
      <c r="B505"/>
      <c r="C505"/>
      <c r="D505"/>
      <c r="E505" s="135"/>
      <c r="F505" s="135"/>
      <c r="G505" s="135"/>
      <c r="H505"/>
      <c r="I505"/>
      <c r="J505"/>
      <c r="K505" s="136"/>
      <c r="L505"/>
      <c r="M505"/>
      <c r="N505"/>
      <c r="O505" s="136"/>
      <c r="P505"/>
      <c r="Q505"/>
      <c r="R505" s="137"/>
      <c r="S505"/>
      <c r="T505"/>
      <c r="U505"/>
      <c r="V505" s="136"/>
      <c r="W505" s="136"/>
      <c r="X505"/>
      <c r="Y505" s="137"/>
      <c r="Z505" s="137"/>
      <c r="AA505" s="136"/>
      <c r="AB505" s="136"/>
      <c r="AC505" s="136"/>
      <c r="AD505" s="136"/>
      <c r="AE505" s="105"/>
      <c r="AF505" s="145"/>
    </row>
    <row r="506" spans="1:32" x14ac:dyDescent="0.25">
      <c r="A506"/>
      <c r="B506"/>
      <c r="C506"/>
      <c r="D506"/>
      <c r="E506" s="135"/>
      <c r="F506" s="135"/>
      <c r="G506" s="135"/>
      <c r="H506"/>
      <c r="I506"/>
      <c r="J506"/>
      <c r="K506" s="136"/>
      <c r="L506"/>
      <c r="M506"/>
      <c r="N506"/>
      <c r="O506" s="136"/>
      <c r="P506"/>
      <c r="Q506"/>
      <c r="R506" s="137"/>
      <c r="S506"/>
      <c r="T506"/>
      <c r="U506"/>
      <c r="V506" s="136"/>
      <c r="W506" s="136"/>
      <c r="X506"/>
      <c r="Y506" s="137"/>
      <c r="Z506" s="137"/>
      <c r="AA506" s="136"/>
      <c r="AB506" s="136"/>
      <c r="AC506" s="136"/>
      <c r="AD506" s="136"/>
      <c r="AE506" s="105"/>
      <c r="AF506" s="145"/>
    </row>
    <row r="507" spans="1:32" x14ac:dyDescent="0.25">
      <c r="A507"/>
      <c r="B507"/>
      <c r="C507"/>
      <c r="D507"/>
      <c r="E507" s="135"/>
      <c r="F507" s="135"/>
      <c r="G507" s="135"/>
      <c r="H507"/>
      <c r="I507"/>
      <c r="J507"/>
      <c r="K507" s="136"/>
      <c r="L507"/>
      <c r="M507"/>
      <c r="N507"/>
      <c r="O507" s="136"/>
      <c r="P507"/>
      <c r="Q507"/>
      <c r="R507" s="137"/>
      <c r="S507"/>
      <c r="T507"/>
      <c r="U507"/>
      <c r="V507" s="136"/>
      <c r="W507" s="136"/>
      <c r="X507"/>
      <c r="Y507" s="137"/>
      <c r="Z507" s="137"/>
      <c r="AA507" s="136"/>
      <c r="AB507" s="136"/>
      <c r="AC507" s="136"/>
      <c r="AD507" s="136"/>
      <c r="AE507" s="105"/>
      <c r="AF507" s="145"/>
    </row>
    <row r="508" spans="1:32" x14ac:dyDescent="0.25">
      <c r="A508"/>
      <c r="B508"/>
      <c r="C508"/>
      <c r="D508"/>
      <c r="E508" s="135"/>
      <c r="F508" s="135"/>
      <c r="G508" s="135"/>
      <c r="H508"/>
      <c r="I508"/>
      <c r="J508"/>
      <c r="K508" s="136"/>
      <c r="L508"/>
      <c r="M508"/>
      <c r="N508"/>
      <c r="O508" s="136"/>
      <c r="P508"/>
      <c r="Q508"/>
      <c r="R508" s="137"/>
      <c r="S508"/>
      <c r="T508"/>
      <c r="U508"/>
      <c r="V508" s="136"/>
      <c r="W508" s="136"/>
      <c r="X508"/>
      <c r="Y508" s="137"/>
      <c r="Z508" s="137"/>
      <c r="AA508" s="136"/>
      <c r="AB508" s="136"/>
      <c r="AC508" s="136"/>
      <c r="AD508" s="136"/>
      <c r="AF508" s="145"/>
    </row>
    <row r="509" spans="1:32" x14ac:dyDescent="0.25">
      <c r="A509"/>
      <c r="B509"/>
      <c r="C509"/>
      <c r="D509"/>
      <c r="E509" s="135"/>
      <c r="F509" s="135"/>
      <c r="G509" s="135"/>
      <c r="H509"/>
      <c r="I509"/>
      <c r="J509"/>
      <c r="K509" s="136"/>
      <c r="L509"/>
      <c r="M509"/>
      <c r="N509"/>
      <c r="O509" s="136"/>
      <c r="P509"/>
      <c r="Q509"/>
      <c r="R509" s="137"/>
      <c r="S509"/>
      <c r="T509"/>
      <c r="U509"/>
      <c r="V509" s="136"/>
      <c r="W509" s="136"/>
      <c r="X509"/>
      <c r="Y509" s="137"/>
      <c r="Z509" s="137"/>
      <c r="AA509" s="136"/>
      <c r="AB509" s="136"/>
      <c r="AC509" s="136"/>
      <c r="AD509" s="136"/>
      <c r="AF509" s="145"/>
    </row>
    <row r="510" spans="1:32" x14ac:dyDescent="0.25">
      <c r="A510"/>
      <c r="B510"/>
      <c r="C510"/>
      <c r="D510"/>
      <c r="E510" s="135"/>
      <c r="F510" s="135"/>
      <c r="G510" s="135"/>
      <c r="H510"/>
      <c r="I510"/>
      <c r="J510"/>
      <c r="K510" s="136"/>
      <c r="L510"/>
      <c r="M510"/>
      <c r="N510"/>
      <c r="O510" s="136"/>
      <c r="P510"/>
      <c r="Q510"/>
      <c r="R510" s="137"/>
      <c r="S510"/>
      <c r="T510"/>
      <c r="U510"/>
      <c r="V510" s="136"/>
      <c r="W510" s="136"/>
      <c r="X510"/>
      <c r="Y510" s="137"/>
      <c r="Z510" s="137"/>
      <c r="AA510" s="136"/>
      <c r="AB510" s="136"/>
      <c r="AC510" s="136"/>
      <c r="AD510" s="136"/>
      <c r="AF510" s="145"/>
    </row>
    <row r="511" spans="1:32" x14ac:dyDescent="0.25">
      <c r="A511"/>
      <c r="B511"/>
      <c r="C511"/>
      <c r="D511"/>
      <c r="E511" s="135"/>
      <c r="F511" s="135"/>
      <c r="G511" s="135"/>
      <c r="H511"/>
      <c r="I511"/>
      <c r="J511"/>
      <c r="K511" s="136"/>
      <c r="L511"/>
      <c r="M511"/>
      <c r="N511"/>
      <c r="O511" s="136"/>
      <c r="P511"/>
      <c r="Q511"/>
      <c r="R511" s="137"/>
      <c r="S511"/>
      <c r="T511"/>
      <c r="U511"/>
      <c r="V511" s="136"/>
      <c r="W511" s="136"/>
      <c r="X511"/>
      <c r="Y511" s="137"/>
      <c r="Z511" s="137"/>
      <c r="AA511" s="136"/>
      <c r="AB511" s="136"/>
      <c r="AC511" s="136"/>
      <c r="AD511" s="136"/>
      <c r="AF511" s="145"/>
    </row>
    <row r="512" spans="1:32" x14ac:dyDescent="0.25">
      <c r="A512"/>
      <c r="B512"/>
      <c r="C512"/>
      <c r="D512"/>
      <c r="E512" s="135"/>
      <c r="F512" s="135"/>
      <c r="G512" s="135"/>
      <c r="H512"/>
      <c r="I512"/>
      <c r="J512"/>
      <c r="K512" s="136"/>
      <c r="L512"/>
      <c r="M512"/>
      <c r="N512"/>
      <c r="O512" s="136"/>
      <c r="P512"/>
      <c r="Q512"/>
      <c r="R512" s="137"/>
      <c r="S512"/>
      <c r="T512"/>
      <c r="U512"/>
      <c r="V512" s="136"/>
      <c r="W512" s="136"/>
      <c r="X512"/>
      <c r="Y512" s="137"/>
      <c r="Z512" s="137"/>
      <c r="AA512" s="136"/>
      <c r="AB512" s="136"/>
      <c r="AC512" s="136"/>
      <c r="AD512" s="136"/>
      <c r="AF512" s="145"/>
    </row>
    <row r="513" spans="1:32" x14ac:dyDescent="0.25">
      <c r="A513"/>
      <c r="B513"/>
      <c r="C513"/>
      <c r="D513"/>
      <c r="E513" s="135"/>
      <c r="F513" s="135"/>
      <c r="G513" s="135"/>
      <c r="H513"/>
      <c r="I513"/>
      <c r="J513"/>
      <c r="K513" s="136"/>
      <c r="L513"/>
      <c r="M513"/>
      <c r="N513"/>
      <c r="O513" s="136"/>
      <c r="P513"/>
      <c r="Q513"/>
      <c r="R513" s="137"/>
      <c r="S513"/>
      <c r="T513"/>
      <c r="U513"/>
      <c r="V513" s="136"/>
      <c r="W513" s="136"/>
      <c r="X513"/>
      <c r="Y513" s="137"/>
      <c r="Z513" s="137"/>
      <c r="AA513" s="136"/>
      <c r="AB513" s="136"/>
      <c r="AC513" s="136"/>
      <c r="AD513" s="136"/>
      <c r="AF513" s="145"/>
    </row>
    <row r="514" spans="1:32" x14ac:dyDescent="0.25">
      <c r="A514"/>
      <c r="B514"/>
      <c r="C514"/>
      <c r="D514"/>
      <c r="E514" s="135"/>
      <c r="F514" s="135"/>
      <c r="G514" s="135"/>
      <c r="H514"/>
      <c r="I514"/>
      <c r="J514"/>
      <c r="K514" s="136"/>
      <c r="L514"/>
      <c r="M514"/>
      <c r="N514"/>
      <c r="O514" s="136"/>
      <c r="P514"/>
      <c r="Q514"/>
      <c r="R514" s="137"/>
      <c r="S514"/>
      <c r="T514"/>
      <c r="U514"/>
      <c r="V514" s="136"/>
      <c r="W514" s="136"/>
      <c r="X514"/>
      <c r="Y514" s="137"/>
      <c r="Z514" s="137"/>
      <c r="AA514" s="136"/>
      <c r="AB514" s="136"/>
      <c r="AC514" s="136"/>
      <c r="AD514" s="136"/>
      <c r="AF514" s="145"/>
    </row>
    <row r="515" spans="1:32" x14ac:dyDescent="0.25">
      <c r="A515"/>
      <c r="B515"/>
      <c r="C515"/>
      <c r="D515"/>
      <c r="E515" s="135"/>
      <c r="F515" s="135"/>
      <c r="G515" s="135"/>
      <c r="H515"/>
      <c r="I515"/>
      <c r="J515"/>
      <c r="K515" s="136"/>
      <c r="L515"/>
      <c r="M515"/>
      <c r="N515"/>
      <c r="O515" s="136"/>
      <c r="P515"/>
      <c r="Q515"/>
      <c r="R515" s="137"/>
      <c r="S515"/>
      <c r="T515"/>
      <c r="U515"/>
      <c r="V515" s="136"/>
      <c r="W515" s="136"/>
      <c r="X515"/>
      <c r="Y515" s="137"/>
      <c r="Z515" s="137"/>
      <c r="AA515" s="136"/>
      <c r="AB515" s="136"/>
      <c r="AC515" s="136"/>
      <c r="AD515" s="136"/>
      <c r="AF515" s="145"/>
    </row>
    <row r="516" spans="1:32" x14ac:dyDescent="0.25">
      <c r="A516"/>
      <c r="B516"/>
      <c r="C516"/>
      <c r="D516"/>
      <c r="E516" s="135"/>
      <c r="F516" s="135"/>
      <c r="G516" s="135"/>
      <c r="H516"/>
      <c r="I516"/>
      <c r="J516"/>
      <c r="K516" s="136"/>
      <c r="L516"/>
      <c r="M516"/>
      <c r="N516"/>
      <c r="O516" s="136"/>
      <c r="P516"/>
      <c r="Q516"/>
      <c r="R516" s="137"/>
      <c r="S516"/>
      <c r="T516"/>
      <c r="U516"/>
      <c r="V516" s="136"/>
      <c r="W516" s="136"/>
      <c r="X516"/>
      <c r="Y516" s="137"/>
      <c r="Z516" s="137"/>
      <c r="AA516" s="136"/>
      <c r="AB516" s="136"/>
      <c r="AC516" s="136"/>
      <c r="AD516" s="136"/>
      <c r="AF516" s="145"/>
    </row>
    <row r="517" spans="1:32" x14ac:dyDescent="0.25">
      <c r="A517"/>
      <c r="B517"/>
      <c r="C517"/>
      <c r="D517"/>
      <c r="E517" s="135"/>
      <c r="F517" s="135"/>
      <c r="G517" s="135"/>
      <c r="H517"/>
      <c r="I517"/>
      <c r="J517"/>
      <c r="K517" s="136"/>
      <c r="L517"/>
      <c r="M517"/>
      <c r="N517"/>
      <c r="O517" s="136"/>
      <c r="P517"/>
      <c r="Q517"/>
      <c r="R517" s="137"/>
      <c r="S517"/>
      <c r="T517"/>
      <c r="U517"/>
      <c r="V517" s="136"/>
      <c r="W517" s="136"/>
      <c r="X517"/>
      <c r="Y517" s="137"/>
      <c r="Z517" s="137"/>
      <c r="AA517" s="136"/>
      <c r="AB517" s="136"/>
      <c r="AC517" s="136"/>
      <c r="AD517" s="136"/>
      <c r="AF517" s="145"/>
    </row>
    <row r="518" spans="1:32" x14ac:dyDescent="0.25">
      <c r="A518"/>
      <c r="B518"/>
      <c r="C518"/>
      <c r="D518"/>
      <c r="E518" s="135"/>
      <c r="F518" s="135"/>
      <c r="G518" s="135"/>
      <c r="H518"/>
      <c r="I518"/>
      <c r="J518"/>
      <c r="K518" s="136"/>
      <c r="L518"/>
      <c r="M518"/>
      <c r="N518"/>
      <c r="O518" s="136"/>
      <c r="P518"/>
      <c r="Q518"/>
      <c r="R518" s="137"/>
      <c r="S518"/>
      <c r="T518"/>
      <c r="U518"/>
      <c r="V518" s="136"/>
      <c r="W518" s="136"/>
      <c r="X518"/>
      <c r="Y518" s="137"/>
      <c r="Z518" s="137"/>
      <c r="AA518" s="136"/>
      <c r="AB518" s="136"/>
      <c r="AC518" s="136"/>
      <c r="AD518" s="136"/>
      <c r="AF518" s="145"/>
    </row>
    <row r="519" spans="1:32" x14ac:dyDescent="0.25">
      <c r="A519"/>
      <c r="B519"/>
      <c r="C519"/>
      <c r="D519"/>
      <c r="E519" s="135"/>
      <c r="F519" s="135"/>
      <c r="G519" s="135"/>
      <c r="H519"/>
      <c r="I519"/>
      <c r="J519"/>
      <c r="K519" s="136"/>
      <c r="L519"/>
      <c r="M519"/>
      <c r="N519"/>
      <c r="O519" s="136"/>
      <c r="P519"/>
      <c r="Q519"/>
      <c r="R519" s="137"/>
      <c r="S519"/>
      <c r="T519"/>
      <c r="U519"/>
      <c r="V519" s="136"/>
      <c r="W519" s="136"/>
      <c r="X519"/>
      <c r="Y519" s="137"/>
      <c r="Z519" s="137"/>
      <c r="AA519" s="136"/>
      <c r="AB519" s="136"/>
      <c r="AC519" s="136"/>
      <c r="AD519" s="136"/>
      <c r="AF519" s="145"/>
    </row>
    <row r="520" spans="1:32" x14ac:dyDescent="0.25">
      <c r="A520"/>
      <c r="B520"/>
      <c r="C520"/>
      <c r="D520"/>
      <c r="E520" s="135"/>
      <c r="F520" s="135"/>
      <c r="G520" s="135"/>
      <c r="H520"/>
      <c r="I520"/>
      <c r="J520"/>
      <c r="K520" s="136"/>
      <c r="L520"/>
      <c r="M520"/>
      <c r="N520"/>
      <c r="O520" s="136"/>
      <c r="P520"/>
      <c r="Q520"/>
      <c r="R520" s="137"/>
      <c r="S520"/>
      <c r="T520"/>
      <c r="U520"/>
      <c r="V520" s="136"/>
      <c r="W520" s="136"/>
      <c r="X520"/>
      <c r="Y520" s="137"/>
      <c r="Z520" s="137"/>
      <c r="AA520" s="136"/>
      <c r="AB520" s="136"/>
      <c r="AC520" s="136"/>
      <c r="AD520" s="136"/>
      <c r="AF520" s="145"/>
    </row>
    <row r="521" spans="1:32" x14ac:dyDescent="0.25">
      <c r="A521"/>
      <c r="B521"/>
      <c r="C521"/>
      <c r="D521"/>
      <c r="E521" s="135"/>
      <c r="F521" s="135"/>
      <c r="G521" s="135"/>
      <c r="H521"/>
      <c r="I521"/>
      <c r="J521"/>
      <c r="K521" s="136"/>
      <c r="L521"/>
      <c r="M521"/>
      <c r="N521"/>
      <c r="O521" s="136"/>
      <c r="P521"/>
      <c r="Q521"/>
      <c r="R521" s="137"/>
      <c r="S521"/>
      <c r="T521"/>
      <c r="U521"/>
      <c r="V521" s="136"/>
      <c r="W521" s="136"/>
      <c r="X521"/>
      <c r="Y521" s="137"/>
      <c r="Z521" s="137"/>
      <c r="AA521" s="136"/>
      <c r="AB521" s="136"/>
      <c r="AC521" s="136"/>
      <c r="AD521" s="136"/>
      <c r="AF521" s="145"/>
    </row>
    <row r="522" spans="1:32" x14ac:dyDescent="0.25">
      <c r="A522"/>
      <c r="B522"/>
      <c r="C522"/>
      <c r="D522"/>
      <c r="E522" s="135"/>
      <c r="F522" s="135"/>
      <c r="G522" s="135"/>
      <c r="H522"/>
      <c r="I522"/>
      <c r="J522"/>
      <c r="K522" s="136"/>
      <c r="L522"/>
      <c r="M522"/>
      <c r="N522"/>
      <c r="O522" s="136"/>
      <c r="P522"/>
      <c r="Q522"/>
      <c r="R522" s="137"/>
      <c r="S522"/>
      <c r="T522"/>
      <c r="U522"/>
      <c r="V522" s="136"/>
      <c r="W522" s="136"/>
      <c r="X522"/>
      <c r="Y522" s="137"/>
      <c r="Z522" s="137"/>
      <c r="AA522" s="136"/>
      <c r="AB522" s="136"/>
      <c r="AC522" s="136"/>
      <c r="AD522" s="136"/>
      <c r="AF522" s="145"/>
    </row>
    <row r="523" spans="1:32" x14ac:dyDescent="0.25">
      <c r="A523"/>
      <c r="B523"/>
      <c r="C523"/>
      <c r="D523"/>
      <c r="E523" s="135"/>
      <c r="F523" s="135"/>
      <c r="G523" s="135"/>
      <c r="H523"/>
      <c r="I523"/>
      <c r="J523"/>
      <c r="K523" s="136"/>
      <c r="L523"/>
      <c r="M523"/>
      <c r="N523"/>
      <c r="O523" s="136"/>
      <c r="P523"/>
      <c r="Q523"/>
      <c r="R523" s="137"/>
      <c r="S523"/>
      <c r="T523"/>
      <c r="U523"/>
      <c r="V523" s="136"/>
      <c r="W523" s="136"/>
      <c r="X523"/>
      <c r="Y523" s="137"/>
      <c r="Z523" s="137"/>
      <c r="AA523" s="136"/>
      <c r="AB523" s="136"/>
      <c r="AC523" s="136"/>
      <c r="AD523" s="136"/>
      <c r="AF523" s="145"/>
    </row>
    <row r="524" spans="1:32" x14ac:dyDescent="0.25">
      <c r="A524"/>
      <c r="B524"/>
      <c r="C524"/>
      <c r="D524"/>
      <c r="E524" s="135"/>
      <c r="F524" s="135"/>
      <c r="G524" s="135"/>
      <c r="H524"/>
      <c r="I524"/>
      <c r="J524"/>
      <c r="K524" s="136"/>
      <c r="L524"/>
      <c r="M524"/>
      <c r="N524"/>
      <c r="O524" s="136"/>
      <c r="P524"/>
      <c r="Q524"/>
      <c r="R524" s="137"/>
      <c r="S524"/>
      <c r="T524"/>
      <c r="U524"/>
      <c r="V524" s="136"/>
      <c r="W524" s="136"/>
      <c r="X524"/>
      <c r="Y524" s="137"/>
      <c r="Z524" s="137"/>
      <c r="AA524" s="136"/>
      <c r="AB524" s="136"/>
      <c r="AC524" s="136"/>
      <c r="AD524" s="136"/>
      <c r="AF524" s="145"/>
    </row>
    <row r="525" spans="1:32" x14ac:dyDescent="0.25">
      <c r="A525"/>
      <c r="B525"/>
      <c r="C525"/>
      <c r="D525"/>
      <c r="E525" s="135"/>
      <c r="F525" s="135"/>
      <c r="G525" s="135"/>
      <c r="H525"/>
      <c r="I525"/>
      <c r="J525"/>
      <c r="K525" s="136"/>
      <c r="L525"/>
      <c r="M525"/>
      <c r="N525"/>
      <c r="O525" s="136"/>
      <c r="P525"/>
      <c r="Q525"/>
      <c r="R525" s="137"/>
      <c r="S525"/>
      <c r="T525"/>
      <c r="U525"/>
      <c r="V525" s="136"/>
      <c r="W525" s="136"/>
      <c r="X525"/>
      <c r="Y525" s="137"/>
      <c r="Z525" s="137"/>
      <c r="AA525" s="136"/>
      <c r="AB525" s="136"/>
      <c r="AC525" s="136"/>
      <c r="AD525" s="136"/>
      <c r="AF525" s="145"/>
    </row>
    <row r="526" spans="1:32" x14ac:dyDescent="0.25">
      <c r="A526"/>
      <c r="B526"/>
      <c r="C526"/>
      <c r="D526"/>
      <c r="E526" s="135"/>
      <c r="F526" s="135"/>
      <c r="G526" s="135"/>
      <c r="H526"/>
      <c r="I526"/>
      <c r="J526"/>
      <c r="K526" s="136"/>
      <c r="L526"/>
      <c r="M526"/>
      <c r="N526"/>
      <c r="O526" s="136"/>
      <c r="P526"/>
      <c r="Q526"/>
      <c r="R526" s="137"/>
      <c r="S526"/>
      <c r="T526"/>
      <c r="U526"/>
      <c r="V526" s="136"/>
      <c r="W526" s="136"/>
      <c r="X526"/>
      <c r="Y526" s="137"/>
      <c r="Z526" s="137"/>
      <c r="AA526" s="136"/>
      <c r="AB526" s="136"/>
      <c r="AC526" s="136"/>
      <c r="AD526" s="136"/>
      <c r="AF526" s="145"/>
    </row>
    <row r="527" spans="1:32" x14ac:dyDescent="0.25">
      <c r="A527"/>
      <c r="B527"/>
      <c r="C527"/>
      <c r="D527"/>
      <c r="E527" s="135"/>
      <c r="F527" s="135"/>
      <c r="G527" s="135"/>
      <c r="H527"/>
      <c r="I527"/>
      <c r="J527"/>
      <c r="K527" s="136"/>
      <c r="L527"/>
      <c r="M527"/>
      <c r="N527"/>
      <c r="O527" s="136"/>
      <c r="P527"/>
      <c r="Q527"/>
      <c r="R527" s="137"/>
      <c r="S527"/>
      <c r="T527"/>
      <c r="U527"/>
      <c r="V527" s="136"/>
      <c r="W527" s="136"/>
      <c r="X527"/>
      <c r="Y527" s="137"/>
      <c r="Z527" s="137"/>
      <c r="AA527" s="136"/>
      <c r="AB527" s="136"/>
      <c r="AC527" s="136"/>
      <c r="AD527" s="136"/>
      <c r="AF527" s="145"/>
    </row>
    <row r="528" spans="1:32" x14ac:dyDescent="0.25">
      <c r="A528"/>
      <c r="B528"/>
      <c r="C528"/>
      <c r="D528"/>
      <c r="E528" s="135"/>
      <c r="F528" s="135"/>
      <c r="G528" s="135"/>
      <c r="H528"/>
      <c r="I528"/>
      <c r="J528"/>
      <c r="K528" s="136"/>
      <c r="L528"/>
      <c r="M528"/>
      <c r="N528"/>
      <c r="O528" s="136"/>
      <c r="P528"/>
      <c r="Q528"/>
      <c r="R528" s="137"/>
      <c r="S528"/>
      <c r="T528"/>
      <c r="U528"/>
      <c r="V528" s="136"/>
      <c r="W528" s="136"/>
      <c r="X528"/>
      <c r="Y528" s="137"/>
      <c r="Z528" s="137"/>
      <c r="AA528" s="136"/>
      <c r="AB528" s="136"/>
      <c r="AC528" s="136"/>
      <c r="AD528" s="136"/>
      <c r="AF528" s="145"/>
    </row>
    <row r="529" spans="1:32" x14ac:dyDescent="0.25">
      <c r="A529"/>
      <c r="B529"/>
      <c r="C529"/>
      <c r="D529"/>
      <c r="E529" s="135"/>
      <c r="F529" s="135"/>
      <c r="G529" s="135"/>
      <c r="H529"/>
      <c r="I529"/>
      <c r="J529"/>
      <c r="K529" s="136"/>
      <c r="L529"/>
      <c r="M529"/>
      <c r="N529"/>
      <c r="O529" s="136"/>
      <c r="P529"/>
      <c r="Q529"/>
      <c r="R529" s="137"/>
      <c r="S529"/>
      <c r="T529"/>
      <c r="U529"/>
      <c r="V529" s="136"/>
      <c r="W529" s="136"/>
      <c r="X529"/>
      <c r="Y529" s="137"/>
      <c r="Z529" s="137"/>
      <c r="AA529" s="136"/>
      <c r="AB529" s="136"/>
      <c r="AC529" s="136"/>
      <c r="AD529" s="136"/>
      <c r="AF529" s="145"/>
    </row>
    <row r="530" spans="1:32" x14ac:dyDescent="0.25">
      <c r="A530"/>
      <c r="B530"/>
      <c r="C530"/>
      <c r="D530"/>
      <c r="E530" s="135"/>
      <c r="F530" s="135"/>
      <c r="G530" s="135"/>
      <c r="H530"/>
      <c r="I530"/>
      <c r="J530"/>
      <c r="K530" s="136"/>
      <c r="L530"/>
      <c r="M530"/>
      <c r="N530"/>
      <c r="O530" s="136"/>
      <c r="P530"/>
      <c r="Q530"/>
      <c r="R530" s="137"/>
      <c r="S530"/>
      <c r="T530"/>
      <c r="U530"/>
      <c r="V530" s="136"/>
      <c r="W530" s="136"/>
      <c r="X530"/>
      <c r="Y530" s="137"/>
      <c r="Z530" s="137"/>
      <c r="AA530" s="136"/>
      <c r="AB530" s="136"/>
      <c r="AC530" s="136"/>
      <c r="AD530" s="136"/>
      <c r="AF530" s="145"/>
    </row>
    <row r="531" spans="1:32" x14ac:dyDescent="0.25">
      <c r="A531"/>
      <c r="B531"/>
      <c r="C531"/>
      <c r="D531"/>
      <c r="E531" s="135"/>
      <c r="F531" s="135"/>
      <c r="G531" s="135"/>
      <c r="H531"/>
      <c r="I531"/>
      <c r="J531"/>
      <c r="K531" s="136"/>
      <c r="L531"/>
      <c r="M531"/>
      <c r="N531"/>
      <c r="O531" s="136"/>
      <c r="P531"/>
      <c r="Q531"/>
      <c r="R531" s="137"/>
      <c r="S531"/>
      <c r="T531"/>
      <c r="U531"/>
      <c r="V531" s="136"/>
      <c r="W531" s="136"/>
      <c r="X531"/>
      <c r="Y531" s="137"/>
      <c r="Z531" s="137"/>
      <c r="AA531" s="136"/>
      <c r="AB531" s="136"/>
      <c r="AC531" s="136"/>
      <c r="AD531" s="136"/>
      <c r="AF531" s="145"/>
    </row>
    <row r="532" spans="1:32" x14ac:dyDescent="0.25">
      <c r="A532"/>
      <c r="B532"/>
      <c r="C532"/>
      <c r="D532"/>
      <c r="E532" s="135"/>
      <c r="F532" s="135"/>
      <c r="G532" s="135"/>
      <c r="H532"/>
      <c r="I532"/>
      <c r="J532"/>
      <c r="K532" s="136"/>
      <c r="L532"/>
      <c r="M532"/>
      <c r="N532"/>
      <c r="O532" s="136"/>
      <c r="P532"/>
      <c r="Q532"/>
      <c r="R532" s="137"/>
      <c r="S532"/>
      <c r="T532"/>
      <c r="U532"/>
      <c r="V532" s="136"/>
      <c r="W532" s="136"/>
      <c r="X532"/>
      <c r="Y532" s="137"/>
      <c r="Z532" s="137"/>
      <c r="AA532" s="136"/>
      <c r="AB532" s="136"/>
      <c r="AC532" s="136"/>
      <c r="AD532" s="136"/>
      <c r="AF532" s="145"/>
    </row>
    <row r="533" spans="1:32" x14ac:dyDescent="0.25">
      <c r="A533"/>
      <c r="B533"/>
      <c r="C533"/>
      <c r="D533"/>
      <c r="E533" s="135"/>
      <c r="F533" s="135"/>
      <c r="G533" s="135"/>
      <c r="H533"/>
      <c r="I533"/>
      <c r="J533"/>
      <c r="K533" s="136"/>
      <c r="L533"/>
      <c r="M533"/>
      <c r="N533"/>
      <c r="O533" s="136"/>
      <c r="P533"/>
      <c r="Q533"/>
      <c r="R533" s="137"/>
      <c r="S533"/>
      <c r="T533"/>
      <c r="U533"/>
      <c r="V533" s="136"/>
      <c r="W533" s="136"/>
      <c r="X533"/>
      <c r="Y533" s="137"/>
      <c r="Z533" s="137"/>
      <c r="AA533" s="136"/>
      <c r="AB533" s="136"/>
      <c r="AC533" s="136"/>
      <c r="AD533" s="136"/>
      <c r="AF533" s="145"/>
    </row>
    <row r="534" spans="1:32" x14ac:dyDescent="0.25">
      <c r="A534"/>
      <c r="B534"/>
      <c r="C534"/>
      <c r="D534"/>
      <c r="E534" s="135"/>
      <c r="F534" s="135"/>
      <c r="G534" s="135"/>
      <c r="H534"/>
      <c r="I534"/>
      <c r="J534"/>
      <c r="K534" s="136"/>
      <c r="L534"/>
      <c r="M534"/>
      <c r="N534"/>
      <c r="O534" s="136"/>
      <c r="P534"/>
      <c r="Q534"/>
      <c r="R534" s="137"/>
      <c r="S534"/>
      <c r="T534"/>
      <c r="U534"/>
      <c r="V534" s="136"/>
      <c r="W534" s="136"/>
      <c r="X534"/>
      <c r="Y534" s="137"/>
      <c r="Z534" s="137"/>
      <c r="AA534" s="136"/>
      <c r="AB534" s="136"/>
      <c r="AC534" s="136"/>
      <c r="AD534" s="136"/>
      <c r="AF534" s="145"/>
    </row>
    <row r="535" spans="1:32" x14ac:dyDescent="0.25">
      <c r="A535"/>
      <c r="B535"/>
      <c r="C535"/>
      <c r="D535"/>
      <c r="E535" s="135"/>
      <c r="F535" s="135"/>
      <c r="G535" s="135"/>
      <c r="H535"/>
      <c r="I535"/>
      <c r="J535"/>
      <c r="K535" s="136"/>
      <c r="L535"/>
      <c r="M535"/>
      <c r="N535"/>
      <c r="O535" s="136"/>
      <c r="P535"/>
      <c r="Q535"/>
      <c r="R535" s="137"/>
      <c r="S535"/>
      <c r="T535"/>
      <c r="U535"/>
      <c r="V535" s="136"/>
      <c r="W535" s="136"/>
      <c r="X535"/>
      <c r="Y535" s="137"/>
      <c r="Z535" s="137"/>
      <c r="AA535" s="136"/>
      <c r="AB535" s="136"/>
      <c r="AC535" s="136"/>
      <c r="AD535" s="136"/>
      <c r="AF535" s="145"/>
    </row>
    <row r="536" spans="1:32" x14ac:dyDescent="0.25">
      <c r="A536"/>
      <c r="B536"/>
      <c r="C536"/>
      <c r="D536"/>
      <c r="E536" s="135"/>
      <c r="F536" s="135"/>
      <c r="G536" s="135"/>
      <c r="H536"/>
      <c r="I536"/>
      <c r="J536"/>
      <c r="K536" s="136"/>
      <c r="L536"/>
      <c r="M536"/>
      <c r="N536"/>
      <c r="O536" s="136"/>
      <c r="P536"/>
      <c r="Q536"/>
      <c r="R536" s="137"/>
      <c r="S536"/>
      <c r="T536"/>
      <c r="U536"/>
      <c r="V536" s="136"/>
      <c r="W536" s="136"/>
      <c r="X536"/>
      <c r="Y536" s="137"/>
      <c r="Z536" s="137"/>
      <c r="AA536" s="136"/>
      <c r="AB536" s="136"/>
      <c r="AC536" s="136"/>
      <c r="AD536" s="136"/>
      <c r="AF536" s="145"/>
    </row>
    <row r="537" spans="1:32" x14ac:dyDescent="0.25">
      <c r="A537"/>
      <c r="B537"/>
      <c r="C537"/>
      <c r="D537"/>
      <c r="E537" s="135"/>
      <c r="F537" s="135"/>
      <c r="G537" s="135"/>
      <c r="H537"/>
      <c r="I537"/>
      <c r="J537"/>
      <c r="K537" s="136"/>
      <c r="L537"/>
      <c r="M537"/>
      <c r="N537"/>
      <c r="O537" s="136"/>
      <c r="P537"/>
      <c r="Q537"/>
      <c r="R537" s="137"/>
      <c r="S537"/>
      <c r="T537"/>
      <c r="U537"/>
      <c r="V537" s="136"/>
      <c r="W537" s="136"/>
      <c r="X537"/>
      <c r="Y537" s="137"/>
      <c r="Z537" s="137"/>
      <c r="AA537" s="136"/>
      <c r="AB537" s="136"/>
      <c r="AC537" s="136"/>
      <c r="AD537" s="136"/>
      <c r="AF537" s="145"/>
    </row>
    <row r="538" spans="1:32" x14ac:dyDescent="0.25">
      <c r="A538"/>
      <c r="B538"/>
      <c r="C538"/>
      <c r="D538"/>
      <c r="E538" s="135"/>
      <c r="F538" s="135"/>
      <c r="G538" s="135"/>
      <c r="H538"/>
      <c r="I538"/>
      <c r="J538"/>
      <c r="K538" s="136"/>
      <c r="L538"/>
      <c r="M538"/>
      <c r="N538"/>
      <c r="O538" s="136"/>
      <c r="P538"/>
      <c r="Q538"/>
      <c r="R538" s="137"/>
      <c r="S538"/>
      <c r="T538"/>
      <c r="U538"/>
      <c r="V538" s="136"/>
      <c r="W538" s="136"/>
      <c r="X538"/>
      <c r="Y538" s="137"/>
      <c r="Z538" s="137"/>
      <c r="AA538" s="136"/>
      <c r="AB538" s="136"/>
      <c r="AC538" s="136"/>
      <c r="AD538" s="136"/>
      <c r="AF538" s="145"/>
    </row>
    <row r="539" spans="1:32" x14ac:dyDescent="0.25">
      <c r="A539"/>
      <c r="B539"/>
      <c r="C539"/>
      <c r="D539"/>
      <c r="E539" s="135"/>
      <c r="F539" s="135"/>
      <c r="G539" s="135"/>
      <c r="H539"/>
      <c r="I539"/>
      <c r="J539"/>
      <c r="K539" s="136"/>
      <c r="L539"/>
      <c r="M539"/>
      <c r="N539"/>
      <c r="O539" s="136"/>
      <c r="P539"/>
      <c r="Q539"/>
      <c r="R539" s="137"/>
      <c r="S539"/>
      <c r="T539"/>
      <c r="U539"/>
      <c r="V539" s="136"/>
      <c r="W539" s="136"/>
      <c r="X539"/>
      <c r="Y539" s="137"/>
      <c r="Z539" s="137"/>
      <c r="AA539" s="136"/>
      <c r="AB539" s="136"/>
      <c r="AC539" s="136"/>
      <c r="AD539" s="136"/>
      <c r="AF539" s="145"/>
    </row>
    <row r="540" spans="1:32" x14ac:dyDescent="0.25">
      <c r="A540"/>
      <c r="B540"/>
      <c r="C540"/>
      <c r="D540"/>
      <c r="E540" s="135"/>
      <c r="F540" s="135"/>
      <c r="G540" s="135"/>
      <c r="H540"/>
      <c r="I540"/>
      <c r="J540"/>
      <c r="K540" s="136"/>
      <c r="L540"/>
      <c r="M540"/>
      <c r="N540"/>
      <c r="O540" s="136"/>
      <c r="P540"/>
      <c r="Q540"/>
      <c r="R540" s="137"/>
      <c r="S540"/>
      <c r="T540"/>
      <c r="U540"/>
      <c r="V540" s="136"/>
      <c r="W540" s="136"/>
      <c r="X540"/>
      <c r="Y540" s="137"/>
      <c r="Z540" s="137"/>
      <c r="AA540" s="136"/>
      <c r="AB540" s="136"/>
      <c r="AC540" s="136"/>
      <c r="AD540" s="136"/>
      <c r="AF540" s="145"/>
    </row>
    <row r="541" spans="1:32" x14ac:dyDescent="0.25">
      <c r="A541"/>
      <c r="B541"/>
      <c r="C541"/>
      <c r="D541"/>
      <c r="E541" s="135"/>
      <c r="F541" s="135"/>
      <c r="G541" s="135"/>
      <c r="H541"/>
      <c r="I541"/>
      <c r="J541"/>
      <c r="K541" s="136"/>
      <c r="L541"/>
      <c r="M541"/>
      <c r="N541"/>
      <c r="O541" s="136"/>
      <c r="P541"/>
      <c r="Q541"/>
      <c r="R541" s="137"/>
      <c r="S541"/>
      <c r="T541"/>
      <c r="U541"/>
      <c r="V541" s="136"/>
      <c r="W541" s="136"/>
      <c r="X541"/>
      <c r="Y541" s="137"/>
      <c r="Z541" s="137"/>
      <c r="AA541" s="136"/>
      <c r="AB541" s="136"/>
      <c r="AC541" s="136"/>
      <c r="AD541" s="136"/>
      <c r="AF541" s="145"/>
    </row>
    <row r="542" spans="1:32" x14ac:dyDescent="0.25">
      <c r="A542"/>
      <c r="B542"/>
      <c r="C542"/>
      <c r="D542"/>
      <c r="E542" s="135"/>
      <c r="F542" s="135"/>
      <c r="G542" s="135"/>
      <c r="H542"/>
      <c r="I542"/>
      <c r="J542"/>
      <c r="K542" s="136"/>
      <c r="L542"/>
      <c r="M542"/>
      <c r="N542"/>
      <c r="O542" s="136"/>
      <c r="P542"/>
      <c r="Q542"/>
      <c r="R542" s="137"/>
      <c r="S542"/>
      <c r="T542"/>
      <c r="U542"/>
      <c r="V542" s="136"/>
      <c r="W542" s="136"/>
      <c r="X542"/>
      <c r="Y542" s="137"/>
      <c r="Z542" s="137"/>
      <c r="AA542" s="136"/>
      <c r="AB542" s="136"/>
      <c r="AC542" s="136"/>
      <c r="AD542" s="136"/>
      <c r="AF542" s="145"/>
    </row>
    <row r="543" spans="1:32" x14ac:dyDescent="0.25">
      <c r="A543"/>
      <c r="B543"/>
      <c r="C543"/>
      <c r="D543"/>
      <c r="E543" s="135"/>
      <c r="F543" s="135"/>
      <c r="G543" s="135"/>
      <c r="H543"/>
      <c r="I543"/>
      <c r="J543"/>
      <c r="K543" s="136"/>
      <c r="L543"/>
      <c r="M543"/>
      <c r="N543"/>
      <c r="O543" s="136"/>
      <c r="P543"/>
      <c r="Q543"/>
      <c r="R543" s="137"/>
      <c r="S543"/>
      <c r="T543"/>
      <c r="U543"/>
      <c r="V543" s="136"/>
      <c r="W543" s="136"/>
      <c r="X543"/>
      <c r="Y543" s="137"/>
      <c r="Z543" s="137"/>
      <c r="AA543" s="136"/>
      <c r="AB543" s="136"/>
      <c r="AC543" s="136"/>
      <c r="AD543" s="136"/>
      <c r="AF543" s="145"/>
    </row>
    <row r="544" spans="1:32" x14ac:dyDescent="0.25">
      <c r="A544"/>
      <c r="B544"/>
      <c r="C544"/>
      <c r="D544"/>
      <c r="E544" s="135"/>
      <c r="F544" s="135"/>
      <c r="G544" s="135"/>
      <c r="H544"/>
      <c r="I544"/>
      <c r="J544"/>
      <c r="K544" s="136"/>
      <c r="L544"/>
      <c r="M544"/>
      <c r="N544"/>
      <c r="O544" s="136"/>
      <c r="P544"/>
      <c r="Q544"/>
      <c r="R544" s="137"/>
      <c r="S544"/>
      <c r="T544"/>
      <c r="U544"/>
      <c r="V544" s="136"/>
      <c r="W544" s="136"/>
      <c r="X544"/>
      <c r="Y544" s="137"/>
      <c r="Z544" s="137"/>
      <c r="AA544" s="136"/>
      <c r="AB544" s="136"/>
      <c r="AC544" s="136"/>
      <c r="AD544" s="136"/>
      <c r="AF544" s="145"/>
    </row>
    <row r="545" spans="1:32" x14ac:dyDescent="0.25">
      <c r="A545"/>
      <c r="B545"/>
      <c r="C545"/>
      <c r="D545"/>
      <c r="E545" s="135"/>
      <c r="F545" s="135"/>
      <c r="G545" s="135"/>
      <c r="H545"/>
      <c r="I545"/>
      <c r="J545"/>
      <c r="K545" s="136"/>
      <c r="L545"/>
      <c r="M545"/>
      <c r="N545"/>
      <c r="O545" s="136"/>
      <c r="P545"/>
      <c r="Q545"/>
      <c r="R545" s="137"/>
      <c r="S545"/>
      <c r="T545"/>
      <c r="U545"/>
      <c r="V545" s="136"/>
      <c r="W545" s="136"/>
      <c r="X545"/>
      <c r="Y545" s="137"/>
      <c r="Z545" s="137"/>
      <c r="AA545" s="136"/>
      <c r="AB545" s="136"/>
      <c r="AC545" s="136"/>
      <c r="AD545" s="136"/>
      <c r="AF545" s="145"/>
    </row>
    <row r="546" spans="1:32" x14ac:dyDescent="0.25">
      <c r="A546"/>
      <c r="B546"/>
      <c r="C546"/>
      <c r="D546"/>
      <c r="E546" s="135"/>
      <c r="F546" s="135"/>
      <c r="G546" s="135"/>
      <c r="H546"/>
      <c r="I546"/>
      <c r="J546"/>
      <c r="K546" s="136"/>
      <c r="L546"/>
      <c r="M546"/>
      <c r="N546"/>
      <c r="O546" s="136"/>
      <c r="P546"/>
      <c r="Q546"/>
      <c r="R546" s="137"/>
      <c r="S546"/>
      <c r="T546"/>
      <c r="U546"/>
      <c r="V546" s="136"/>
      <c r="W546" s="136"/>
      <c r="X546"/>
      <c r="Y546" s="137"/>
      <c r="Z546" s="137"/>
      <c r="AA546" s="136"/>
      <c r="AB546" s="136"/>
      <c r="AC546" s="136"/>
      <c r="AD546" s="136"/>
      <c r="AF546" s="145"/>
    </row>
    <row r="547" spans="1:32" x14ac:dyDescent="0.25">
      <c r="A547"/>
      <c r="B547"/>
      <c r="C547"/>
      <c r="D547"/>
      <c r="E547" s="135"/>
      <c r="F547" s="135"/>
      <c r="G547" s="135"/>
      <c r="H547"/>
      <c r="I547"/>
      <c r="J547"/>
      <c r="K547" s="136"/>
      <c r="L547"/>
      <c r="M547"/>
      <c r="N547"/>
      <c r="O547" s="136"/>
      <c r="P547"/>
      <c r="Q547"/>
      <c r="R547" s="137"/>
      <c r="S547"/>
      <c r="T547"/>
      <c r="U547"/>
      <c r="V547" s="136"/>
      <c r="W547" s="136"/>
      <c r="X547"/>
      <c r="Y547" s="137"/>
      <c r="Z547" s="137"/>
      <c r="AA547" s="136"/>
      <c r="AB547" s="136"/>
      <c r="AC547" s="136"/>
      <c r="AD547" s="136"/>
      <c r="AF547" s="145"/>
    </row>
    <row r="548" spans="1:32" x14ac:dyDescent="0.25">
      <c r="A548"/>
      <c r="B548"/>
      <c r="C548"/>
      <c r="D548"/>
      <c r="E548" s="135"/>
      <c r="F548" s="135"/>
      <c r="G548" s="135"/>
      <c r="H548"/>
      <c r="I548"/>
      <c r="J548"/>
      <c r="K548" s="136"/>
      <c r="L548"/>
      <c r="M548"/>
      <c r="N548"/>
      <c r="O548" s="136"/>
      <c r="P548"/>
      <c r="Q548"/>
      <c r="R548" s="137"/>
      <c r="S548"/>
      <c r="T548"/>
      <c r="U548"/>
      <c r="V548" s="136"/>
      <c r="W548" s="136"/>
      <c r="X548"/>
      <c r="Y548" s="137"/>
      <c r="Z548" s="137"/>
      <c r="AA548" s="136"/>
      <c r="AB548" s="136"/>
      <c r="AC548" s="136"/>
      <c r="AD548" s="136"/>
      <c r="AF548" s="145"/>
    </row>
    <row r="549" spans="1:32" x14ac:dyDescent="0.25">
      <c r="A549"/>
      <c r="B549"/>
      <c r="C549"/>
      <c r="D549"/>
      <c r="E549" s="135"/>
      <c r="F549" s="135"/>
      <c r="G549" s="135"/>
      <c r="H549"/>
      <c r="I549"/>
      <c r="J549"/>
      <c r="K549" s="136"/>
      <c r="L549"/>
      <c r="M549"/>
      <c r="N549"/>
      <c r="O549" s="136"/>
      <c r="P549"/>
      <c r="Q549"/>
      <c r="R549" s="137"/>
      <c r="S549"/>
      <c r="T549"/>
      <c r="U549"/>
      <c r="V549" s="136"/>
      <c r="W549" s="136"/>
      <c r="X549"/>
      <c r="Y549" s="137"/>
      <c r="Z549" s="137"/>
      <c r="AA549" s="136"/>
      <c r="AB549" s="136"/>
      <c r="AC549" s="136"/>
      <c r="AD549" s="136"/>
      <c r="AF549" s="145"/>
    </row>
    <row r="550" spans="1:32" x14ac:dyDescent="0.25">
      <c r="A550"/>
      <c r="B550"/>
      <c r="C550"/>
      <c r="D550"/>
      <c r="E550" s="135"/>
      <c r="F550" s="135"/>
      <c r="G550" s="135"/>
      <c r="H550"/>
      <c r="I550"/>
      <c r="J550"/>
      <c r="K550" s="136"/>
      <c r="L550"/>
      <c r="M550"/>
      <c r="N550"/>
      <c r="O550" s="136"/>
      <c r="P550"/>
      <c r="Q550"/>
      <c r="R550" s="137"/>
      <c r="S550"/>
      <c r="T550"/>
      <c r="U550"/>
      <c r="V550" s="136"/>
      <c r="W550" s="136"/>
      <c r="X550"/>
      <c r="Y550" s="137"/>
      <c r="Z550" s="137"/>
      <c r="AA550" s="136"/>
      <c r="AB550" s="136"/>
      <c r="AC550" s="136"/>
      <c r="AD550" s="136"/>
      <c r="AF550" s="145"/>
    </row>
    <row r="551" spans="1:32" x14ac:dyDescent="0.25">
      <c r="A551"/>
      <c r="B551"/>
      <c r="C551"/>
      <c r="D551"/>
      <c r="E551" s="135"/>
      <c r="F551" s="135"/>
      <c r="G551" s="135"/>
      <c r="H551"/>
      <c r="I551"/>
      <c r="J551"/>
      <c r="K551" s="136"/>
      <c r="L551"/>
      <c r="M551"/>
      <c r="N551"/>
      <c r="O551" s="136"/>
      <c r="P551"/>
      <c r="Q551"/>
      <c r="R551" s="137"/>
      <c r="S551"/>
      <c r="T551"/>
      <c r="U551"/>
      <c r="V551" s="136"/>
      <c r="W551" s="136"/>
      <c r="X551"/>
      <c r="Y551" s="137"/>
      <c r="Z551" s="137"/>
      <c r="AA551" s="136"/>
      <c r="AB551" s="136"/>
      <c r="AC551" s="136"/>
      <c r="AD551" s="136"/>
      <c r="AF551" s="145"/>
    </row>
    <row r="552" spans="1:32" x14ac:dyDescent="0.25">
      <c r="A552"/>
      <c r="B552"/>
      <c r="C552"/>
      <c r="D552"/>
      <c r="E552" s="135"/>
      <c r="F552" s="135"/>
      <c r="G552" s="135"/>
      <c r="H552"/>
      <c r="I552"/>
      <c r="J552"/>
      <c r="K552" s="136"/>
      <c r="L552"/>
      <c r="M552"/>
      <c r="N552"/>
      <c r="O552" s="136"/>
      <c r="P552"/>
      <c r="Q552"/>
      <c r="R552" s="137"/>
      <c r="S552"/>
      <c r="T552"/>
      <c r="U552"/>
      <c r="V552" s="136"/>
      <c r="W552" s="136"/>
      <c r="X552"/>
      <c r="Y552" s="137"/>
      <c r="Z552" s="137"/>
      <c r="AA552" s="136"/>
      <c r="AB552" s="136"/>
      <c r="AC552" s="136"/>
      <c r="AD552" s="136"/>
      <c r="AF552" s="145"/>
    </row>
    <row r="553" spans="1:32" x14ac:dyDescent="0.25">
      <c r="A553"/>
      <c r="B553"/>
      <c r="C553"/>
      <c r="D553"/>
      <c r="E553" s="135"/>
      <c r="F553" s="135"/>
      <c r="G553" s="135"/>
      <c r="H553"/>
      <c r="I553"/>
      <c r="J553"/>
      <c r="K553" s="136"/>
      <c r="L553"/>
      <c r="M553"/>
      <c r="N553"/>
      <c r="O553" s="136"/>
      <c r="P553"/>
      <c r="Q553"/>
      <c r="R553" s="137"/>
      <c r="S553"/>
      <c r="T553"/>
      <c r="U553"/>
      <c r="V553" s="136"/>
      <c r="W553" s="136"/>
      <c r="X553"/>
      <c r="Y553" s="137"/>
      <c r="Z553" s="137"/>
      <c r="AA553" s="136"/>
      <c r="AB553" s="136"/>
      <c r="AC553" s="136"/>
      <c r="AD553" s="136"/>
      <c r="AF553" s="145"/>
    </row>
    <row r="554" spans="1:32" x14ac:dyDescent="0.25">
      <c r="A554"/>
      <c r="B554"/>
      <c r="C554"/>
      <c r="D554"/>
      <c r="E554" s="135"/>
      <c r="F554" s="135"/>
      <c r="G554" s="135"/>
      <c r="H554"/>
      <c r="I554"/>
      <c r="J554"/>
      <c r="K554" s="136"/>
      <c r="L554"/>
      <c r="M554"/>
      <c r="N554"/>
      <c r="O554" s="136"/>
      <c r="P554"/>
      <c r="Q554"/>
      <c r="R554" s="137"/>
      <c r="S554"/>
      <c r="T554"/>
      <c r="U554"/>
      <c r="V554" s="136"/>
      <c r="W554" s="136"/>
      <c r="X554"/>
      <c r="Y554" s="137"/>
      <c r="Z554" s="137"/>
      <c r="AA554" s="136"/>
      <c r="AB554" s="136"/>
      <c r="AC554" s="136"/>
      <c r="AD554" s="136"/>
      <c r="AF554" s="145"/>
    </row>
    <row r="555" spans="1:32" x14ac:dyDescent="0.25">
      <c r="A555"/>
      <c r="B555"/>
      <c r="C555"/>
      <c r="D555"/>
      <c r="E555" s="135"/>
      <c r="F555" s="135"/>
      <c r="G555" s="135"/>
      <c r="H555"/>
      <c r="I555"/>
      <c r="J555"/>
      <c r="K555" s="136"/>
      <c r="L555"/>
      <c r="M555"/>
      <c r="N555"/>
      <c r="O555" s="136"/>
      <c r="P555"/>
      <c r="Q555"/>
      <c r="R555" s="137"/>
      <c r="S555"/>
      <c r="T555"/>
      <c r="U555"/>
      <c r="V555" s="136"/>
      <c r="W555" s="136"/>
      <c r="X555"/>
      <c r="Y555" s="137"/>
      <c r="Z555" s="137"/>
      <c r="AA555" s="136"/>
      <c r="AB555" s="136"/>
      <c r="AC555" s="136"/>
      <c r="AD555" s="136"/>
      <c r="AF555" s="145"/>
    </row>
    <row r="556" spans="1:32" x14ac:dyDescent="0.25">
      <c r="A556"/>
      <c r="B556"/>
      <c r="C556"/>
      <c r="D556"/>
      <c r="E556" s="135"/>
      <c r="F556" s="135"/>
      <c r="G556" s="135"/>
      <c r="H556"/>
      <c r="I556"/>
      <c r="J556"/>
      <c r="K556" s="136"/>
      <c r="L556"/>
      <c r="M556"/>
      <c r="N556"/>
      <c r="O556" s="136"/>
      <c r="P556"/>
      <c r="Q556"/>
      <c r="R556" s="137"/>
      <c r="S556"/>
      <c r="T556"/>
      <c r="U556"/>
      <c r="V556" s="136"/>
      <c r="W556" s="136"/>
      <c r="X556"/>
      <c r="Y556" s="137"/>
      <c r="Z556" s="137"/>
      <c r="AA556" s="136"/>
      <c r="AB556" s="136"/>
      <c r="AC556" s="136"/>
      <c r="AD556" s="136"/>
      <c r="AF556" s="145"/>
    </row>
    <row r="557" spans="1:32" x14ac:dyDescent="0.25">
      <c r="A557"/>
      <c r="B557"/>
      <c r="C557"/>
      <c r="D557"/>
      <c r="E557" s="135"/>
      <c r="F557" s="135"/>
      <c r="G557" s="135"/>
      <c r="H557"/>
      <c r="I557"/>
      <c r="J557"/>
      <c r="K557" s="136"/>
      <c r="L557"/>
      <c r="M557"/>
      <c r="N557"/>
      <c r="O557" s="136"/>
      <c r="P557"/>
      <c r="Q557"/>
      <c r="R557" s="137"/>
      <c r="S557"/>
      <c r="T557"/>
      <c r="U557"/>
      <c r="V557" s="136"/>
      <c r="W557" s="136"/>
      <c r="X557"/>
      <c r="Y557" s="137"/>
      <c r="Z557" s="137"/>
      <c r="AA557" s="136"/>
      <c r="AB557" s="136"/>
      <c r="AC557" s="136"/>
      <c r="AD557" s="136"/>
      <c r="AF557" s="145"/>
    </row>
    <row r="558" spans="1:32" x14ac:dyDescent="0.25">
      <c r="A558"/>
      <c r="B558"/>
      <c r="C558"/>
      <c r="D558"/>
      <c r="E558" s="135"/>
      <c r="F558" s="135"/>
      <c r="G558" s="135"/>
      <c r="H558"/>
      <c r="I558"/>
      <c r="J558"/>
      <c r="K558" s="136"/>
      <c r="L558"/>
      <c r="M558"/>
      <c r="N558"/>
      <c r="O558" s="136"/>
      <c r="P558"/>
      <c r="Q558"/>
      <c r="R558" s="137"/>
      <c r="S558"/>
      <c r="T558"/>
      <c r="U558"/>
      <c r="V558" s="136"/>
      <c r="W558" s="136"/>
      <c r="X558"/>
      <c r="Y558" s="137"/>
      <c r="Z558" s="137"/>
      <c r="AA558" s="136"/>
      <c r="AB558" s="136"/>
      <c r="AC558" s="136"/>
      <c r="AD558" s="136"/>
      <c r="AF558" s="145"/>
    </row>
    <row r="559" spans="1:32" x14ac:dyDescent="0.25">
      <c r="A559"/>
      <c r="B559"/>
      <c r="C559"/>
      <c r="D559"/>
      <c r="E559" s="135"/>
      <c r="F559" s="135"/>
      <c r="G559" s="135"/>
      <c r="H559"/>
      <c r="I559"/>
      <c r="J559"/>
      <c r="K559" s="136"/>
      <c r="L559"/>
      <c r="M559"/>
      <c r="N559"/>
      <c r="O559" s="136"/>
      <c r="P559"/>
      <c r="Q559"/>
      <c r="R559" s="137"/>
      <c r="S559"/>
      <c r="T559"/>
      <c r="U559"/>
      <c r="V559" s="136"/>
      <c r="W559" s="136"/>
      <c r="X559"/>
      <c r="Y559" s="137"/>
      <c r="Z559" s="137"/>
      <c r="AA559" s="136"/>
      <c r="AB559" s="136"/>
      <c r="AC559" s="136"/>
      <c r="AD559" s="136"/>
      <c r="AF559" s="145"/>
    </row>
    <row r="560" spans="1:32" x14ac:dyDescent="0.25">
      <c r="A560"/>
      <c r="B560"/>
      <c r="C560"/>
      <c r="D560"/>
      <c r="E560" s="135"/>
      <c r="F560" s="135"/>
      <c r="G560" s="135"/>
      <c r="H560"/>
      <c r="I560"/>
      <c r="J560"/>
      <c r="K560" s="136"/>
      <c r="L560"/>
      <c r="M560"/>
      <c r="N560"/>
      <c r="O560" s="136"/>
      <c r="P560"/>
      <c r="Q560"/>
      <c r="R560" s="137"/>
      <c r="S560"/>
      <c r="T560"/>
      <c r="U560"/>
      <c r="V560" s="136"/>
      <c r="W560" s="136"/>
      <c r="X560"/>
      <c r="Y560" s="137"/>
      <c r="Z560" s="137"/>
      <c r="AA560" s="136"/>
      <c r="AB560" s="136"/>
      <c r="AC560" s="136"/>
      <c r="AD560" s="136"/>
      <c r="AF560" s="145"/>
    </row>
    <row r="561" spans="1:32" x14ac:dyDescent="0.25">
      <c r="A561"/>
      <c r="B561"/>
      <c r="C561"/>
      <c r="D561"/>
      <c r="E561" s="135"/>
      <c r="F561" s="135"/>
      <c r="G561" s="135"/>
      <c r="H561"/>
      <c r="I561"/>
      <c r="J561"/>
      <c r="K561" s="136"/>
      <c r="L561"/>
      <c r="M561"/>
      <c r="N561"/>
      <c r="O561" s="136"/>
      <c r="P561"/>
      <c r="Q561"/>
      <c r="R561" s="137"/>
      <c r="S561"/>
      <c r="T561"/>
      <c r="U561"/>
      <c r="V561" s="136"/>
      <c r="W561" s="136"/>
      <c r="X561"/>
      <c r="Y561" s="137"/>
      <c r="Z561" s="137"/>
      <c r="AA561" s="136"/>
      <c r="AB561" s="136"/>
      <c r="AC561" s="136"/>
      <c r="AD561" s="136"/>
      <c r="AF561" s="145"/>
    </row>
    <row r="562" spans="1:32" x14ac:dyDescent="0.25">
      <c r="A562"/>
      <c r="B562"/>
      <c r="C562"/>
      <c r="D562"/>
      <c r="E562" s="135"/>
      <c r="F562" s="135"/>
      <c r="G562" s="135"/>
      <c r="H562"/>
      <c r="I562"/>
      <c r="J562"/>
      <c r="K562" s="136"/>
      <c r="L562"/>
      <c r="M562"/>
      <c r="N562"/>
      <c r="O562" s="136"/>
      <c r="P562"/>
      <c r="Q562"/>
      <c r="R562" s="137"/>
      <c r="S562"/>
      <c r="T562"/>
      <c r="U562"/>
      <c r="V562" s="136"/>
      <c r="W562" s="136"/>
      <c r="X562"/>
      <c r="Y562" s="137"/>
      <c r="Z562" s="137"/>
      <c r="AA562" s="136"/>
      <c r="AB562" s="136"/>
      <c r="AC562" s="136"/>
      <c r="AD562" s="136"/>
      <c r="AF562" s="145"/>
    </row>
    <row r="563" spans="1:32" x14ac:dyDescent="0.25">
      <c r="A563"/>
      <c r="B563"/>
      <c r="C563"/>
      <c r="D563"/>
      <c r="E563" s="135"/>
      <c r="F563" s="135"/>
      <c r="G563" s="135"/>
      <c r="H563"/>
      <c r="I563"/>
      <c r="J563"/>
      <c r="K563" s="136"/>
      <c r="L563"/>
      <c r="M563"/>
      <c r="N563"/>
      <c r="O563" s="136"/>
      <c r="P563"/>
      <c r="Q563"/>
      <c r="R563" s="137"/>
      <c r="S563"/>
      <c r="T563"/>
      <c r="U563"/>
      <c r="V563" s="136"/>
      <c r="W563" s="136"/>
      <c r="X563"/>
      <c r="Y563" s="137"/>
      <c r="Z563" s="137"/>
      <c r="AA563" s="136"/>
      <c r="AB563" s="136"/>
      <c r="AC563" s="136"/>
      <c r="AD563" s="136"/>
      <c r="AF563" s="145"/>
    </row>
    <row r="564" spans="1:32" x14ac:dyDescent="0.25">
      <c r="A564"/>
      <c r="B564"/>
      <c r="C564"/>
      <c r="D564"/>
      <c r="E564" s="135"/>
      <c r="F564" s="135"/>
      <c r="G564" s="135"/>
      <c r="H564"/>
      <c r="I564"/>
      <c r="J564"/>
      <c r="K564" s="136"/>
      <c r="L564"/>
      <c r="M564"/>
      <c r="N564"/>
      <c r="O564" s="136"/>
      <c r="P564"/>
      <c r="Q564"/>
      <c r="R564" s="137"/>
      <c r="S564"/>
      <c r="T564"/>
      <c r="U564"/>
      <c r="V564" s="136"/>
      <c r="W564" s="136"/>
      <c r="X564"/>
      <c r="Y564" s="137"/>
      <c r="Z564" s="137"/>
      <c r="AA564" s="136"/>
      <c r="AB564" s="136"/>
      <c r="AC564" s="136"/>
      <c r="AD564" s="136"/>
      <c r="AF564" s="145"/>
    </row>
    <row r="565" spans="1:32" x14ac:dyDescent="0.25">
      <c r="A565"/>
      <c r="B565"/>
      <c r="C565"/>
      <c r="D565"/>
      <c r="E565" s="135"/>
      <c r="F565" s="135"/>
      <c r="G565" s="135"/>
      <c r="H565"/>
      <c r="I565"/>
      <c r="J565"/>
      <c r="K565" s="136"/>
      <c r="L565"/>
      <c r="M565"/>
      <c r="N565"/>
      <c r="O565" s="136"/>
      <c r="P565"/>
      <c r="Q565"/>
      <c r="R565" s="137"/>
      <c r="S565"/>
      <c r="T565"/>
      <c r="U565"/>
      <c r="V565" s="136"/>
      <c r="W565" s="136"/>
      <c r="X565"/>
      <c r="Y565" s="137"/>
      <c r="Z565" s="137"/>
      <c r="AA565" s="136"/>
      <c r="AB565" s="136"/>
      <c r="AC565" s="136"/>
      <c r="AD565" s="136"/>
      <c r="AF565" s="145"/>
    </row>
    <row r="566" spans="1:32" x14ac:dyDescent="0.25">
      <c r="A566"/>
      <c r="B566"/>
      <c r="C566"/>
      <c r="D566"/>
      <c r="E566" s="135"/>
      <c r="F566" s="135"/>
      <c r="G566" s="135"/>
      <c r="H566"/>
      <c r="I566"/>
      <c r="J566"/>
      <c r="K566" s="136"/>
      <c r="L566"/>
      <c r="M566"/>
      <c r="N566"/>
      <c r="O566" s="136"/>
      <c r="P566"/>
      <c r="Q566"/>
      <c r="R566" s="137"/>
      <c r="S566"/>
      <c r="T566"/>
      <c r="U566"/>
      <c r="V566" s="136"/>
      <c r="W566" s="136"/>
      <c r="X566"/>
      <c r="Y566" s="137"/>
      <c r="Z566" s="137"/>
      <c r="AA566" s="136"/>
      <c r="AB566" s="136"/>
      <c r="AC566" s="136"/>
      <c r="AD566" s="136"/>
      <c r="AF566" s="145"/>
    </row>
    <row r="567" spans="1:32" x14ac:dyDescent="0.25">
      <c r="A567"/>
      <c r="B567"/>
      <c r="C567"/>
      <c r="D567"/>
      <c r="E567" s="135"/>
      <c r="F567" s="135"/>
      <c r="G567" s="135"/>
      <c r="H567"/>
      <c r="I567"/>
      <c r="J567"/>
      <c r="K567" s="136"/>
      <c r="L567"/>
      <c r="M567"/>
      <c r="N567"/>
      <c r="O567" s="136"/>
      <c r="P567"/>
      <c r="Q567"/>
      <c r="R567" s="137"/>
      <c r="S567"/>
      <c r="T567"/>
      <c r="U567"/>
      <c r="V567" s="136"/>
      <c r="W567" s="136"/>
      <c r="X567"/>
      <c r="Y567" s="137"/>
      <c r="Z567" s="137"/>
      <c r="AA567" s="136"/>
      <c r="AB567" s="136"/>
      <c r="AC567" s="136"/>
      <c r="AD567" s="136"/>
      <c r="AF567" s="145"/>
    </row>
    <row r="568" spans="1:32" x14ac:dyDescent="0.25">
      <c r="A568"/>
      <c r="B568"/>
      <c r="C568"/>
      <c r="D568"/>
      <c r="E568" s="135"/>
      <c r="F568" s="135"/>
      <c r="G568" s="135"/>
      <c r="H568"/>
      <c r="I568"/>
      <c r="J568"/>
      <c r="K568" s="136"/>
      <c r="L568"/>
      <c r="M568"/>
      <c r="N568"/>
      <c r="O568" s="136"/>
      <c r="P568"/>
      <c r="Q568"/>
      <c r="R568" s="137"/>
      <c r="S568"/>
      <c r="T568"/>
      <c r="U568"/>
      <c r="V568" s="136"/>
      <c r="W568" s="136"/>
      <c r="X568"/>
      <c r="Y568" s="137"/>
      <c r="Z568" s="137"/>
      <c r="AA568" s="136"/>
      <c r="AB568" s="136"/>
      <c r="AC568" s="136"/>
      <c r="AD568" s="136"/>
      <c r="AF568" s="145"/>
    </row>
    <row r="569" spans="1:32" x14ac:dyDescent="0.25">
      <c r="A569"/>
      <c r="B569"/>
      <c r="C569"/>
      <c r="D569"/>
      <c r="E569" s="135"/>
      <c r="F569" s="135"/>
      <c r="G569" s="135"/>
      <c r="H569"/>
      <c r="I569"/>
      <c r="J569"/>
      <c r="K569" s="136"/>
      <c r="L569"/>
      <c r="M569"/>
      <c r="N569"/>
      <c r="O569" s="136"/>
      <c r="P569"/>
      <c r="Q569"/>
      <c r="R569" s="137"/>
      <c r="S569"/>
      <c r="T569"/>
      <c r="U569"/>
      <c r="V569" s="136"/>
      <c r="W569" s="136"/>
      <c r="X569"/>
      <c r="Y569" s="137"/>
      <c r="Z569" s="137"/>
      <c r="AA569" s="136"/>
      <c r="AB569" s="136"/>
      <c r="AC569" s="136"/>
      <c r="AD569" s="136"/>
      <c r="AF569" s="145"/>
    </row>
    <row r="570" spans="1:32" x14ac:dyDescent="0.25">
      <c r="A570"/>
      <c r="B570"/>
      <c r="C570"/>
      <c r="D570"/>
      <c r="E570" s="135"/>
      <c r="F570" s="135"/>
      <c r="G570" s="135"/>
      <c r="H570"/>
      <c r="I570"/>
      <c r="J570"/>
      <c r="K570" s="136"/>
      <c r="L570"/>
      <c r="M570"/>
      <c r="N570"/>
      <c r="O570" s="136"/>
      <c r="P570"/>
      <c r="Q570"/>
      <c r="R570" s="137"/>
      <c r="S570"/>
      <c r="T570"/>
      <c r="U570"/>
      <c r="V570" s="136"/>
      <c r="W570" s="136"/>
      <c r="X570"/>
      <c r="Y570" s="137"/>
      <c r="Z570" s="137"/>
      <c r="AA570" s="136"/>
      <c r="AB570" s="136"/>
      <c r="AC570" s="136"/>
      <c r="AD570" s="136"/>
      <c r="AF570" s="145"/>
    </row>
    <row r="571" spans="1:32" x14ac:dyDescent="0.25">
      <c r="A571"/>
      <c r="B571"/>
      <c r="C571"/>
      <c r="D571"/>
      <c r="E571" s="135"/>
      <c r="F571" s="135"/>
      <c r="G571" s="135"/>
      <c r="H571"/>
      <c r="I571"/>
      <c r="J571"/>
      <c r="K571" s="136"/>
      <c r="L571"/>
      <c r="M571"/>
      <c r="N571"/>
      <c r="O571" s="136"/>
      <c r="P571"/>
      <c r="Q571"/>
      <c r="R571" s="137"/>
      <c r="S571"/>
      <c r="T571"/>
      <c r="U571"/>
      <c r="V571" s="136"/>
      <c r="W571" s="136"/>
      <c r="X571"/>
      <c r="Y571" s="137"/>
      <c r="Z571" s="137"/>
      <c r="AA571" s="136"/>
      <c r="AB571" s="136"/>
      <c r="AC571" s="136"/>
      <c r="AD571" s="136"/>
      <c r="AF571" s="145"/>
    </row>
    <row r="572" spans="1:32" x14ac:dyDescent="0.25">
      <c r="A572"/>
      <c r="B572"/>
      <c r="C572"/>
      <c r="D572"/>
      <c r="E572" s="135"/>
      <c r="F572" s="135"/>
      <c r="G572" s="135"/>
      <c r="H572"/>
      <c r="I572"/>
      <c r="J572"/>
      <c r="K572" s="136"/>
      <c r="L572"/>
      <c r="M572"/>
      <c r="N572"/>
      <c r="O572" s="136"/>
      <c r="P572"/>
      <c r="Q572"/>
      <c r="R572" s="137"/>
      <c r="S572"/>
      <c r="T572"/>
      <c r="U572"/>
      <c r="V572" s="136"/>
      <c r="W572" s="136"/>
      <c r="X572"/>
      <c r="Y572" s="137"/>
      <c r="Z572" s="137"/>
      <c r="AA572" s="136"/>
      <c r="AB572" s="136"/>
      <c r="AC572" s="136"/>
      <c r="AD572" s="136"/>
      <c r="AF572" s="145"/>
    </row>
    <row r="573" spans="1:32" x14ac:dyDescent="0.25">
      <c r="A573"/>
      <c r="B573"/>
      <c r="C573"/>
      <c r="D573"/>
      <c r="E573" s="135"/>
      <c r="F573" s="135"/>
      <c r="G573" s="135"/>
      <c r="H573"/>
      <c r="I573"/>
      <c r="J573"/>
      <c r="K573" s="136"/>
      <c r="L573"/>
      <c r="M573"/>
      <c r="N573"/>
      <c r="O573" s="136"/>
      <c r="P573"/>
      <c r="Q573"/>
      <c r="R573" s="137"/>
      <c r="S573"/>
      <c r="T573"/>
      <c r="U573"/>
      <c r="V573" s="136"/>
      <c r="W573" s="136"/>
      <c r="X573"/>
      <c r="Y573" s="137"/>
      <c r="Z573" s="137"/>
      <c r="AA573" s="136"/>
      <c r="AB573" s="136"/>
      <c r="AC573" s="136"/>
      <c r="AD573" s="136"/>
      <c r="AF573" s="145"/>
    </row>
    <row r="574" spans="1:32" x14ac:dyDescent="0.25">
      <c r="A574"/>
      <c r="B574"/>
      <c r="C574"/>
      <c r="D574"/>
      <c r="E574" s="135"/>
      <c r="F574" s="135"/>
      <c r="G574" s="135"/>
      <c r="H574"/>
      <c r="I574"/>
      <c r="J574"/>
      <c r="K574" s="136"/>
      <c r="L574"/>
      <c r="M574"/>
      <c r="N574"/>
      <c r="O574" s="136"/>
      <c r="P574"/>
      <c r="Q574"/>
      <c r="R574" s="137"/>
      <c r="S574"/>
      <c r="T574"/>
      <c r="U574"/>
      <c r="V574" s="136"/>
      <c r="W574" s="136"/>
      <c r="X574"/>
      <c r="Y574" s="137"/>
      <c r="Z574" s="137"/>
      <c r="AA574" s="136"/>
      <c r="AB574" s="136"/>
      <c r="AC574" s="136"/>
      <c r="AD574" s="136"/>
      <c r="AF574" s="145"/>
    </row>
    <row r="575" spans="1:32" x14ac:dyDescent="0.25">
      <c r="A575"/>
      <c r="B575"/>
      <c r="C575"/>
      <c r="D575"/>
      <c r="E575" s="135"/>
      <c r="F575" s="135"/>
      <c r="G575" s="135"/>
      <c r="H575"/>
      <c r="I575"/>
      <c r="J575"/>
      <c r="K575" s="136"/>
      <c r="L575"/>
      <c r="M575"/>
      <c r="N575"/>
      <c r="O575" s="136"/>
      <c r="P575"/>
      <c r="Q575"/>
      <c r="R575" s="137"/>
      <c r="S575"/>
      <c r="T575"/>
      <c r="U575"/>
      <c r="V575" s="136"/>
      <c r="W575" s="136"/>
      <c r="X575"/>
      <c r="Y575" s="137"/>
      <c r="Z575" s="137"/>
      <c r="AA575" s="136"/>
      <c r="AB575" s="136"/>
      <c r="AC575" s="136"/>
      <c r="AD575" s="136"/>
      <c r="AF575" s="145"/>
    </row>
    <row r="576" spans="1:32" x14ac:dyDescent="0.25">
      <c r="A576"/>
      <c r="B576"/>
      <c r="C576"/>
      <c r="D576"/>
      <c r="E576" s="135"/>
      <c r="F576" s="135"/>
      <c r="G576" s="135"/>
      <c r="H576"/>
      <c r="I576"/>
      <c r="J576"/>
      <c r="K576" s="136"/>
      <c r="L576"/>
      <c r="M576"/>
      <c r="N576"/>
      <c r="O576" s="136"/>
      <c r="P576"/>
      <c r="Q576"/>
      <c r="R576" s="137"/>
      <c r="S576"/>
      <c r="T576"/>
      <c r="U576"/>
      <c r="V576" s="136"/>
      <c r="W576" s="136"/>
      <c r="X576"/>
      <c r="Y576" s="137"/>
      <c r="Z576" s="137"/>
      <c r="AA576" s="136"/>
      <c r="AB576" s="136"/>
      <c r="AC576" s="136"/>
      <c r="AD576" s="136"/>
      <c r="AF576" s="145"/>
    </row>
    <row r="577" spans="1:32" x14ac:dyDescent="0.25">
      <c r="A577"/>
      <c r="B577"/>
      <c r="C577"/>
      <c r="D577"/>
      <c r="E577" s="135"/>
      <c r="F577" s="135"/>
      <c r="G577" s="135"/>
      <c r="H577"/>
      <c r="I577"/>
      <c r="J577"/>
      <c r="K577" s="136"/>
      <c r="L577"/>
      <c r="M577"/>
      <c r="N577"/>
      <c r="O577" s="136"/>
      <c r="P577"/>
      <c r="Q577"/>
      <c r="R577" s="137"/>
      <c r="S577"/>
      <c r="T577"/>
      <c r="U577"/>
      <c r="V577" s="136"/>
      <c r="W577" s="136"/>
      <c r="X577"/>
      <c r="Y577" s="137"/>
      <c r="Z577" s="137"/>
      <c r="AA577" s="136"/>
      <c r="AB577" s="136"/>
      <c r="AC577" s="136"/>
      <c r="AD577" s="136"/>
      <c r="AF577" s="145"/>
    </row>
    <row r="578" spans="1:32" x14ac:dyDescent="0.25">
      <c r="A578"/>
      <c r="B578"/>
      <c r="C578"/>
      <c r="D578"/>
      <c r="E578" s="135"/>
      <c r="F578" s="135"/>
      <c r="G578" s="135"/>
      <c r="H578"/>
      <c r="I578"/>
      <c r="J578"/>
      <c r="K578" s="136"/>
      <c r="L578"/>
      <c r="M578"/>
      <c r="N578"/>
      <c r="O578" s="136"/>
      <c r="P578"/>
      <c r="Q578"/>
      <c r="R578" s="137"/>
      <c r="S578"/>
      <c r="T578"/>
      <c r="U578"/>
      <c r="V578" s="136"/>
      <c r="W578" s="136"/>
      <c r="X578"/>
      <c r="Y578" s="137"/>
      <c r="Z578" s="137"/>
      <c r="AA578" s="136"/>
      <c r="AB578" s="136"/>
      <c r="AC578" s="136"/>
      <c r="AD578" s="136"/>
      <c r="AF578" s="145"/>
    </row>
    <row r="579" spans="1:32" x14ac:dyDescent="0.25">
      <c r="A579"/>
      <c r="B579"/>
      <c r="C579"/>
      <c r="D579"/>
      <c r="E579" s="135"/>
      <c r="F579" s="135"/>
      <c r="G579" s="135"/>
      <c r="H579"/>
      <c r="I579"/>
      <c r="J579"/>
      <c r="K579" s="136"/>
      <c r="L579"/>
      <c r="M579"/>
      <c r="N579"/>
      <c r="O579" s="136"/>
      <c r="P579"/>
      <c r="Q579"/>
      <c r="R579" s="137"/>
      <c r="S579"/>
      <c r="T579"/>
      <c r="U579"/>
      <c r="V579" s="136"/>
      <c r="W579" s="136"/>
      <c r="X579"/>
      <c r="Y579" s="137"/>
      <c r="Z579" s="137"/>
      <c r="AA579" s="136"/>
      <c r="AB579" s="136"/>
      <c r="AC579" s="136"/>
      <c r="AD579" s="136"/>
      <c r="AF579" s="145"/>
    </row>
    <row r="580" spans="1:32" x14ac:dyDescent="0.25">
      <c r="A580"/>
      <c r="B580"/>
      <c r="C580"/>
      <c r="D580"/>
      <c r="E580" s="135"/>
      <c r="F580" s="135"/>
      <c r="G580" s="135"/>
      <c r="H580"/>
      <c r="I580"/>
      <c r="J580"/>
      <c r="K580" s="136"/>
      <c r="L580"/>
      <c r="M580"/>
      <c r="N580"/>
      <c r="O580" s="136"/>
      <c r="P580"/>
      <c r="Q580"/>
      <c r="R580" s="137"/>
      <c r="S580"/>
      <c r="T580"/>
      <c r="U580"/>
      <c r="V580" s="136"/>
      <c r="W580" s="136"/>
      <c r="X580"/>
      <c r="Y580" s="137"/>
      <c r="Z580" s="137"/>
      <c r="AA580" s="136"/>
      <c r="AB580" s="136"/>
      <c r="AC580" s="136"/>
      <c r="AD580" s="136"/>
      <c r="AF580" s="145"/>
    </row>
    <row r="581" spans="1:32" x14ac:dyDescent="0.25">
      <c r="A581"/>
      <c r="B581"/>
      <c r="C581"/>
      <c r="D581"/>
      <c r="E581" s="135"/>
      <c r="F581" s="135"/>
      <c r="G581" s="135"/>
      <c r="H581"/>
      <c r="I581"/>
      <c r="J581"/>
      <c r="K581" s="136"/>
      <c r="L581"/>
      <c r="M581"/>
      <c r="N581"/>
      <c r="O581" s="136"/>
      <c r="P581"/>
      <c r="Q581"/>
      <c r="R581" s="137"/>
      <c r="S581"/>
      <c r="T581"/>
      <c r="U581"/>
      <c r="V581" s="136"/>
      <c r="W581" s="136"/>
      <c r="X581"/>
      <c r="Y581" s="137"/>
      <c r="Z581" s="137"/>
      <c r="AA581" s="136"/>
      <c r="AB581" s="136"/>
      <c r="AC581" s="136"/>
      <c r="AD581" s="136"/>
      <c r="AF581" s="145"/>
    </row>
    <row r="582" spans="1:32" x14ac:dyDescent="0.25">
      <c r="A582"/>
      <c r="B582"/>
      <c r="C582"/>
      <c r="D582"/>
      <c r="E582" s="135"/>
      <c r="F582" s="135"/>
      <c r="G582" s="135"/>
      <c r="H582"/>
      <c r="I582"/>
      <c r="J582"/>
      <c r="K582" s="136"/>
      <c r="L582"/>
      <c r="M582"/>
      <c r="N582"/>
      <c r="O582" s="136"/>
      <c r="P582"/>
      <c r="Q582"/>
      <c r="R582" s="137"/>
      <c r="S582"/>
      <c r="T582"/>
      <c r="U582"/>
      <c r="V582" s="136"/>
      <c r="W582" s="136"/>
      <c r="X582"/>
      <c r="Y582" s="137"/>
      <c r="Z582" s="137"/>
      <c r="AA582" s="136"/>
      <c r="AB582" s="136"/>
      <c r="AC582" s="136"/>
      <c r="AD582" s="136"/>
      <c r="AF582" s="145"/>
    </row>
    <row r="583" spans="1:32" x14ac:dyDescent="0.25">
      <c r="A583"/>
      <c r="B583"/>
      <c r="C583"/>
      <c r="D583"/>
      <c r="E583" s="135"/>
      <c r="F583" s="135"/>
      <c r="G583" s="135"/>
      <c r="H583"/>
      <c r="I583"/>
      <c r="J583"/>
      <c r="K583" s="136"/>
      <c r="L583"/>
      <c r="M583"/>
      <c r="N583"/>
      <c r="O583" s="136"/>
      <c r="P583"/>
      <c r="Q583"/>
      <c r="R583" s="137"/>
      <c r="S583"/>
      <c r="T583"/>
      <c r="U583"/>
      <c r="V583" s="136"/>
      <c r="W583" s="136"/>
      <c r="X583"/>
      <c r="Y583" s="137"/>
      <c r="Z583" s="137"/>
      <c r="AA583" s="136"/>
      <c r="AB583" s="136"/>
      <c r="AC583" s="136"/>
      <c r="AD583" s="136"/>
      <c r="AF583" s="145"/>
    </row>
    <row r="584" spans="1:32" x14ac:dyDescent="0.25">
      <c r="A584"/>
      <c r="B584"/>
      <c r="C584"/>
      <c r="D584"/>
      <c r="E584" s="135"/>
      <c r="F584" s="135"/>
      <c r="G584" s="135"/>
      <c r="H584"/>
      <c r="I584"/>
      <c r="J584"/>
      <c r="K584" s="136"/>
      <c r="L584"/>
      <c r="M584"/>
      <c r="N584"/>
      <c r="O584" s="136"/>
      <c r="P584"/>
      <c r="Q584"/>
      <c r="R584" s="137"/>
      <c r="S584"/>
      <c r="T584"/>
      <c r="U584"/>
      <c r="V584" s="136"/>
      <c r="W584" s="136"/>
      <c r="X584"/>
      <c r="Y584" s="137"/>
      <c r="Z584" s="137"/>
      <c r="AA584" s="136"/>
      <c r="AB584" s="136"/>
      <c r="AC584" s="136"/>
      <c r="AD584" s="136"/>
      <c r="AF584" s="145"/>
    </row>
    <row r="585" spans="1:32" x14ac:dyDescent="0.25">
      <c r="A585"/>
      <c r="B585"/>
      <c r="C585"/>
      <c r="D585"/>
      <c r="E585" s="135"/>
      <c r="F585" s="135"/>
      <c r="G585" s="135"/>
      <c r="H585"/>
      <c r="I585"/>
      <c r="J585"/>
      <c r="K585" s="136"/>
      <c r="L585"/>
      <c r="M585"/>
      <c r="N585"/>
      <c r="O585" s="136"/>
      <c r="P585"/>
      <c r="Q585"/>
      <c r="R585" s="137"/>
      <c r="S585"/>
      <c r="T585"/>
      <c r="U585"/>
      <c r="V585" s="136"/>
      <c r="W585" s="136"/>
      <c r="X585"/>
      <c r="Y585" s="137"/>
      <c r="Z585" s="137"/>
      <c r="AA585" s="136"/>
      <c r="AB585" s="136"/>
      <c r="AC585" s="136"/>
      <c r="AD585" s="136"/>
      <c r="AF585" s="145"/>
    </row>
    <row r="586" spans="1:32" x14ac:dyDescent="0.25">
      <c r="A586"/>
      <c r="B586"/>
      <c r="C586"/>
      <c r="D586"/>
      <c r="E586" s="135"/>
      <c r="F586" s="135"/>
      <c r="G586" s="135"/>
      <c r="H586"/>
      <c r="I586"/>
      <c r="J586"/>
      <c r="K586" s="136"/>
      <c r="L586"/>
      <c r="M586"/>
      <c r="N586"/>
      <c r="O586" s="136"/>
      <c r="P586"/>
      <c r="Q586"/>
      <c r="R586" s="137"/>
      <c r="S586"/>
      <c r="T586"/>
      <c r="U586"/>
      <c r="V586" s="136"/>
      <c r="W586" s="136"/>
      <c r="X586"/>
      <c r="Y586" s="137"/>
      <c r="Z586" s="137"/>
      <c r="AA586" s="136"/>
      <c r="AB586" s="136"/>
      <c r="AC586" s="136"/>
      <c r="AD586" s="136"/>
      <c r="AF586" s="145"/>
    </row>
    <row r="587" spans="1:32" x14ac:dyDescent="0.25">
      <c r="A587"/>
      <c r="B587"/>
      <c r="C587"/>
      <c r="D587"/>
      <c r="E587" s="135"/>
      <c r="F587" s="135"/>
      <c r="G587" s="135"/>
      <c r="H587"/>
      <c r="I587"/>
      <c r="J587"/>
      <c r="K587" s="136"/>
      <c r="L587"/>
      <c r="M587"/>
      <c r="N587"/>
      <c r="O587" s="136"/>
      <c r="P587"/>
      <c r="Q587"/>
      <c r="R587" s="137"/>
      <c r="S587"/>
      <c r="T587"/>
      <c r="U587"/>
      <c r="V587" s="136"/>
      <c r="W587" s="136"/>
      <c r="X587"/>
      <c r="Y587" s="137"/>
      <c r="Z587" s="137"/>
      <c r="AA587" s="136"/>
      <c r="AB587" s="136"/>
      <c r="AC587" s="136"/>
      <c r="AD587" s="136"/>
      <c r="AF587" s="145"/>
    </row>
    <row r="588" spans="1:32" x14ac:dyDescent="0.25">
      <c r="A588"/>
      <c r="B588"/>
      <c r="C588"/>
      <c r="D588"/>
      <c r="E588" s="135"/>
      <c r="F588" s="135"/>
      <c r="G588" s="135"/>
      <c r="H588"/>
      <c r="I588"/>
      <c r="J588"/>
      <c r="K588" s="136"/>
      <c r="L588"/>
      <c r="M588"/>
      <c r="N588"/>
      <c r="O588" s="136"/>
      <c r="P588"/>
      <c r="Q588"/>
      <c r="R588" s="137"/>
      <c r="S588"/>
      <c r="T588"/>
      <c r="U588"/>
      <c r="V588" s="136"/>
      <c r="W588" s="136"/>
      <c r="X588"/>
      <c r="Y588" s="137"/>
      <c r="Z588" s="137"/>
      <c r="AA588" s="136"/>
      <c r="AB588" s="136"/>
      <c r="AC588" s="136"/>
      <c r="AD588" s="136"/>
      <c r="AF588" s="145"/>
    </row>
    <row r="589" spans="1:32" x14ac:dyDescent="0.25">
      <c r="A589"/>
      <c r="B589"/>
      <c r="C589"/>
      <c r="D589"/>
      <c r="E589" s="135"/>
      <c r="F589" s="135"/>
      <c r="G589" s="135"/>
      <c r="H589"/>
      <c r="I589"/>
      <c r="J589"/>
      <c r="K589" s="136"/>
      <c r="L589"/>
      <c r="M589"/>
      <c r="N589"/>
      <c r="O589" s="136"/>
      <c r="P589"/>
      <c r="Q589"/>
      <c r="R589" s="137"/>
      <c r="S589"/>
      <c r="T589"/>
      <c r="U589"/>
      <c r="V589" s="136"/>
      <c r="W589" s="136"/>
      <c r="X589"/>
      <c r="Y589" s="137"/>
      <c r="Z589" s="137"/>
      <c r="AA589" s="136"/>
      <c r="AB589" s="136"/>
      <c r="AC589" s="136"/>
      <c r="AD589" s="136"/>
      <c r="AF589" s="145"/>
    </row>
    <row r="590" spans="1:32" x14ac:dyDescent="0.25">
      <c r="A590"/>
      <c r="B590"/>
      <c r="C590"/>
      <c r="D590"/>
      <c r="E590" s="135"/>
      <c r="F590" s="135"/>
      <c r="G590" s="135"/>
      <c r="H590"/>
      <c r="I590"/>
      <c r="J590"/>
      <c r="K590" s="136"/>
      <c r="L590"/>
      <c r="M590"/>
      <c r="N590"/>
      <c r="O590" s="136"/>
      <c r="P590"/>
      <c r="Q590"/>
      <c r="R590" s="137"/>
      <c r="S590"/>
      <c r="T590"/>
      <c r="U590"/>
      <c r="V590" s="136"/>
      <c r="W590" s="136"/>
      <c r="X590"/>
      <c r="Y590" s="137"/>
      <c r="Z590" s="137"/>
      <c r="AA590" s="136"/>
      <c r="AB590" s="136"/>
      <c r="AC590" s="136"/>
      <c r="AD590" s="136"/>
      <c r="AF590" s="145"/>
    </row>
    <row r="591" spans="1:32" x14ac:dyDescent="0.25">
      <c r="A591"/>
      <c r="B591"/>
      <c r="C591"/>
      <c r="D591"/>
      <c r="E591" s="135"/>
      <c r="F591" s="135"/>
      <c r="G591" s="135"/>
      <c r="H591"/>
      <c r="I591"/>
      <c r="J591"/>
      <c r="K591" s="136"/>
      <c r="L591"/>
      <c r="M591"/>
      <c r="N591"/>
      <c r="O591" s="136"/>
      <c r="P591"/>
      <c r="Q591"/>
      <c r="R591" s="137"/>
      <c r="S591"/>
      <c r="T591"/>
      <c r="U591"/>
      <c r="V591" s="136"/>
      <c r="W591" s="136"/>
      <c r="X591"/>
      <c r="Y591" s="137"/>
      <c r="Z591" s="137"/>
      <c r="AA591" s="136"/>
      <c r="AB591" s="136"/>
      <c r="AC591" s="136"/>
      <c r="AD591" s="136"/>
      <c r="AF591" s="145"/>
    </row>
    <row r="592" spans="1:32" x14ac:dyDescent="0.25">
      <c r="A592"/>
      <c r="B592"/>
      <c r="C592"/>
      <c r="D592"/>
      <c r="E592" s="135"/>
      <c r="F592" s="135"/>
      <c r="G592" s="135"/>
      <c r="H592"/>
      <c r="I592"/>
      <c r="J592"/>
      <c r="K592" s="136"/>
      <c r="L592"/>
      <c r="M592"/>
      <c r="N592"/>
      <c r="O592" s="136"/>
      <c r="P592"/>
      <c r="Q592"/>
      <c r="R592" s="137"/>
      <c r="S592"/>
      <c r="T592"/>
      <c r="U592"/>
      <c r="V592" s="136"/>
      <c r="W592" s="136"/>
      <c r="X592"/>
      <c r="Y592" s="137"/>
      <c r="Z592" s="137"/>
      <c r="AA592" s="136"/>
      <c r="AB592" s="136"/>
      <c r="AC592" s="136"/>
      <c r="AD592" s="136"/>
      <c r="AF592" s="145"/>
    </row>
    <row r="593" spans="1:32" x14ac:dyDescent="0.25">
      <c r="A593"/>
      <c r="B593"/>
      <c r="C593"/>
      <c r="D593"/>
      <c r="E593" s="135"/>
      <c r="F593" s="135"/>
      <c r="G593" s="135"/>
      <c r="H593"/>
      <c r="I593"/>
      <c r="J593"/>
      <c r="K593" s="136"/>
      <c r="L593"/>
      <c r="M593"/>
      <c r="N593"/>
      <c r="O593" s="136"/>
      <c r="P593"/>
      <c r="Q593"/>
      <c r="R593" s="137"/>
      <c r="S593"/>
      <c r="T593"/>
      <c r="U593"/>
      <c r="V593" s="136"/>
      <c r="W593" s="136"/>
      <c r="X593"/>
      <c r="Y593" s="137"/>
      <c r="Z593" s="137"/>
      <c r="AA593" s="136"/>
      <c r="AB593" s="136"/>
      <c r="AC593" s="136"/>
      <c r="AD593" s="136"/>
      <c r="AF593" s="145"/>
    </row>
    <row r="594" spans="1:32" x14ac:dyDescent="0.25">
      <c r="A594"/>
      <c r="B594"/>
      <c r="C594"/>
      <c r="D594"/>
      <c r="E594" s="135"/>
      <c r="F594" s="135"/>
      <c r="G594" s="135"/>
      <c r="H594"/>
      <c r="I594"/>
      <c r="J594"/>
      <c r="K594" s="136"/>
      <c r="L594"/>
      <c r="M594"/>
      <c r="N594"/>
      <c r="O594" s="136"/>
      <c r="P594"/>
      <c r="Q594"/>
      <c r="R594" s="137"/>
      <c r="S594"/>
      <c r="T594"/>
      <c r="U594"/>
      <c r="V594" s="136"/>
      <c r="W594" s="136"/>
      <c r="X594"/>
      <c r="Y594" s="137"/>
      <c r="Z594" s="137"/>
      <c r="AA594" s="136"/>
      <c r="AB594" s="136"/>
      <c r="AC594" s="136"/>
      <c r="AD594" s="136"/>
      <c r="AF594" s="145"/>
    </row>
    <row r="595" spans="1:32" x14ac:dyDescent="0.25">
      <c r="A595"/>
      <c r="B595"/>
      <c r="C595"/>
      <c r="D595"/>
      <c r="E595" s="135"/>
      <c r="F595" s="135"/>
      <c r="G595" s="135"/>
      <c r="H595"/>
      <c r="I595"/>
      <c r="J595"/>
      <c r="K595" s="136"/>
      <c r="L595"/>
      <c r="M595"/>
      <c r="N595"/>
      <c r="O595" s="136"/>
      <c r="P595"/>
      <c r="Q595"/>
      <c r="R595" s="137"/>
      <c r="S595"/>
      <c r="T595"/>
      <c r="U595"/>
      <c r="V595" s="136"/>
      <c r="W595" s="136"/>
      <c r="X595"/>
      <c r="Y595" s="137"/>
      <c r="Z595" s="137"/>
      <c r="AA595" s="136"/>
      <c r="AB595" s="136"/>
      <c r="AC595" s="136"/>
      <c r="AD595" s="136"/>
      <c r="AF595" s="145"/>
    </row>
    <row r="596" spans="1:32" x14ac:dyDescent="0.25">
      <c r="A596"/>
      <c r="B596"/>
      <c r="C596"/>
      <c r="D596"/>
      <c r="E596" s="135"/>
      <c r="F596" s="135"/>
      <c r="G596" s="135"/>
      <c r="H596"/>
      <c r="I596"/>
      <c r="J596"/>
      <c r="K596" s="136"/>
      <c r="L596"/>
      <c r="M596"/>
      <c r="N596"/>
      <c r="O596" s="136"/>
      <c r="P596"/>
      <c r="Q596"/>
      <c r="R596" s="137"/>
      <c r="S596"/>
      <c r="T596"/>
      <c r="U596"/>
      <c r="V596" s="136"/>
      <c r="W596" s="136"/>
      <c r="X596"/>
      <c r="Y596" s="137"/>
      <c r="Z596" s="137"/>
      <c r="AA596" s="136"/>
      <c r="AB596" s="136"/>
      <c r="AC596" s="136"/>
      <c r="AD596" s="136"/>
      <c r="AF596" s="145"/>
    </row>
    <row r="597" spans="1:32" x14ac:dyDescent="0.25">
      <c r="A597"/>
      <c r="B597"/>
      <c r="C597"/>
      <c r="D597"/>
      <c r="E597" s="135"/>
      <c r="F597" s="135"/>
      <c r="G597" s="135"/>
      <c r="H597"/>
      <c r="I597"/>
      <c r="J597"/>
      <c r="K597" s="136"/>
      <c r="L597"/>
      <c r="M597"/>
      <c r="N597"/>
      <c r="O597" s="136"/>
      <c r="P597"/>
      <c r="Q597"/>
      <c r="R597" s="137"/>
      <c r="S597"/>
      <c r="T597"/>
      <c r="U597"/>
      <c r="V597" s="136"/>
      <c r="W597" s="136"/>
      <c r="X597"/>
      <c r="Y597" s="137"/>
      <c r="Z597" s="137"/>
      <c r="AA597" s="136"/>
      <c r="AB597" s="136"/>
      <c r="AC597" s="136"/>
      <c r="AD597" s="136"/>
      <c r="AF597" s="145"/>
    </row>
    <row r="598" spans="1:32" x14ac:dyDescent="0.25">
      <c r="A598"/>
      <c r="B598"/>
      <c r="C598"/>
      <c r="D598"/>
      <c r="E598" s="135"/>
      <c r="F598" s="135"/>
      <c r="G598" s="135"/>
      <c r="H598"/>
      <c r="I598"/>
      <c r="J598"/>
      <c r="K598" s="136"/>
      <c r="L598"/>
      <c r="M598"/>
      <c r="N598"/>
      <c r="O598" s="136"/>
      <c r="P598"/>
      <c r="Q598"/>
      <c r="R598" s="137"/>
      <c r="S598"/>
      <c r="T598"/>
      <c r="U598"/>
      <c r="V598" s="136"/>
      <c r="W598" s="136"/>
      <c r="X598"/>
      <c r="Y598" s="137"/>
      <c r="Z598" s="137"/>
      <c r="AA598" s="136"/>
      <c r="AB598" s="136"/>
      <c r="AC598" s="136"/>
      <c r="AD598" s="136"/>
      <c r="AF598" s="145"/>
    </row>
    <row r="599" spans="1:32" x14ac:dyDescent="0.25">
      <c r="A599"/>
      <c r="B599"/>
      <c r="C599"/>
      <c r="D599"/>
      <c r="E599" s="135"/>
      <c r="F599" s="135"/>
      <c r="G599" s="135"/>
      <c r="H599"/>
      <c r="I599"/>
      <c r="J599"/>
      <c r="K599" s="136"/>
      <c r="L599"/>
      <c r="M599"/>
      <c r="N599"/>
      <c r="O599" s="136"/>
      <c r="P599"/>
      <c r="Q599"/>
      <c r="R599" s="137"/>
      <c r="S599"/>
      <c r="T599"/>
      <c r="U599"/>
      <c r="V599" s="136"/>
      <c r="W599" s="136"/>
      <c r="X599"/>
      <c r="Y599" s="137"/>
      <c r="Z599" s="137"/>
      <c r="AA599" s="136"/>
      <c r="AB599" s="136"/>
      <c r="AC599" s="136"/>
      <c r="AD599" s="136"/>
      <c r="AF599" s="145"/>
    </row>
    <row r="600" spans="1:32" x14ac:dyDescent="0.25">
      <c r="A600"/>
      <c r="B600"/>
      <c r="C600"/>
      <c r="D600"/>
      <c r="E600" s="135"/>
      <c r="F600" s="135"/>
      <c r="G600" s="135"/>
      <c r="H600"/>
      <c r="I600"/>
      <c r="J600"/>
      <c r="K600" s="136"/>
      <c r="L600"/>
      <c r="M600"/>
      <c r="N600"/>
      <c r="O600" s="136"/>
      <c r="P600"/>
      <c r="Q600"/>
      <c r="R600" s="137"/>
      <c r="S600"/>
      <c r="T600"/>
      <c r="U600"/>
      <c r="V600" s="136"/>
      <c r="W600" s="136"/>
      <c r="X600"/>
      <c r="Y600" s="137"/>
      <c r="Z600" s="137"/>
      <c r="AA600" s="136"/>
      <c r="AB600" s="136"/>
      <c r="AC600" s="136"/>
      <c r="AD600" s="136"/>
      <c r="AF600" s="145"/>
    </row>
    <row r="601" spans="1:32" x14ac:dyDescent="0.25">
      <c r="A601"/>
      <c r="B601"/>
      <c r="C601"/>
      <c r="D601"/>
      <c r="E601" s="135"/>
      <c r="F601" s="135"/>
      <c r="G601" s="135"/>
      <c r="H601"/>
      <c r="I601"/>
      <c r="J601"/>
      <c r="K601" s="136"/>
      <c r="L601"/>
      <c r="M601"/>
      <c r="N601"/>
      <c r="O601" s="136"/>
      <c r="P601"/>
      <c r="Q601"/>
      <c r="R601" s="137"/>
      <c r="S601"/>
      <c r="T601"/>
      <c r="U601"/>
      <c r="V601" s="136"/>
      <c r="W601" s="136"/>
      <c r="X601"/>
      <c r="Y601" s="137"/>
      <c r="Z601" s="137"/>
      <c r="AA601" s="136"/>
      <c r="AB601" s="136"/>
      <c r="AC601" s="136"/>
      <c r="AD601" s="136"/>
      <c r="AF601" s="145"/>
    </row>
    <row r="602" spans="1:32" x14ac:dyDescent="0.25">
      <c r="A602"/>
      <c r="B602"/>
      <c r="C602"/>
      <c r="D602"/>
      <c r="E602" s="135"/>
      <c r="F602" s="135"/>
      <c r="G602" s="135"/>
      <c r="H602"/>
      <c r="I602"/>
      <c r="J602"/>
      <c r="K602" s="136"/>
      <c r="L602"/>
      <c r="M602"/>
      <c r="N602"/>
      <c r="O602" s="136"/>
      <c r="P602"/>
      <c r="Q602"/>
      <c r="R602" s="137"/>
      <c r="S602"/>
      <c r="T602"/>
      <c r="U602"/>
      <c r="V602" s="136"/>
      <c r="W602" s="136"/>
      <c r="X602"/>
      <c r="Y602" s="137"/>
      <c r="Z602" s="137"/>
      <c r="AA602" s="136"/>
      <c r="AB602" s="136"/>
      <c r="AC602" s="136"/>
      <c r="AD602" s="136"/>
      <c r="AF602" s="145"/>
    </row>
    <row r="603" spans="1:32" x14ac:dyDescent="0.25">
      <c r="A603"/>
      <c r="B603"/>
      <c r="C603"/>
      <c r="D603"/>
      <c r="E603" s="135"/>
      <c r="F603" s="135"/>
      <c r="G603" s="135"/>
      <c r="H603"/>
      <c r="I603"/>
      <c r="J603"/>
      <c r="K603" s="136"/>
      <c r="L603"/>
      <c r="M603"/>
      <c r="N603"/>
      <c r="O603" s="136"/>
      <c r="P603"/>
      <c r="Q603"/>
      <c r="R603" s="137"/>
      <c r="S603"/>
      <c r="T603"/>
      <c r="U603"/>
      <c r="V603" s="136"/>
      <c r="W603" s="136"/>
      <c r="X603"/>
      <c r="Y603" s="137"/>
      <c r="Z603" s="137"/>
      <c r="AA603" s="136"/>
      <c r="AB603" s="136"/>
      <c r="AC603" s="136"/>
      <c r="AD603" s="136"/>
      <c r="AF603" s="145"/>
    </row>
    <row r="604" spans="1:32" x14ac:dyDescent="0.25">
      <c r="A604"/>
      <c r="B604"/>
      <c r="C604"/>
      <c r="D604"/>
      <c r="E604" s="135"/>
      <c r="F604" s="135"/>
      <c r="G604" s="135"/>
      <c r="H604"/>
      <c r="I604"/>
      <c r="J604"/>
      <c r="K604" s="136"/>
      <c r="L604"/>
      <c r="M604"/>
      <c r="N604"/>
      <c r="O604" s="136"/>
      <c r="P604"/>
      <c r="Q604"/>
      <c r="R604" s="137"/>
      <c r="S604"/>
      <c r="T604"/>
      <c r="U604"/>
      <c r="V604" s="136"/>
      <c r="W604" s="136"/>
      <c r="X604"/>
      <c r="Y604" s="137"/>
      <c r="Z604" s="137"/>
      <c r="AA604" s="136"/>
      <c r="AB604" s="136"/>
      <c r="AC604" s="136"/>
      <c r="AD604" s="136"/>
      <c r="AF604" s="145"/>
    </row>
    <row r="605" spans="1:32" x14ac:dyDescent="0.25">
      <c r="A605"/>
      <c r="B605"/>
      <c r="C605"/>
      <c r="D605"/>
      <c r="E605" s="135"/>
      <c r="F605" s="135"/>
      <c r="G605" s="135"/>
      <c r="H605"/>
      <c r="I605"/>
      <c r="J605"/>
      <c r="K605" s="136"/>
      <c r="L605"/>
      <c r="M605"/>
      <c r="N605"/>
      <c r="O605" s="136"/>
      <c r="P605"/>
      <c r="Q605"/>
      <c r="R605" s="137"/>
      <c r="S605"/>
      <c r="T605"/>
      <c r="U605"/>
      <c r="V605" s="136"/>
      <c r="W605" s="136"/>
      <c r="X605"/>
      <c r="Y605" s="137"/>
      <c r="Z605" s="137"/>
      <c r="AA605" s="136"/>
      <c r="AB605" s="136"/>
      <c r="AC605" s="136"/>
      <c r="AD605" s="136"/>
      <c r="AF605" s="145"/>
    </row>
    <row r="606" spans="1:32" x14ac:dyDescent="0.25">
      <c r="A606"/>
      <c r="B606"/>
      <c r="C606"/>
      <c r="D606"/>
      <c r="E606" s="135"/>
      <c r="F606" s="135"/>
      <c r="G606" s="135"/>
      <c r="H606"/>
      <c r="I606"/>
      <c r="J606"/>
      <c r="K606" s="136"/>
      <c r="L606"/>
      <c r="M606"/>
      <c r="N606"/>
      <c r="O606" s="136"/>
      <c r="P606"/>
      <c r="Q606"/>
      <c r="R606" s="137"/>
      <c r="S606"/>
      <c r="T606"/>
      <c r="U606"/>
      <c r="V606" s="136"/>
      <c r="W606" s="136"/>
      <c r="X606"/>
      <c r="Y606" s="137"/>
      <c r="Z606" s="137"/>
      <c r="AA606" s="136"/>
      <c r="AB606" s="136"/>
      <c r="AC606" s="136"/>
      <c r="AD606" s="136"/>
      <c r="AF606" s="145"/>
    </row>
    <row r="607" spans="1:32" x14ac:dyDescent="0.25">
      <c r="A607"/>
      <c r="B607"/>
      <c r="C607"/>
      <c r="D607"/>
      <c r="E607" s="135"/>
      <c r="F607" s="135"/>
      <c r="G607" s="135"/>
      <c r="H607"/>
      <c r="I607"/>
      <c r="J607"/>
      <c r="K607" s="136"/>
      <c r="L607"/>
      <c r="M607"/>
      <c r="N607"/>
      <c r="O607" s="136"/>
      <c r="P607"/>
      <c r="Q607"/>
      <c r="R607" s="137"/>
      <c r="S607"/>
      <c r="T607"/>
      <c r="U607"/>
      <c r="V607" s="136"/>
      <c r="W607" s="136"/>
      <c r="X607"/>
      <c r="Y607" s="137"/>
      <c r="Z607" s="137"/>
      <c r="AA607" s="136"/>
      <c r="AB607" s="136"/>
      <c r="AC607" s="136"/>
      <c r="AD607" s="136"/>
      <c r="AF607" s="145"/>
    </row>
    <row r="608" spans="1:32" x14ac:dyDescent="0.25">
      <c r="A608"/>
      <c r="B608"/>
      <c r="C608"/>
      <c r="D608"/>
      <c r="E608" s="135"/>
      <c r="F608" s="135"/>
      <c r="G608" s="135"/>
      <c r="H608"/>
      <c r="I608"/>
      <c r="J608"/>
      <c r="K608" s="136"/>
      <c r="L608"/>
      <c r="M608"/>
      <c r="N608"/>
      <c r="O608" s="136"/>
      <c r="P608"/>
      <c r="Q608"/>
      <c r="R608" s="137"/>
      <c r="S608"/>
      <c r="T608"/>
      <c r="U608"/>
      <c r="V608" s="136"/>
      <c r="W608" s="136"/>
      <c r="X608"/>
      <c r="Y608" s="137"/>
      <c r="Z608" s="137"/>
      <c r="AA608" s="136"/>
      <c r="AB608" s="136"/>
      <c r="AC608" s="136"/>
      <c r="AD608" s="136"/>
      <c r="AF608" s="145"/>
    </row>
    <row r="609" spans="1:32" x14ac:dyDescent="0.25">
      <c r="A609"/>
      <c r="B609"/>
      <c r="C609"/>
      <c r="D609"/>
      <c r="E609" s="135"/>
      <c r="F609" s="135"/>
      <c r="G609" s="135"/>
      <c r="H609"/>
      <c r="I609"/>
      <c r="J609"/>
      <c r="K609" s="136"/>
      <c r="L609"/>
      <c r="M609"/>
      <c r="N609"/>
      <c r="O609" s="136"/>
      <c r="P609"/>
      <c r="Q609"/>
      <c r="R609" s="137"/>
      <c r="S609"/>
      <c r="T609"/>
      <c r="U609"/>
      <c r="V609" s="136"/>
      <c r="W609" s="136"/>
      <c r="X609"/>
      <c r="Y609" s="137"/>
      <c r="Z609" s="137"/>
      <c r="AA609" s="136"/>
      <c r="AB609" s="136"/>
      <c r="AC609" s="136"/>
      <c r="AD609" s="136"/>
      <c r="AF609" s="145"/>
    </row>
    <row r="610" spans="1:32" x14ac:dyDescent="0.25">
      <c r="A610"/>
      <c r="B610"/>
      <c r="C610"/>
      <c r="D610"/>
      <c r="E610" s="135"/>
      <c r="F610" s="135"/>
      <c r="G610" s="135"/>
      <c r="H610"/>
      <c r="I610"/>
      <c r="J610"/>
      <c r="K610" s="136"/>
      <c r="L610"/>
      <c r="M610"/>
      <c r="N610"/>
      <c r="O610" s="136"/>
      <c r="P610"/>
      <c r="Q610"/>
      <c r="R610" s="137"/>
      <c r="S610"/>
      <c r="T610"/>
      <c r="U610"/>
      <c r="V610" s="136"/>
      <c r="W610" s="136"/>
      <c r="X610"/>
      <c r="Y610" s="137"/>
      <c r="Z610" s="137"/>
      <c r="AA610" s="136"/>
      <c r="AB610" s="136"/>
      <c r="AC610" s="136"/>
      <c r="AD610" s="136"/>
      <c r="AF610" s="145"/>
    </row>
    <row r="611" spans="1:32" x14ac:dyDescent="0.25">
      <c r="A611"/>
      <c r="B611"/>
      <c r="C611"/>
      <c r="D611"/>
      <c r="E611" s="135"/>
      <c r="F611" s="135"/>
      <c r="G611" s="135"/>
      <c r="H611"/>
      <c r="I611"/>
      <c r="J611"/>
      <c r="K611" s="136"/>
      <c r="L611"/>
      <c r="M611"/>
      <c r="N611"/>
      <c r="O611" s="136"/>
      <c r="P611"/>
      <c r="Q611"/>
      <c r="R611" s="137"/>
      <c r="S611"/>
      <c r="T611"/>
      <c r="U611"/>
      <c r="V611" s="136"/>
      <c r="W611" s="136"/>
      <c r="X611"/>
      <c r="Y611" s="137"/>
      <c r="Z611" s="137"/>
      <c r="AA611" s="136"/>
      <c r="AB611" s="136"/>
      <c r="AC611" s="136"/>
      <c r="AD611" s="136"/>
      <c r="AF611" s="145"/>
    </row>
    <row r="612" spans="1:32" x14ac:dyDescent="0.25">
      <c r="A612"/>
      <c r="B612"/>
      <c r="C612"/>
      <c r="D612"/>
      <c r="E612" s="135"/>
      <c r="F612" s="135"/>
      <c r="G612" s="135"/>
      <c r="H612"/>
      <c r="I612"/>
      <c r="J612"/>
      <c r="K612" s="136"/>
      <c r="L612"/>
      <c r="M612"/>
      <c r="N612"/>
      <c r="O612" s="136"/>
      <c r="P612"/>
      <c r="Q612"/>
      <c r="R612" s="137"/>
      <c r="S612"/>
      <c r="T612"/>
      <c r="U612"/>
      <c r="V612" s="136"/>
      <c r="W612" s="136"/>
      <c r="X612"/>
      <c r="Y612" s="137"/>
      <c r="Z612" s="137"/>
      <c r="AA612" s="136"/>
      <c r="AB612" s="136"/>
      <c r="AC612" s="136"/>
      <c r="AD612" s="136"/>
      <c r="AF612" s="145"/>
    </row>
    <row r="613" spans="1:32" x14ac:dyDescent="0.25">
      <c r="A613"/>
      <c r="B613"/>
      <c r="C613"/>
      <c r="D613"/>
      <c r="E613" s="135"/>
      <c r="F613" s="135"/>
      <c r="G613" s="135"/>
      <c r="H613"/>
      <c r="I613"/>
      <c r="J613"/>
      <c r="K613" s="136"/>
      <c r="L613"/>
      <c r="M613"/>
      <c r="N613"/>
      <c r="O613" s="136"/>
      <c r="P613"/>
      <c r="Q613"/>
      <c r="R613" s="137"/>
      <c r="S613"/>
      <c r="T613"/>
      <c r="U613"/>
      <c r="V613" s="136"/>
      <c r="W613" s="136"/>
      <c r="X613"/>
      <c r="Y613" s="137"/>
      <c r="Z613" s="137"/>
      <c r="AA613" s="136"/>
      <c r="AB613" s="136"/>
      <c r="AC613" s="136"/>
      <c r="AD613" s="136"/>
      <c r="AF613" s="145"/>
    </row>
    <row r="614" spans="1:32" x14ac:dyDescent="0.25">
      <c r="A614"/>
      <c r="B614"/>
      <c r="C614"/>
      <c r="D614"/>
      <c r="E614" s="135"/>
      <c r="F614" s="135"/>
      <c r="G614" s="135"/>
      <c r="H614"/>
      <c r="I614"/>
      <c r="J614"/>
      <c r="K614" s="136"/>
      <c r="L614"/>
      <c r="M614"/>
      <c r="N614"/>
      <c r="O614" s="136"/>
      <c r="P614"/>
      <c r="Q614"/>
      <c r="R614" s="137"/>
      <c r="S614"/>
      <c r="T614"/>
      <c r="U614"/>
      <c r="V614" s="136"/>
      <c r="W614" s="136"/>
      <c r="X614"/>
      <c r="Y614" s="137"/>
      <c r="Z614" s="137"/>
      <c r="AA614" s="136"/>
      <c r="AB614" s="136"/>
      <c r="AC614" s="136"/>
      <c r="AD614" s="136"/>
      <c r="AF614" s="145"/>
    </row>
    <row r="615" spans="1:32" x14ac:dyDescent="0.25">
      <c r="A615"/>
      <c r="B615"/>
      <c r="C615"/>
      <c r="D615"/>
      <c r="E615" s="135"/>
      <c r="F615" s="135"/>
      <c r="G615" s="135"/>
      <c r="H615"/>
      <c r="I615"/>
      <c r="J615"/>
      <c r="K615" s="136"/>
      <c r="L615"/>
      <c r="M615"/>
      <c r="N615"/>
      <c r="O615" s="136"/>
      <c r="P615"/>
      <c r="Q615"/>
      <c r="R615" s="137"/>
      <c r="S615"/>
      <c r="T615"/>
      <c r="U615"/>
      <c r="V615" s="136"/>
      <c r="W615" s="136"/>
      <c r="X615"/>
      <c r="Y615" s="137"/>
      <c r="Z615" s="137"/>
      <c r="AA615" s="136"/>
      <c r="AB615" s="136"/>
      <c r="AC615" s="136"/>
      <c r="AD615" s="136"/>
      <c r="AF615" s="145"/>
    </row>
    <row r="616" spans="1:32" x14ac:dyDescent="0.25">
      <c r="A616"/>
      <c r="B616"/>
      <c r="C616"/>
      <c r="D616"/>
      <c r="E616" s="135"/>
      <c r="F616" s="135"/>
      <c r="G616" s="135"/>
      <c r="H616"/>
      <c r="I616"/>
      <c r="J616"/>
      <c r="K616" s="136"/>
      <c r="L616"/>
      <c r="M616"/>
      <c r="N616"/>
      <c r="O616" s="136"/>
      <c r="P616"/>
      <c r="Q616"/>
      <c r="R616" s="137"/>
      <c r="S616"/>
      <c r="T616"/>
      <c r="U616"/>
      <c r="V616" s="136"/>
      <c r="W616" s="136"/>
      <c r="X616"/>
      <c r="Y616" s="137"/>
      <c r="Z616" s="137"/>
      <c r="AA616" s="136"/>
      <c r="AB616" s="136"/>
      <c r="AC616" s="136"/>
      <c r="AD616" s="136"/>
      <c r="AF616" s="145"/>
    </row>
    <row r="617" spans="1:32" x14ac:dyDescent="0.25">
      <c r="A617"/>
      <c r="B617"/>
      <c r="C617"/>
      <c r="D617"/>
      <c r="E617" s="135"/>
      <c r="F617" s="135"/>
      <c r="G617" s="135"/>
      <c r="H617"/>
      <c r="I617"/>
      <c r="J617"/>
      <c r="K617" s="136"/>
      <c r="L617"/>
      <c r="M617"/>
      <c r="N617"/>
      <c r="O617" s="136"/>
      <c r="P617"/>
      <c r="Q617"/>
      <c r="R617" s="137"/>
      <c r="S617"/>
      <c r="T617"/>
      <c r="U617"/>
      <c r="V617" s="136"/>
      <c r="W617" s="136"/>
      <c r="X617"/>
      <c r="Y617" s="137"/>
      <c r="Z617" s="137"/>
      <c r="AA617" s="136"/>
      <c r="AB617" s="136"/>
      <c r="AC617" s="136"/>
      <c r="AD617" s="136"/>
      <c r="AF617" s="145"/>
    </row>
    <row r="618" spans="1:32" x14ac:dyDescent="0.25">
      <c r="A618"/>
      <c r="B618"/>
      <c r="C618"/>
      <c r="D618"/>
      <c r="E618" s="135"/>
      <c r="F618" s="135"/>
      <c r="G618" s="135"/>
      <c r="H618"/>
      <c r="I618"/>
      <c r="J618"/>
      <c r="K618" s="136"/>
      <c r="L618"/>
      <c r="M618"/>
      <c r="N618"/>
      <c r="O618" s="136"/>
      <c r="P618"/>
      <c r="Q618"/>
      <c r="R618" s="137"/>
      <c r="S618"/>
      <c r="T618"/>
      <c r="U618"/>
      <c r="V618" s="136"/>
      <c r="W618" s="136"/>
      <c r="X618"/>
      <c r="Y618" s="137"/>
      <c r="Z618" s="137"/>
      <c r="AA618" s="136"/>
      <c r="AB618" s="136"/>
      <c r="AC618" s="136"/>
      <c r="AD618" s="136"/>
      <c r="AF618" s="145"/>
    </row>
    <row r="619" spans="1:32" x14ac:dyDescent="0.25">
      <c r="A619"/>
      <c r="B619"/>
      <c r="C619"/>
      <c r="D619"/>
      <c r="E619" s="135"/>
      <c r="F619" s="135"/>
      <c r="G619" s="135"/>
      <c r="H619"/>
      <c r="I619"/>
      <c r="J619"/>
      <c r="K619" s="136"/>
      <c r="L619"/>
      <c r="M619"/>
      <c r="N619"/>
      <c r="O619" s="136"/>
      <c r="P619"/>
      <c r="Q619"/>
      <c r="R619" s="137"/>
      <c r="S619"/>
      <c r="T619"/>
      <c r="U619"/>
      <c r="V619" s="136"/>
      <c r="W619" s="136"/>
      <c r="X619"/>
      <c r="Y619" s="137"/>
      <c r="Z619" s="137"/>
      <c r="AA619" s="136"/>
      <c r="AB619" s="136"/>
      <c r="AC619" s="136"/>
      <c r="AD619" s="136"/>
      <c r="AF619" s="145"/>
    </row>
    <row r="620" spans="1:32" x14ac:dyDescent="0.25">
      <c r="A620"/>
      <c r="B620"/>
      <c r="C620"/>
      <c r="D620"/>
      <c r="E620" s="135"/>
      <c r="F620" s="135"/>
      <c r="G620" s="135"/>
      <c r="H620"/>
      <c r="I620"/>
      <c r="J620"/>
      <c r="K620" s="136"/>
      <c r="L620"/>
      <c r="M620"/>
      <c r="N620"/>
      <c r="O620" s="136"/>
      <c r="P620"/>
      <c r="Q620"/>
      <c r="R620" s="137"/>
      <c r="S620"/>
      <c r="T620"/>
      <c r="U620"/>
      <c r="V620" s="136"/>
      <c r="W620" s="136"/>
      <c r="X620"/>
      <c r="Y620" s="137"/>
      <c r="Z620" s="137"/>
      <c r="AA620" s="136"/>
      <c r="AB620" s="136"/>
      <c r="AC620" s="136"/>
      <c r="AD620" s="136"/>
      <c r="AF620" s="145"/>
    </row>
    <row r="621" spans="1:32" x14ac:dyDescent="0.25">
      <c r="A621"/>
      <c r="B621"/>
      <c r="C621"/>
      <c r="D621"/>
      <c r="E621" s="135"/>
      <c r="F621" s="135"/>
      <c r="G621" s="135"/>
      <c r="H621"/>
      <c r="I621"/>
      <c r="J621"/>
      <c r="K621" s="136"/>
      <c r="L621"/>
      <c r="M621"/>
      <c r="N621"/>
      <c r="O621" s="136"/>
      <c r="P621"/>
      <c r="Q621"/>
      <c r="R621" s="137"/>
      <c r="S621"/>
      <c r="T621"/>
      <c r="U621"/>
      <c r="V621" s="136"/>
      <c r="W621" s="136"/>
      <c r="X621"/>
      <c r="Y621" s="137"/>
      <c r="Z621" s="137"/>
      <c r="AA621" s="136"/>
      <c r="AB621" s="136"/>
      <c r="AC621" s="136"/>
      <c r="AD621" s="136"/>
      <c r="AF621" s="145"/>
    </row>
    <row r="622" spans="1:32" x14ac:dyDescent="0.25">
      <c r="A622"/>
      <c r="B622"/>
      <c r="C622"/>
      <c r="D622"/>
      <c r="E622" s="135"/>
      <c r="F622" s="135"/>
      <c r="G622" s="135"/>
      <c r="H622"/>
      <c r="I622"/>
      <c r="J622"/>
      <c r="K622" s="136"/>
      <c r="L622"/>
      <c r="M622"/>
      <c r="N622"/>
      <c r="O622" s="136"/>
      <c r="P622"/>
      <c r="Q622"/>
      <c r="R622" s="137"/>
      <c r="S622"/>
      <c r="T622"/>
      <c r="U622"/>
      <c r="V622" s="136"/>
      <c r="W622" s="136"/>
      <c r="X622"/>
      <c r="Y622" s="137"/>
      <c r="Z622" s="137"/>
      <c r="AA622" s="136"/>
      <c r="AB622" s="136"/>
      <c r="AC622" s="136"/>
      <c r="AD622" s="136"/>
      <c r="AF622" s="145"/>
    </row>
    <row r="623" spans="1:32" x14ac:dyDescent="0.25">
      <c r="A623"/>
      <c r="B623"/>
      <c r="C623"/>
      <c r="D623"/>
      <c r="E623" s="135"/>
      <c r="F623" s="135"/>
      <c r="G623" s="135"/>
      <c r="H623"/>
      <c r="I623"/>
      <c r="J623"/>
      <c r="K623" s="136"/>
      <c r="L623"/>
      <c r="M623"/>
      <c r="N623"/>
      <c r="O623" s="136"/>
      <c r="P623"/>
      <c r="Q623"/>
      <c r="R623" s="137"/>
      <c r="S623"/>
      <c r="T623"/>
      <c r="U623"/>
      <c r="V623" s="136"/>
      <c r="W623" s="136"/>
      <c r="X623"/>
      <c r="Y623" s="137"/>
      <c r="Z623" s="137"/>
      <c r="AA623" s="136"/>
      <c r="AB623" s="136"/>
      <c r="AC623" s="136"/>
      <c r="AD623" s="136"/>
      <c r="AF623" s="145"/>
    </row>
    <row r="624" spans="1:32" x14ac:dyDescent="0.25">
      <c r="A624"/>
      <c r="B624"/>
      <c r="C624"/>
      <c r="D624"/>
      <c r="E624" s="135"/>
      <c r="F624" s="135"/>
      <c r="G624" s="135"/>
      <c r="H624"/>
      <c r="I624"/>
      <c r="J624"/>
      <c r="K624" s="136"/>
      <c r="L624"/>
      <c r="M624"/>
      <c r="N624"/>
      <c r="O624" s="136"/>
      <c r="P624"/>
      <c r="Q624"/>
      <c r="R624" s="137"/>
      <c r="S624"/>
      <c r="T624"/>
      <c r="U624"/>
      <c r="V624" s="136"/>
      <c r="W624" s="136"/>
      <c r="X624"/>
      <c r="Y624" s="137"/>
      <c r="Z624" s="137"/>
      <c r="AA624" s="136"/>
      <c r="AB624" s="136"/>
      <c r="AC624" s="136"/>
      <c r="AD624" s="136"/>
      <c r="AF624" s="145"/>
    </row>
    <row r="625" spans="1:32" x14ac:dyDescent="0.25">
      <c r="A625"/>
      <c r="B625"/>
      <c r="C625"/>
      <c r="D625"/>
      <c r="E625" s="135"/>
      <c r="F625" s="135"/>
      <c r="G625" s="135"/>
      <c r="H625"/>
      <c r="I625"/>
      <c r="J625"/>
      <c r="K625" s="136"/>
      <c r="L625"/>
      <c r="M625"/>
      <c r="N625"/>
      <c r="O625" s="136"/>
      <c r="P625"/>
      <c r="Q625"/>
      <c r="R625" s="137"/>
      <c r="S625"/>
      <c r="T625"/>
      <c r="U625"/>
      <c r="V625" s="136"/>
      <c r="W625" s="136"/>
      <c r="X625"/>
      <c r="Y625" s="137"/>
      <c r="Z625" s="137"/>
      <c r="AA625" s="136"/>
      <c r="AB625" s="136"/>
      <c r="AC625" s="136"/>
      <c r="AD625" s="136"/>
      <c r="AF625" s="145"/>
    </row>
    <row r="626" spans="1:32" x14ac:dyDescent="0.25">
      <c r="A626"/>
      <c r="B626"/>
      <c r="C626"/>
      <c r="D626"/>
      <c r="E626" s="135"/>
      <c r="F626" s="135"/>
      <c r="G626" s="135"/>
      <c r="H626"/>
      <c r="I626"/>
      <c r="J626"/>
      <c r="K626" s="136"/>
      <c r="L626"/>
      <c r="M626"/>
      <c r="N626"/>
      <c r="O626" s="136"/>
      <c r="P626"/>
      <c r="Q626"/>
      <c r="R626" s="137"/>
      <c r="S626"/>
      <c r="T626"/>
      <c r="U626"/>
      <c r="V626" s="136"/>
      <c r="W626" s="136"/>
      <c r="X626"/>
      <c r="Y626" s="137"/>
      <c r="Z626" s="137"/>
      <c r="AA626" s="136"/>
      <c r="AB626" s="136"/>
      <c r="AC626" s="136"/>
      <c r="AD626" s="136"/>
      <c r="AF626" s="145"/>
    </row>
    <row r="627" spans="1:32" x14ac:dyDescent="0.25">
      <c r="A627"/>
      <c r="B627"/>
      <c r="C627"/>
      <c r="D627"/>
      <c r="E627" s="135"/>
      <c r="F627" s="135"/>
      <c r="G627" s="135"/>
      <c r="H627"/>
      <c r="I627"/>
      <c r="J627"/>
      <c r="K627" s="136"/>
      <c r="L627"/>
      <c r="M627"/>
      <c r="N627"/>
      <c r="O627" s="136"/>
      <c r="P627"/>
      <c r="Q627"/>
      <c r="R627" s="137"/>
      <c r="S627"/>
      <c r="T627"/>
      <c r="U627"/>
      <c r="V627" s="136"/>
      <c r="W627" s="136"/>
      <c r="X627"/>
      <c r="Y627" s="137"/>
      <c r="Z627" s="137"/>
      <c r="AA627" s="136"/>
      <c r="AB627" s="136"/>
      <c r="AC627" s="136"/>
      <c r="AD627" s="136"/>
      <c r="AF627" s="145"/>
    </row>
    <row r="628" spans="1:32" x14ac:dyDescent="0.25">
      <c r="A628"/>
      <c r="B628"/>
      <c r="C628"/>
      <c r="D628"/>
      <c r="E628" s="135"/>
      <c r="F628" s="135"/>
      <c r="G628" s="135"/>
      <c r="H628"/>
      <c r="I628"/>
      <c r="J628"/>
      <c r="K628" s="136"/>
      <c r="L628"/>
      <c r="M628"/>
      <c r="N628"/>
      <c r="O628" s="136"/>
      <c r="P628"/>
      <c r="Q628"/>
      <c r="R628" s="137"/>
      <c r="S628"/>
      <c r="T628"/>
      <c r="U628"/>
      <c r="V628" s="136"/>
      <c r="W628" s="136"/>
      <c r="X628"/>
      <c r="Y628" s="137"/>
      <c r="Z628" s="137"/>
      <c r="AA628" s="136"/>
      <c r="AB628" s="136"/>
      <c r="AC628" s="136"/>
      <c r="AD628" s="136"/>
      <c r="AF628" s="145"/>
    </row>
    <row r="629" spans="1:32" x14ac:dyDescent="0.25">
      <c r="A629"/>
      <c r="B629"/>
      <c r="C629"/>
      <c r="D629"/>
      <c r="E629" s="135"/>
      <c r="F629" s="135"/>
      <c r="G629" s="135"/>
      <c r="H629"/>
      <c r="I629"/>
      <c r="J629"/>
      <c r="K629" s="136"/>
      <c r="L629"/>
      <c r="M629"/>
      <c r="N629"/>
      <c r="O629" s="136"/>
      <c r="P629"/>
      <c r="Q629"/>
      <c r="R629" s="137"/>
      <c r="S629"/>
      <c r="T629"/>
      <c r="U629"/>
      <c r="V629" s="136"/>
      <c r="W629" s="136"/>
      <c r="X629"/>
      <c r="Y629" s="137"/>
      <c r="Z629" s="137"/>
      <c r="AA629" s="136"/>
      <c r="AB629" s="136"/>
      <c r="AC629" s="136"/>
      <c r="AD629" s="136"/>
      <c r="AF629" s="145"/>
    </row>
    <row r="630" spans="1:32" x14ac:dyDescent="0.25">
      <c r="A630"/>
      <c r="B630"/>
      <c r="C630"/>
      <c r="D630"/>
      <c r="E630" s="135"/>
      <c r="F630" s="135"/>
      <c r="G630" s="135"/>
      <c r="H630"/>
      <c r="I630"/>
      <c r="J630"/>
      <c r="K630" s="136"/>
      <c r="L630"/>
      <c r="M630"/>
      <c r="N630"/>
      <c r="O630" s="136"/>
      <c r="P630"/>
      <c r="Q630"/>
      <c r="R630" s="137"/>
      <c r="S630"/>
      <c r="T630"/>
      <c r="U630"/>
      <c r="V630" s="136"/>
      <c r="W630" s="136"/>
      <c r="X630"/>
      <c r="Y630" s="137"/>
      <c r="Z630" s="137"/>
      <c r="AA630" s="136"/>
      <c r="AB630" s="136"/>
      <c r="AC630" s="136"/>
      <c r="AD630" s="136"/>
      <c r="AF630" s="145"/>
    </row>
    <row r="631" spans="1:32" x14ac:dyDescent="0.25">
      <c r="A631"/>
      <c r="B631"/>
      <c r="C631"/>
      <c r="D631"/>
      <c r="E631" s="135"/>
      <c r="F631" s="135"/>
      <c r="G631" s="135"/>
      <c r="H631"/>
      <c r="I631"/>
      <c r="J631"/>
      <c r="K631" s="136"/>
      <c r="L631"/>
      <c r="M631"/>
      <c r="N631"/>
      <c r="O631" s="136"/>
      <c r="P631"/>
      <c r="Q631"/>
      <c r="R631" s="137"/>
      <c r="S631"/>
      <c r="T631"/>
      <c r="U631"/>
      <c r="V631" s="136"/>
      <c r="W631" s="136"/>
      <c r="X631"/>
      <c r="Y631" s="137"/>
      <c r="Z631" s="137"/>
      <c r="AA631" s="136"/>
      <c r="AB631" s="136"/>
      <c r="AC631" s="136"/>
      <c r="AD631" s="136"/>
      <c r="AF631" s="145"/>
    </row>
    <row r="632" spans="1:32" x14ac:dyDescent="0.25">
      <c r="A632"/>
      <c r="B632"/>
      <c r="C632"/>
      <c r="D632"/>
      <c r="E632" s="135"/>
      <c r="F632" s="135"/>
      <c r="G632" s="135"/>
      <c r="H632"/>
      <c r="I632"/>
      <c r="J632"/>
      <c r="K632" s="136"/>
      <c r="L632"/>
      <c r="M632"/>
      <c r="N632"/>
      <c r="O632" s="136"/>
      <c r="P632"/>
      <c r="Q632"/>
      <c r="R632" s="137"/>
      <c r="S632"/>
      <c r="T632"/>
      <c r="U632"/>
      <c r="V632" s="136"/>
      <c r="W632" s="136"/>
      <c r="X632"/>
      <c r="Y632" s="137"/>
      <c r="Z632" s="137"/>
      <c r="AA632" s="136"/>
      <c r="AB632" s="136"/>
      <c r="AC632" s="136"/>
      <c r="AD632" s="136"/>
      <c r="AF632" s="145"/>
    </row>
    <row r="633" spans="1:32" x14ac:dyDescent="0.25">
      <c r="A633"/>
      <c r="B633"/>
      <c r="C633"/>
      <c r="D633"/>
      <c r="E633" s="135"/>
      <c r="F633" s="135"/>
      <c r="G633" s="135"/>
      <c r="H633"/>
      <c r="I633"/>
      <c r="J633"/>
      <c r="K633" s="136"/>
      <c r="L633"/>
      <c r="M633"/>
      <c r="N633"/>
      <c r="O633" s="136"/>
      <c r="P633"/>
      <c r="Q633"/>
      <c r="R633" s="137"/>
      <c r="S633"/>
      <c r="T633"/>
      <c r="U633"/>
      <c r="V633" s="136"/>
      <c r="W633" s="136"/>
      <c r="X633"/>
      <c r="Y633" s="137"/>
      <c r="Z633" s="137"/>
      <c r="AA633" s="136"/>
      <c r="AB633" s="136"/>
      <c r="AC633" s="136"/>
      <c r="AD633" s="136"/>
      <c r="AF633" s="145"/>
    </row>
    <row r="634" spans="1:32" x14ac:dyDescent="0.25">
      <c r="A634"/>
      <c r="B634"/>
      <c r="C634"/>
      <c r="D634"/>
      <c r="E634" s="135"/>
      <c r="F634" s="135"/>
      <c r="G634" s="135"/>
      <c r="H634"/>
      <c r="I634"/>
      <c r="J634"/>
      <c r="K634" s="136"/>
      <c r="L634"/>
      <c r="M634"/>
      <c r="N634"/>
      <c r="O634" s="136"/>
      <c r="P634"/>
      <c r="Q634"/>
      <c r="R634" s="137"/>
      <c r="S634"/>
      <c r="T634"/>
      <c r="U634"/>
      <c r="V634" s="136"/>
      <c r="W634" s="136"/>
      <c r="X634"/>
      <c r="Y634" s="137"/>
      <c r="Z634" s="137"/>
      <c r="AA634" s="136"/>
      <c r="AB634" s="136"/>
      <c r="AC634" s="136"/>
      <c r="AD634" s="136"/>
      <c r="AF634" s="145"/>
    </row>
    <row r="635" spans="1:32" x14ac:dyDescent="0.25">
      <c r="A635"/>
      <c r="B635"/>
      <c r="C635"/>
      <c r="D635"/>
      <c r="E635" s="135"/>
      <c r="F635" s="135"/>
      <c r="G635" s="135"/>
      <c r="H635"/>
      <c r="I635"/>
      <c r="J635"/>
      <c r="K635" s="136"/>
      <c r="L635"/>
      <c r="M635"/>
      <c r="N635"/>
      <c r="O635" s="136"/>
      <c r="P635"/>
      <c r="Q635"/>
      <c r="R635" s="137"/>
      <c r="S635"/>
      <c r="T635"/>
      <c r="U635"/>
      <c r="V635" s="136"/>
      <c r="W635" s="136"/>
      <c r="X635"/>
      <c r="Y635" s="137"/>
      <c r="Z635" s="137"/>
      <c r="AA635" s="136"/>
      <c r="AB635" s="136"/>
      <c r="AC635" s="136"/>
      <c r="AD635" s="136"/>
      <c r="AF635" s="145"/>
    </row>
    <row r="636" spans="1:32" x14ac:dyDescent="0.25">
      <c r="A636"/>
      <c r="B636"/>
      <c r="C636"/>
      <c r="D636"/>
      <c r="E636" s="135"/>
      <c r="F636" s="135"/>
      <c r="G636" s="135"/>
      <c r="H636"/>
      <c r="I636"/>
      <c r="J636"/>
      <c r="K636" s="136"/>
      <c r="L636"/>
      <c r="M636"/>
      <c r="N636"/>
      <c r="O636" s="136"/>
      <c r="P636"/>
      <c r="Q636"/>
      <c r="R636" s="137"/>
      <c r="S636"/>
      <c r="T636"/>
      <c r="U636"/>
      <c r="V636" s="136"/>
      <c r="W636" s="136"/>
      <c r="X636"/>
      <c r="Y636" s="137"/>
      <c r="Z636" s="137"/>
      <c r="AA636" s="136"/>
      <c r="AB636" s="136"/>
      <c r="AC636" s="136"/>
      <c r="AD636" s="136"/>
      <c r="AF636" s="145"/>
    </row>
    <row r="637" spans="1:32" x14ac:dyDescent="0.25">
      <c r="A637"/>
      <c r="B637"/>
      <c r="C637"/>
      <c r="D637"/>
      <c r="E637" s="135"/>
      <c r="F637" s="135"/>
      <c r="G637" s="135"/>
      <c r="H637"/>
      <c r="I637"/>
      <c r="J637"/>
      <c r="K637" s="136"/>
      <c r="L637"/>
      <c r="M637"/>
      <c r="N637"/>
      <c r="O637" s="136"/>
      <c r="P637"/>
      <c r="Q637"/>
      <c r="R637" s="137"/>
      <c r="S637"/>
      <c r="T637"/>
      <c r="U637"/>
      <c r="V637" s="136"/>
      <c r="W637" s="136"/>
      <c r="X637"/>
      <c r="Y637" s="137"/>
      <c r="Z637" s="137"/>
      <c r="AA637" s="136"/>
      <c r="AB637" s="136"/>
      <c r="AC637" s="136"/>
      <c r="AD637" s="136"/>
      <c r="AF637" s="145"/>
    </row>
    <row r="638" spans="1:32" x14ac:dyDescent="0.25">
      <c r="A638"/>
      <c r="B638"/>
      <c r="C638"/>
      <c r="D638"/>
      <c r="E638" s="135"/>
      <c r="F638" s="135"/>
      <c r="G638" s="135"/>
      <c r="H638"/>
      <c r="I638"/>
      <c r="J638"/>
      <c r="K638" s="136"/>
      <c r="L638"/>
      <c r="M638"/>
      <c r="N638"/>
      <c r="O638" s="136"/>
      <c r="P638"/>
      <c r="Q638"/>
      <c r="R638" s="137"/>
      <c r="S638"/>
      <c r="T638"/>
      <c r="U638"/>
      <c r="V638" s="136"/>
      <c r="W638" s="136"/>
      <c r="X638"/>
      <c r="Y638" s="137"/>
      <c r="Z638" s="137"/>
      <c r="AA638" s="136"/>
      <c r="AB638" s="136"/>
      <c r="AC638" s="136"/>
      <c r="AD638" s="136"/>
      <c r="AF638" s="145"/>
    </row>
    <row r="639" spans="1:32" x14ac:dyDescent="0.25">
      <c r="A639"/>
      <c r="B639"/>
      <c r="C639"/>
      <c r="D639"/>
      <c r="E639" s="135"/>
      <c r="F639" s="135"/>
      <c r="G639" s="135"/>
      <c r="H639"/>
      <c r="I639"/>
      <c r="J639"/>
      <c r="K639" s="136"/>
      <c r="L639"/>
      <c r="M639"/>
      <c r="N639"/>
      <c r="O639" s="136"/>
      <c r="P639"/>
      <c r="Q639"/>
      <c r="R639" s="137"/>
      <c r="S639"/>
      <c r="T639"/>
      <c r="U639"/>
      <c r="V639" s="136"/>
      <c r="W639" s="136"/>
      <c r="X639"/>
      <c r="Y639" s="137"/>
      <c r="Z639" s="137"/>
      <c r="AA639" s="136"/>
      <c r="AB639" s="136"/>
      <c r="AC639" s="136"/>
      <c r="AD639" s="136"/>
      <c r="AF639" s="145"/>
    </row>
    <row r="640" spans="1:32" x14ac:dyDescent="0.25">
      <c r="A640"/>
      <c r="B640"/>
      <c r="C640"/>
      <c r="D640"/>
      <c r="E640" s="135"/>
      <c r="F640" s="135"/>
      <c r="G640" s="135"/>
      <c r="H640"/>
      <c r="I640"/>
      <c r="J640"/>
      <c r="K640" s="136"/>
      <c r="L640"/>
      <c r="M640"/>
      <c r="N640"/>
      <c r="O640" s="136"/>
      <c r="P640"/>
      <c r="Q640"/>
      <c r="R640" s="137"/>
      <c r="S640"/>
      <c r="T640"/>
      <c r="U640"/>
      <c r="V640" s="136"/>
      <c r="W640" s="136"/>
      <c r="X640"/>
      <c r="Y640" s="137"/>
      <c r="Z640" s="137"/>
      <c r="AA640" s="136"/>
      <c r="AB640" s="136"/>
      <c r="AC640" s="136"/>
      <c r="AD640" s="136"/>
      <c r="AF640" s="145"/>
    </row>
    <row r="641" spans="1:32" x14ac:dyDescent="0.25">
      <c r="A641"/>
      <c r="B641"/>
      <c r="C641"/>
      <c r="D641"/>
      <c r="E641" s="135"/>
      <c r="F641" s="135"/>
      <c r="G641" s="135"/>
      <c r="H641"/>
      <c r="I641"/>
      <c r="J641"/>
      <c r="K641" s="136"/>
      <c r="L641"/>
      <c r="M641"/>
      <c r="N641"/>
      <c r="O641" s="136"/>
      <c r="P641"/>
      <c r="Q641"/>
      <c r="R641" s="137"/>
      <c r="S641"/>
      <c r="T641"/>
      <c r="U641"/>
      <c r="V641" s="136"/>
      <c r="W641" s="136"/>
      <c r="X641"/>
      <c r="Y641" s="137"/>
      <c r="Z641" s="137"/>
      <c r="AA641" s="136"/>
      <c r="AB641" s="136"/>
      <c r="AC641" s="136"/>
      <c r="AD641" s="136"/>
      <c r="AF641" s="145"/>
    </row>
    <row r="642" spans="1:32" x14ac:dyDescent="0.25">
      <c r="A642"/>
      <c r="B642"/>
      <c r="C642"/>
      <c r="D642"/>
      <c r="E642" s="135"/>
      <c r="F642" s="135"/>
      <c r="G642" s="135"/>
      <c r="H642"/>
      <c r="I642"/>
      <c r="J642"/>
      <c r="K642" s="136"/>
      <c r="L642"/>
      <c r="M642"/>
      <c r="N642"/>
      <c r="O642" s="136"/>
      <c r="P642"/>
      <c r="Q642"/>
      <c r="R642" s="137"/>
      <c r="S642"/>
      <c r="T642"/>
      <c r="U642"/>
      <c r="V642" s="136"/>
      <c r="W642" s="136"/>
      <c r="X642"/>
      <c r="Y642" s="137"/>
      <c r="Z642" s="137"/>
      <c r="AA642" s="136"/>
      <c r="AB642" s="136"/>
      <c r="AC642" s="136"/>
      <c r="AD642" s="136"/>
      <c r="AF642" s="145"/>
    </row>
    <row r="643" spans="1:32" x14ac:dyDescent="0.25">
      <c r="A643"/>
      <c r="B643"/>
      <c r="C643"/>
      <c r="D643"/>
      <c r="E643" s="135"/>
      <c r="F643" s="135"/>
      <c r="G643" s="135"/>
      <c r="H643"/>
      <c r="I643"/>
      <c r="J643"/>
      <c r="K643" s="136"/>
      <c r="L643"/>
      <c r="M643"/>
      <c r="N643"/>
      <c r="O643" s="136"/>
      <c r="P643"/>
      <c r="Q643"/>
      <c r="R643" s="137"/>
      <c r="S643"/>
      <c r="T643"/>
      <c r="U643"/>
      <c r="V643" s="136"/>
      <c r="W643" s="136"/>
      <c r="X643"/>
      <c r="Y643" s="137"/>
      <c r="Z643" s="137"/>
      <c r="AA643" s="136"/>
      <c r="AB643" s="136"/>
      <c r="AC643" s="136"/>
      <c r="AD643" s="136"/>
      <c r="AF643" s="145"/>
    </row>
    <row r="644" spans="1:32" x14ac:dyDescent="0.25">
      <c r="A644"/>
      <c r="B644"/>
      <c r="C644"/>
      <c r="D644"/>
      <c r="E644" s="135"/>
      <c r="F644" s="135"/>
      <c r="G644" s="135"/>
      <c r="H644"/>
      <c r="I644"/>
      <c r="J644"/>
      <c r="K644" s="136"/>
      <c r="L644"/>
      <c r="M644"/>
      <c r="N644"/>
      <c r="O644" s="136"/>
      <c r="P644"/>
      <c r="Q644"/>
      <c r="R644" s="137"/>
      <c r="S644"/>
      <c r="T644"/>
      <c r="U644"/>
      <c r="V644" s="136"/>
      <c r="W644" s="136"/>
      <c r="X644"/>
      <c r="Y644" s="137"/>
      <c r="Z644" s="137"/>
      <c r="AA644" s="136"/>
      <c r="AB644" s="136"/>
      <c r="AC644" s="136"/>
      <c r="AD644" s="136"/>
      <c r="AF644" s="145"/>
    </row>
    <row r="645" spans="1:32" x14ac:dyDescent="0.25">
      <c r="A645"/>
      <c r="B645"/>
      <c r="C645"/>
      <c r="D645"/>
      <c r="E645" s="135"/>
      <c r="F645" s="135"/>
      <c r="G645" s="135"/>
      <c r="H645"/>
      <c r="I645"/>
      <c r="J645"/>
      <c r="K645" s="136"/>
      <c r="L645"/>
      <c r="M645"/>
      <c r="N645"/>
      <c r="O645" s="136"/>
      <c r="P645"/>
      <c r="Q645"/>
      <c r="R645" s="137"/>
      <c r="S645"/>
      <c r="T645"/>
      <c r="U645"/>
      <c r="V645" s="136"/>
      <c r="W645" s="136"/>
      <c r="X645"/>
      <c r="Y645" s="137"/>
      <c r="Z645" s="137"/>
      <c r="AA645" s="136"/>
      <c r="AB645" s="136"/>
      <c r="AC645" s="136"/>
      <c r="AD645" s="136"/>
      <c r="AF645" s="145"/>
    </row>
    <row r="646" spans="1:32" x14ac:dyDescent="0.25">
      <c r="A646"/>
      <c r="B646"/>
      <c r="C646"/>
      <c r="D646"/>
      <c r="E646" s="135"/>
      <c r="F646" s="135"/>
      <c r="G646" s="135"/>
      <c r="H646"/>
      <c r="I646"/>
      <c r="J646"/>
      <c r="K646" s="136"/>
      <c r="L646"/>
      <c r="M646"/>
      <c r="N646"/>
      <c r="O646" s="136"/>
      <c r="P646"/>
      <c r="Q646"/>
      <c r="R646" s="137"/>
      <c r="S646"/>
      <c r="T646"/>
      <c r="U646"/>
      <c r="V646" s="136"/>
      <c r="W646" s="136"/>
      <c r="X646"/>
      <c r="Y646" s="137"/>
      <c r="Z646" s="137"/>
      <c r="AA646" s="136"/>
      <c r="AB646" s="136"/>
      <c r="AC646" s="136"/>
      <c r="AD646" s="136"/>
      <c r="AF646" s="145"/>
    </row>
    <row r="647" spans="1:32" x14ac:dyDescent="0.25">
      <c r="A647"/>
      <c r="B647"/>
      <c r="C647"/>
      <c r="D647"/>
      <c r="E647" s="135"/>
      <c r="F647" s="135"/>
      <c r="G647" s="135"/>
      <c r="H647"/>
      <c r="I647"/>
      <c r="J647"/>
      <c r="K647" s="136"/>
      <c r="L647"/>
      <c r="M647"/>
      <c r="N647"/>
      <c r="O647" s="136"/>
      <c r="P647"/>
      <c r="Q647"/>
      <c r="R647" s="137"/>
      <c r="S647"/>
      <c r="T647"/>
      <c r="U647"/>
      <c r="V647" s="136"/>
      <c r="W647" s="136"/>
      <c r="X647"/>
      <c r="Y647" s="137"/>
      <c r="Z647" s="137"/>
      <c r="AA647" s="136"/>
      <c r="AB647" s="136"/>
      <c r="AC647" s="136"/>
      <c r="AD647" s="136"/>
      <c r="AF647" s="145"/>
    </row>
    <row r="648" spans="1:32" x14ac:dyDescent="0.25">
      <c r="A648"/>
      <c r="B648"/>
      <c r="C648"/>
      <c r="D648"/>
      <c r="E648" s="135"/>
      <c r="F648" s="135"/>
      <c r="G648" s="135"/>
      <c r="H648"/>
      <c r="I648"/>
      <c r="J648"/>
      <c r="K648" s="136"/>
      <c r="L648"/>
      <c r="M648"/>
      <c r="N648"/>
      <c r="O648" s="136"/>
      <c r="P648"/>
      <c r="Q648"/>
      <c r="R648" s="137"/>
      <c r="S648"/>
      <c r="T648"/>
      <c r="U648"/>
      <c r="V648" s="136"/>
      <c r="W648" s="136"/>
      <c r="X648"/>
      <c r="Y648" s="137"/>
      <c r="Z648" s="137"/>
      <c r="AA648" s="136"/>
      <c r="AB648" s="136"/>
      <c r="AC648" s="136"/>
      <c r="AD648" s="136"/>
      <c r="AF648" s="145"/>
    </row>
    <row r="649" spans="1:32" x14ac:dyDescent="0.25">
      <c r="A649"/>
      <c r="B649"/>
      <c r="C649"/>
      <c r="D649"/>
      <c r="E649" s="135"/>
      <c r="F649" s="135"/>
      <c r="G649" s="135"/>
      <c r="H649"/>
      <c r="I649"/>
      <c r="J649"/>
      <c r="K649" s="136"/>
      <c r="L649"/>
      <c r="M649"/>
      <c r="N649"/>
      <c r="O649" s="136"/>
      <c r="P649"/>
      <c r="Q649"/>
      <c r="R649" s="137"/>
      <c r="S649"/>
      <c r="T649"/>
      <c r="U649"/>
      <c r="V649" s="136"/>
      <c r="W649" s="136"/>
      <c r="X649"/>
      <c r="Y649" s="137"/>
      <c r="Z649" s="137"/>
      <c r="AA649" s="136"/>
      <c r="AB649" s="136"/>
      <c r="AC649" s="136"/>
      <c r="AD649" s="136"/>
      <c r="AF649" s="145"/>
    </row>
    <row r="650" spans="1:32" x14ac:dyDescent="0.25">
      <c r="A650"/>
      <c r="B650"/>
      <c r="C650"/>
      <c r="D650"/>
      <c r="E650" s="135"/>
      <c r="F650" s="135"/>
      <c r="G650" s="135"/>
      <c r="H650"/>
      <c r="I650"/>
      <c r="J650"/>
      <c r="K650" s="136"/>
      <c r="L650"/>
      <c r="M650"/>
      <c r="N650"/>
      <c r="O650" s="136"/>
      <c r="P650"/>
      <c r="Q650"/>
      <c r="R650" s="137"/>
      <c r="S650"/>
      <c r="T650"/>
      <c r="U650"/>
      <c r="V650" s="136"/>
      <c r="W650" s="136"/>
      <c r="X650"/>
      <c r="Y650" s="137"/>
      <c r="Z650" s="137"/>
      <c r="AA650" s="136"/>
      <c r="AB650" s="136"/>
      <c r="AC650" s="136"/>
      <c r="AD650" s="136"/>
      <c r="AF650" s="145"/>
    </row>
    <row r="651" spans="1:32" x14ac:dyDescent="0.25">
      <c r="A651"/>
      <c r="B651"/>
      <c r="C651"/>
      <c r="D651"/>
      <c r="E651" s="135"/>
      <c r="F651" s="135"/>
      <c r="G651" s="135"/>
      <c r="H651"/>
      <c r="I651"/>
      <c r="J651"/>
      <c r="K651" s="136"/>
      <c r="L651"/>
      <c r="M651"/>
      <c r="N651"/>
      <c r="O651" s="136"/>
      <c r="P651"/>
      <c r="Q651"/>
      <c r="R651" s="137"/>
      <c r="S651"/>
      <c r="T651"/>
      <c r="U651"/>
      <c r="V651" s="136"/>
      <c r="W651" s="136"/>
      <c r="X651"/>
      <c r="Y651" s="137"/>
      <c r="Z651" s="137"/>
      <c r="AA651" s="136"/>
      <c r="AB651" s="136"/>
      <c r="AC651" s="136"/>
      <c r="AD651" s="136"/>
      <c r="AF651" s="145"/>
    </row>
    <row r="652" spans="1:32" x14ac:dyDescent="0.25">
      <c r="A652"/>
      <c r="B652"/>
      <c r="C652"/>
      <c r="D652"/>
      <c r="E652" s="135"/>
      <c r="F652" s="135"/>
      <c r="G652" s="135"/>
      <c r="H652"/>
      <c r="I652"/>
      <c r="J652"/>
      <c r="K652" s="136"/>
      <c r="L652"/>
      <c r="M652"/>
      <c r="N652"/>
      <c r="O652" s="136"/>
      <c r="P652"/>
      <c r="Q652"/>
      <c r="R652" s="137"/>
      <c r="S652"/>
      <c r="T652"/>
      <c r="U652"/>
      <c r="V652" s="136"/>
      <c r="W652" s="136"/>
      <c r="X652"/>
      <c r="Y652" s="137"/>
      <c r="Z652" s="137"/>
      <c r="AA652" s="136"/>
      <c r="AB652" s="136"/>
      <c r="AC652" s="136"/>
      <c r="AD652" s="136"/>
      <c r="AF652" s="145"/>
    </row>
    <row r="653" spans="1:32" x14ac:dyDescent="0.25">
      <c r="A653"/>
      <c r="B653"/>
      <c r="C653"/>
      <c r="D653"/>
      <c r="E653" s="135"/>
      <c r="F653" s="135"/>
      <c r="G653" s="135"/>
      <c r="H653"/>
      <c r="I653"/>
      <c r="J653"/>
      <c r="K653" s="136"/>
      <c r="L653"/>
      <c r="M653"/>
      <c r="N653"/>
      <c r="O653" s="136"/>
      <c r="P653"/>
      <c r="Q653"/>
      <c r="R653" s="137"/>
      <c r="S653"/>
      <c r="T653"/>
      <c r="U653"/>
      <c r="V653" s="136"/>
      <c r="W653" s="136"/>
      <c r="X653"/>
      <c r="Y653" s="137"/>
      <c r="Z653" s="137"/>
      <c r="AA653" s="136"/>
      <c r="AB653" s="136"/>
      <c r="AC653" s="136"/>
      <c r="AD653" s="136"/>
      <c r="AF653" s="145"/>
    </row>
    <row r="654" spans="1:32" x14ac:dyDescent="0.25">
      <c r="A654"/>
      <c r="B654"/>
      <c r="C654"/>
      <c r="D654"/>
      <c r="E654" s="135"/>
      <c r="F654" s="135"/>
      <c r="G654" s="135"/>
      <c r="H654"/>
      <c r="I654"/>
      <c r="J654"/>
      <c r="K654" s="136"/>
      <c r="L654"/>
      <c r="M654"/>
      <c r="N654"/>
      <c r="O654" s="136"/>
      <c r="P654"/>
      <c r="Q654"/>
      <c r="R654" s="137"/>
      <c r="S654"/>
      <c r="T654"/>
      <c r="U654"/>
      <c r="V654" s="136"/>
      <c r="W654" s="136"/>
      <c r="X654"/>
      <c r="Y654" s="137"/>
      <c r="Z654" s="137"/>
      <c r="AA654" s="136"/>
      <c r="AB654" s="136"/>
      <c r="AC654" s="136"/>
      <c r="AD654" s="136"/>
      <c r="AF654" s="145"/>
    </row>
    <row r="655" spans="1:32" x14ac:dyDescent="0.25">
      <c r="A655"/>
      <c r="B655"/>
      <c r="C655"/>
      <c r="D655"/>
      <c r="E655" s="135"/>
      <c r="F655" s="135"/>
      <c r="G655" s="135"/>
      <c r="H655"/>
      <c r="I655"/>
      <c r="J655"/>
      <c r="K655" s="136"/>
      <c r="L655"/>
      <c r="M655"/>
      <c r="N655"/>
      <c r="O655" s="136"/>
      <c r="P655"/>
      <c r="Q655"/>
      <c r="R655" s="137"/>
      <c r="S655"/>
      <c r="T655"/>
      <c r="U655"/>
      <c r="V655" s="136"/>
      <c r="W655" s="136"/>
      <c r="X655"/>
      <c r="Y655" s="137"/>
      <c r="Z655" s="137"/>
      <c r="AA655" s="136"/>
      <c r="AB655" s="136"/>
      <c r="AC655" s="136"/>
      <c r="AD655" s="136"/>
      <c r="AF655" s="145"/>
    </row>
    <row r="656" spans="1:32" x14ac:dyDescent="0.25">
      <c r="A656"/>
      <c r="B656"/>
      <c r="C656"/>
      <c r="D656"/>
      <c r="E656" s="135"/>
      <c r="F656" s="135"/>
      <c r="G656" s="135"/>
      <c r="H656"/>
      <c r="I656"/>
      <c r="J656"/>
      <c r="K656" s="136"/>
      <c r="L656"/>
      <c r="M656"/>
      <c r="N656"/>
      <c r="O656" s="136"/>
      <c r="P656"/>
      <c r="Q656"/>
      <c r="R656" s="137"/>
      <c r="S656"/>
      <c r="T656"/>
      <c r="U656"/>
      <c r="V656" s="136"/>
      <c r="W656" s="136"/>
      <c r="X656"/>
      <c r="Y656" s="137"/>
      <c r="Z656" s="137"/>
      <c r="AA656" s="136"/>
      <c r="AB656" s="136"/>
      <c r="AC656" s="136"/>
      <c r="AD656" s="136"/>
      <c r="AF656" s="145"/>
    </row>
    <row r="657" spans="1:32" x14ac:dyDescent="0.25">
      <c r="A657"/>
      <c r="B657"/>
      <c r="C657"/>
      <c r="D657"/>
      <c r="E657" s="135"/>
      <c r="F657" s="135"/>
      <c r="G657" s="135"/>
      <c r="H657"/>
      <c r="I657"/>
      <c r="J657"/>
      <c r="K657" s="136"/>
      <c r="L657"/>
      <c r="M657"/>
      <c r="N657"/>
      <c r="O657" s="136"/>
      <c r="P657"/>
      <c r="Q657"/>
      <c r="R657" s="137"/>
      <c r="S657"/>
      <c r="T657"/>
      <c r="U657"/>
      <c r="V657" s="136"/>
      <c r="W657" s="136"/>
      <c r="X657"/>
      <c r="Y657" s="137"/>
      <c r="Z657" s="137"/>
      <c r="AA657" s="136"/>
      <c r="AB657" s="136"/>
      <c r="AC657" s="136"/>
      <c r="AD657" s="136"/>
      <c r="AF657" s="145"/>
    </row>
    <row r="658" spans="1:32" x14ac:dyDescent="0.25">
      <c r="A658"/>
      <c r="B658"/>
      <c r="C658"/>
      <c r="D658"/>
      <c r="E658" s="135"/>
      <c r="F658" s="135"/>
      <c r="G658" s="135"/>
      <c r="H658"/>
      <c r="I658"/>
      <c r="J658"/>
      <c r="K658" s="136"/>
      <c r="L658"/>
      <c r="M658"/>
      <c r="N658"/>
      <c r="O658" s="136"/>
      <c r="P658"/>
      <c r="Q658"/>
      <c r="R658" s="137"/>
      <c r="S658"/>
      <c r="T658"/>
      <c r="U658"/>
      <c r="V658" s="136"/>
      <c r="W658" s="136"/>
      <c r="X658"/>
      <c r="Y658" s="137"/>
      <c r="Z658" s="137"/>
      <c r="AA658" s="136"/>
      <c r="AB658" s="136"/>
      <c r="AC658" s="136"/>
      <c r="AD658" s="136"/>
      <c r="AF658" s="145"/>
    </row>
    <row r="659" spans="1:32" x14ac:dyDescent="0.25">
      <c r="A659"/>
      <c r="B659"/>
      <c r="C659"/>
      <c r="D659"/>
      <c r="E659" s="135"/>
      <c r="F659" s="135"/>
      <c r="G659" s="135"/>
      <c r="H659"/>
      <c r="I659"/>
      <c r="J659"/>
      <c r="K659" s="136"/>
      <c r="L659"/>
      <c r="M659"/>
      <c r="N659"/>
      <c r="O659" s="136"/>
      <c r="P659"/>
      <c r="Q659"/>
      <c r="R659" s="137"/>
      <c r="S659"/>
      <c r="T659"/>
      <c r="U659"/>
      <c r="V659" s="136"/>
      <c r="W659" s="136"/>
      <c r="X659"/>
      <c r="Y659" s="137"/>
      <c r="Z659" s="137"/>
      <c r="AA659" s="136"/>
      <c r="AB659" s="136"/>
      <c r="AC659" s="136"/>
      <c r="AD659" s="136"/>
      <c r="AF659" s="145"/>
    </row>
    <row r="660" spans="1:32" x14ac:dyDescent="0.25">
      <c r="A660"/>
      <c r="B660"/>
      <c r="C660"/>
      <c r="D660"/>
      <c r="E660" s="135"/>
      <c r="F660" s="135"/>
      <c r="G660" s="135"/>
      <c r="H660"/>
      <c r="I660"/>
      <c r="J660"/>
      <c r="K660" s="136"/>
      <c r="L660"/>
      <c r="M660"/>
      <c r="N660"/>
      <c r="O660" s="136"/>
      <c r="P660"/>
      <c r="Q660"/>
      <c r="R660" s="137"/>
      <c r="S660"/>
      <c r="T660"/>
      <c r="U660"/>
      <c r="V660" s="136"/>
      <c r="W660" s="136"/>
      <c r="X660"/>
      <c r="Y660" s="137"/>
      <c r="Z660" s="137"/>
      <c r="AA660" s="136"/>
      <c r="AB660" s="136"/>
      <c r="AC660" s="136"/>
      <c r="AD660" s="136"/>
      <c r="AF660" s="145"/>
    </row>
    <row r="661" spans="1:32" x14ac:dyDescent="0.25">
      <c r="A661"/>
      <c r="B661"/>
      <c r="C661"/>
      <c r="D661"/>
      <c r="E661" s="135"/>
      <c r="F661" s="135"/>
      <c r="G661" s="135"/>
      <c r="H661"/>
      <c r="I661"/>
      <c r="J661"/>
      <c r="K661" s="136"/>
      <c r="L661"/>
      <c r="M661"/>
      <c r="N661"/>
      <c r="O661" s="136"/>
      <c r="P661"/>
      <c r="Q661"/>
      <c r="R661" s="137"/>
      <c r="S661"/>
      <c r="T661"/>
      <c r="U661"/>
      <c r="V661" s="136"/>
      <c r="W661" s="136"/>
      <c r="X661"/>
      <c r="Y661" s="137"/>
      <c r="Z661" s="137"/>
      <c r="AA661" s="136"/>
      <c r="AB661" s="136"/>
      <c r="AC661" s="136"/>
      <c r="AD661" s="136"/>
      <c r="AF661" s="145"/>
    </row>
    <row r="662" spans="1:32" x14ac:dyDescent="0.25">
      <c r="A662"/>
      <c r="B662"/>
      <c r="C662"/>
      <c r="D662"/>
      <c r="E662" s="135"/>
      <c r="F662" s="135"/>
      <c r="G662" s="135"/>
      <c r="H662"/>
      <c r="I662"/>
      <c r="J662"/>
      <c r="K662" s="136"/>
      <c r="L662"/>
      <c r="M662"/>
      <c r="N662"/>
      <c r="O662" s="136"/>
      <c r="P662"/>
      <c r="Q662"/>
      <c r="R662" s="137"/>
      <c r="S662"/>
      <c r="T662"/>
      <c r="U662"/>
      <c r="V662" s="136"/>
      <c r="W662" s="136"/>
      <c r="X662"/>
      <c r="Y662" s="137"/>
      <c r="Z662" s="137"/>
      <c r="AA662" s="136"/>
      <c r="AB662" s="136"/>
      <c r="AC662" s="136"/>
      <c r="AD662" s="136"/>
      <c r="AF662" s="145"/>
    </row>
    <row r="663" spans="1:32" x14ac:dyDescent="0.25">
      <c r="A663"/>
      <c r="B663"/>
      <c r="C663"/>
      <c r="D663"/>
      <c r="E663" s="135"/>
      <c r="F663" s="135"/>
      <c r="G663" s="135"/>
      <c r="H663"/>
      <c r="I663"/>
      <c r="J663"/>
      <c r="K663" s="136"/>
      <c r="L663"/>
      <c r="M663"/>
      <c r="N663"/>
      <c r="O663" s="136"/>
      <c r="P663"/>
      <c r="Q663"/>
      <c r="R663" s="137"/>
      <c r="S663"/>
      <c r="T663"/>
      <c r="U663"/>
      <c r="V663" s="136"/>
      <c r="W663" s="136"/>
      <c r="X663"/>
      <c r="Y663" s="137"/>
      <c r="Z663" s="137"/>
      <c r="AA663" s="136"/>
      <c r="AB663" s="136"/>
      <c r="AC663" s="136"/>
      <c r="AD663" s="136"/>
      <c r="AF663" s="145"/>
    </row>
    <row r="664" spans="1:32" x14ac:dyDescent="0.25">
      <c r="A664"/>
      <c r="B664"/>
      <c r="C664"/>
      <c r="D664"/>
      <c r="E664" s="135"/>
      <c r="F664" s="135"/>
      <c r="G664" s="135"/>
      <c r="H664"/>
      <c r="I664"/>
      <c r="J664"/>
      <c r="K664" s="136"/>
      <c r="L664"/>
      <c r="M664"/>
      <c r="N664"/>
      <c r="O664" s="136"/>
      <c r="P664"/>
      <c r="Q664"/>
      <c r="R664" s="137"/>
      <c r="S664"/>
      <c r="T664"/>
      <c r="U664"/>
      <c r="V664" s="136"/>
      <c r="W664" s="136"/>
      <c r="X664"/>
      <c r="Y664" s="137"/>
      <c r="Z664" s="137"/>
      <c r="AA664" s="136"/>
      <c r="AB664" s="136"/>
      <c r="AC664" s="136"/>
      <c r="AD664" s="136"/>
      <c r="AF664" s="145"/>
    </row>
    <row r="665" spans="1:32" x14ac:dyDescent="0.25">
      <c r="A665"/>
      <c r="B665"/>
      <c r="C665"/>
      <c r="D665"/>
      <c r="E665" s="135"/>
      <c r="F665" s="135"/>
      <c r="G665" s="135"/>
      <c r="H665"/>
      <c r="I665"/>
      <c r="J665"/>
      <c r="K665" s="136"/>
      <c r="L665"/>
      <c r="M665"/>
      <c r="N665"/>
      <c r="O665" s="136"/>
      <c r="P665"/>
      <c r="Q665"/>
      <c r="R665" s="137"/>
      <c r="S665"/>
      <c r="T665"/>
      <c r="U665"/>
      <c r="V665" s="136"/>
      <c r="W665" s="136"/>
      <c r="X665"/>
      <c r="Y665" s="137"/>
      <c r="Z665" s="137"/>
      <c r="AA665" s="136"/>
      <c r="AB665" s="136"/>
      <c r="AC665" s="136"/>
      <c r="AD665" s="136"/>
      <c r="AF665" s="145"/>
    </row>
    <row r="666" spans="1:32" x14ac:dyDescent="0.25">
      <c r="A666"/>
      <c r="B666"/>
      <c r="C666"/>
      <c r="D666"/>
      <c r="E666" s="135"/>
      <c r="F666" s="135"/>
      <c r="G666" s="135"/>
      <c r="H666"/>
      <c r="I666"/>
      <c r="J666"/>
      <c r="K666" s="136"/>
      <c r="L666"/>
      <c r="M666"/>
      <c r="N666"/>
      <c r="O666" s="136"/>
      <c r="P666"/>
      <c r="Q666"/>
      <c r="R666" s="137"/>
      <c r="S666"/>
      <c r="T666"/>
      <c r="U666"/>
      <c r="V666" s="136"/>
      <c r="W666" s="136"/>
      <c r="X666"/>
      <c r="Y666" s="137"/>
      <c r="Z666" s="137"/>
      <c r="AA666" s="136"/>
      <c r="AB666" s="136"/>
      <c r="AC666" s="136"/>
      <c r="AD666" s="136"/>
      <c r="AF666" s="145"/>
    </row>
    <row r="667" spans="1:32" x14ac:dyDescent="0.25">
      <c r="A667"/>
      <c r="B667"/>
      <c r="C667"/>
      <c r="D667"/>
      <c r="E667" s="135"/>
      <c r="F667" s="135"/>
      <c r="G667" s="135"/>
      <c r="H667"/>
      <c r="I667"/>
      <c r="J667"/>
      <c r="K667" s="136"/>
      <c r="L667"/>
      <c r="M667"/>
      <c r="N667"/>
      <c r="O667" s="136"/>
      <c r="P667"/>
      <c r="Q667"/>
      <c r="R667" s="137"/>
      <c r="S667"/>
      <c r="T667"/>
      <c r="U667"/>
      <c r="V667" s="136"/>
      <c r="W667" s="136"/>
      <c r="X667"/>
      <c r="Y667" s="137"/>
      <c r="Z667" s="137"/>
      <c r="AA667" s="136"/>
      <c r="AB667" s="136"/>
      <c r="AC667" s="136"/>
      <c r="AD667" s="136"/>
      <c r="AF667" s="145"/>
    </row>
    <row r="668" spans="1:32" x14ac:dyDescent="0.25">
      <c r="A668"/>
      <c r="B668"/>
      <c r="C668"/>
      <c r="D668"/>
      <c r="E668" s="135"/>
      <c r="F668" s="135"/>
      <c r="G668" s="135"/>
      <c r="H668"/>
      <c r="I668"/>
      <c r="J668"/>
      <c r="K668" s="136"/>
      <c r="L668"/>
      <c r="M668"/>
      <c r="N668"/>
      <c r="O668" s="136"/>
      <c r="P668"/>
      <c r="Q668"/>
      <c r="R668" s="137"/>
      <c r="S668"/>
      <c r="T668"/>
      <c r="U668"/>
      <c r="V668" s="136"/>
      <c r="W668" s="136"/>
      <c r="X668"/>
      <c r="Y668" s="137"/>
      <c r="Z668" s="137"/>
      <c r="AA668" s="136"/>
      <c r="AB668" s="136"/>
      <c r="AC668" s="136"/>
      <c r="AD668" s="136"/>
      <c r="AF668" s="145"/>
    </row>
    <row r="669" spans="1:32" x14ac:dyDescent="0.25">
      <c r="A669"/>
      <c r="B669"/>
      <c r="C669"/>
      <c r="D669"/>
      <c r="E669" s="135"/>
      <c r="F669" s="135"/>
      <c r="G669" s="135"/>
      <c r="H669"/>
      <c r="I669"/>
      <c r="J669"/>
      <c r="K669" s="136"/>
      <c r="L669"/>
      <c r="M669"/>
      <c r="N669"/>
      <c r="O669" s="136"/>
      <c r="P669"/>
      <c r="Q669"/>
      <c r="R669" s="137"/>
      <c r="S669"/>
      <c r="T669"/>
      <c r="U669"/>
      <c r="V669" s="136"/>
      <c r="W669" s="136"/>
      <c r="X669"/>
      <c r="Y669" s="137"/>
      <c r="Z669" s="137"/>
      <c r="AA669" s="136"/>
      <c r="AB669" s="136"/>
      <c r="AC669" s="136"/>
      <c r="AD669" s="136"/>
      <c r="AF669" s="145"/>
    </row>
    <row r="670" spans="1:32" x14ac:dyDescent="0.25">
      <c r="A670"/>
      <c r="B670"/>
      <c r="C670"/>
      <c r="D670"/>
      <c r="E670" s="135"/>
      <c r="F670" s="135"/>
      <c r="G670" s="135"/>
      <c r="H670"/>
      <c r="I670"/>
      <c r="J670"/>
      <c r="K670" s="136"/>
      <c r="L670"/>
      <c r="M670"/>
      <c r="N670"/>
      <c r="O670" s="136"/>
      <c r="P670"/>
      <c r="Q670"/>
      <c r="R670" s="137"/>
      <c r="S670"/>
      <c r="T670"/>
      <c r="U670"/>
      <c r="V670" s="136"/>
      <c r="W670" s="136"/>
      <c r="X670"/>
      <c r="Y670" s="137"/>
      <c r="Z670" s="137"/>
      <c r="AA670" s="136"/>
      <c r="AB670" s="136"/>
      <c r="AC670" s="136"/>
      <c r="AD670" s="136"/>
      <c r="AF670" s="145"/>
    </row>
    <row r="671" spans="1:32" x14ac:dyDescent="0.25">
      <c r="A671"/>
      <c r="B671"/>
      <c r="C671"/>
      <c r="D671"/>
      <c r="E671" s="135"/>
      <c r="F671" s="135"/>
      <c r="G671" s="135"/>
      <c r="H671"/>
      <c r="I671"/>
      <c r="J671"/>
      <c r="K671" s="136"/>
      <c r="L671"/>
      <c r="M671"/>
      <c r="N671"/>
      <c r="O671" s="136"/>
      <c r="P671"/>
      <c r="Q671"/>
      <c r="R671" s="137"/>
      <c r="S671"/>
      <c r="T671"/>
      <c r="U671"/>
      <c r="V671" s="136"/>
      <c r="W671" s="136"/>
      <c r="X671"/>
      <c r="Y671" s="137"/>
      <c r="Z671" s="137"/>
      <c r="AA671" s="136"/>
      <c r="AB671" s="136"/>
      <c r="AC671" s="136"/>
      <c r="AD671" s="136"/>
      <c r="AF671" s="145"/>
    </row>
    <row r="672" spans="1:32" x14ac:dyDescent="0.25">
      <c r="A672"/>
      <c r="B672"/>
      <c r="C672"/>
      <c r="D672"/>
      <c r="E672" s="135"/>
      <c r="F672" s="135"/>
      <c r="G672" s="135"/>
      <c r="H672"/>
      <c r="I672"/>
      <c r="J672"/>
      <c r="K672" s="136"/>
      <c r="L672"/>
      <c r="M672"/>
      <c r="N672"/>
      <c r="O672" s="136"/>
      <c r="P672"/>
      <c r="Q672"/>
      <c r="R672" s="137"/>
      <c r="S672"/>
      <c r="T672"/>
      <c r="U672"/>
      <c r="V672" s="136"/>
      <c r="W672" s="136"/>
      <c r="X672"/>
      <c r="Y672" s="137"/>
      <c r="Z672" s="137"/>
      <c r="AA672" s="136"/>
      <c r="AB672" s="136"/>
      <c r="AC672" s="136"/>
      <c r="AD672" s="136"/>
      <c r="AF672" s="145"/>
    </row>
    <row r="673" spans="1:32" x14ac:dyDescent="0.25">
      <c r="A673"/>
      <c r="B673"/>
      <c r="C673"/>
      <c r="D673"/>
      <c r="E673" s="135"/>
      <c r="F673" s="135"/>
      <c r="G673" s="135"/>
      <c r="H673"/>
      <c r="I673"/>
      <c r="J673"/>
      <c r="K673" s="136"/>
      <c r="L673"/>
      <c r="M673"/>
      <c r="N673"/>
      <c r="O673" s="136"/>
      <c r="P673"/>
      <c r="Q673"/>
      <c r="R673" s="137"/>
      <c r="S673"/>
      <c r="T673"/>
      <c r="U673"/>
      <c r="V673" s="136"/>
      <c r="W673" s="136"/>
      <c r="X673"/>
      <c r="Y673" s="137"/>
      <c r="Z673" s="137"/>
      <c r="AA673" s="136"/>
      <c r="AB673" s="136"/>
      <c r="AC673" s="136"/>
      <c r="AD673" s="136"/>
      <c r="AF673" s="145"/>
    </row>
    <row r="674" spans="1:32" x14ac:dyDescent="0.25">
      <c r="A674"/>
      <c r="B674"/>
      <c r="C674"/>
      <c r="D674"/>
      <c r="E674" s="135"/>
      <c r="F674" s="135"/>
      <c r="G674" s="135"/>
      <c r="H674"/>
      <c r="I674"/>
      <c r="J674"/>
      <c r="K674" s="136"/>
      <c r="L674"/>
      <c r="M674"/>
      <c r="N674"/>
      <c r="O674" s="136"/>
      <c r="P674"/>
      <c r="Q674"/>
      <c r="R674" s="137"/>
      <c r="S674"/>
      <c r="T674"/>
      <c r="U674"/>
      <c r="V674" s="136"/>
      <c r="W674" s="136"/>
      <c r="X674"/>
      <c r="Y674" s="137"/>
      <c r="Z674" s="137"/>
      <c r="AA674" s="136"/>
      <c r="AB674" s="136"/>
      <c r="AC674" s="136"/>
      <c r="AD674" s="136"/>
      <c r="AF674" s="145"/>
    </row>
    <row r="675" spans="1:32" x14ac:dyDescent="0.25">
      <c r="A675"/>
      <c r="B675"/>
      <c r="C675"/>
      <c r="D675"/>
      <c r="E675" s="135"/>
      <c r="F675" s="135"/>
      <c r="G675" s="135"/>
      <c r="H675"/>
      <c r="I675"/>
      <c r="J675"/>
      <c r="K675" s="136"/>
      <c r="L675"/>
      <c r="M675"/>
      <c r="N675"/>
      <c r="O675" s="136"/>
      <c r="P675"/>
      <c r="Q675"/>
      <c r="R675" s="137"/>
      <c r="S675"/>
      <c r="T675"/>
      <c r="U675"/>
      <c r="V675" s="136"/>
      <c r="W675" s="136"/>
      <c r="X675"/>
      <c r="Y675" s="137"/>
      <c r="Z675" s="137"/>
      <c r="AA675" s="136"/>
      <c r="AB675" s="136"/>
      <c r="AC675" s="136"/>
      <c r="AD675" s="136"/>
      <c r="AF675" s="145"/>
    </row>
    <row r="676" spans="1:32" x14ac:dyDescent="0.25">
      <c r="A676"/>
      <c r="B676"/>
      <c r="C676"/>
      <c r="D676"/>
      <c r="E676" s="135"/>
      <c r="F676" s="135"/>
      <c r="G676" s="135"/>
      <c r="H676"/>
      <c r="I676"/>
      <c r="J676"/>
      <c r="K676" s="136"/>
      <c r="L676"/>
      <c r="M676"/>
      <c r="N676"/>
      <c r="O676" s="136"/>
      <c r="P676"/>
      <c r="Q676"/>
      <c r="R676" s="137"/>
      <c r="S676"/>
      <c r="T676"/>
      <c r="U676"/>
      <c r="V676" s="136"/>
      <c r="W676" s="136"/>
      <c r="X676"/>
      <c r="Y676" s="137"/>
      <c r="Z676" s="137"/>
      <c r="AA676" s="136"/>
      <c r="AB676" s="136"/>
      <c r="AC676" s="136"/>
      <c r="AD676" s="136"/>
      <c r="AF676" s="145"/>
    </row>
    <row r="677" spans="1:32" x14ac:dyDescent="0.25">
      <c r="A677"/>
      <c r="B677"/>
      <c r="C677"/>
      <c r="D677"/>
      <c r="E677" s="135"/>
      <c r="F677" s="135"/>
      <c r="G677" s="135"/>
      <c r="H677"/>
      <c r="I677"/>
      <c r="J677"/>
      <c r="K677" s="136"/>
      <c r="L677"/>
      <c r="M677"/>
      <c r="N677"/>
      <c r="O677" s="136"/>
      <c r="P677"/>
      <c r="Q677"/>
      <c r="R677" s="137"/>
      <c r="S677"/>
      <c r="T677"/>
      <c r="U677"/>
      <c r="V677" s="136"/>
      <c r="W677" s="136"/>
      <c r="X677"/>
      <c r="Y677" s="137"/>
      <c r="Z677" s="137"/>
      <c r="AA677" s="136"/>
      <c r="AB677" s="136"/>
      <c r="AC677" s="136"/>
      <c r="AD677" s="136"/>
      <c r="AF677" s="145"/>
    </row>
    <row r="678" spans="1:32" x14ac:dyDescent="0.25">
      <c r="A678"/>
      <c r="B678"/>
      <c r="C678"/>
      <c r="D678"/>
      <c r="E678" s="135"/>
      <c r="F678" s="135"/>
      <c r="G678" s="135"/>
      <c r="H678"/>
      <c r="I678"/>
      <c r="J678"/>
      <c r="K678" s="136"/>
      <c r="L678"/>
      <c r="M678"/>
      <c r="N678"/>
      <c r="O678" s="136"/>
      <c r="P678"/>
      <c r="Q678"/>
      <c r="R678" s="137"/>
      <c r="S678"/>
      <c r="T678"/>
      <c r="U678"/>
      <c r="V678" s="136"/>
      <c r="W678" s="136"/>
      <c r="X678"/>
      <c r="Y678" s="137"/>
      <c r="Z678" s="137"/>
      <c r="AA678" s="136"/>
      <c r="AB678" s="136"/>
      <c r="AC678" s="136"/>
      <c r="AD678" s="136"/>
      <c r="AF678" s="145"/>
    </row>
    <row r="679" spans="1:32" x14ac:dyDescent="0.25">
      <c r="A679"/>
      <c r="B679"/>
      <c r="C679"/>
      <c r="D679"/>
      <c r="E679" s="135"/>
      <c r="F679" s="135"/>
      <c r="G679" s="135"/>
      <c r="H679"/>
      <c r="I679"/>
      <c r="J679"/>
      <c r="K679" s="136"/>
      <c r="L679"/>
      <c r="M679"/>
      <c r="N679"/>
      <c r="O679" s="136"/>
      <c r="P679"/>
      <c r="Q679"/>
      <c r="R679" s="137"/>
      <c r="S679"/>
      <c r="T679"/>
      <c r="U679"/>
      <c r="V679" s="136"/>
      <c r="W679" s="136"/>
      <c r="X679"/>
      <c r="Y679" s="137"/>
      <c r="Z679" s="137"/>
      <c r="AA679" s="136"/>
      <c r="AB679" s="136"/>
      <c r="AC679" s="136"/>
      <c r="AD679" s="136"/>
      <c r="AF679" s="145"/>
    </row>
    <row r="680" spans="1:32" x14ac:dyDescent="0.25">
      <c r="A680"/>
      <c r="B680"/>
      <c r="C680"/>
      <c r="D680"/>
      <c r="E680" s="135"/>
      <c r="F680" s="135"/>
      <c r="G680" s="135"/>
      <c r="H680"/>
      <c r="I680"/>
      <c r="J680"/>
      <c r="K680" s="136"/>
      <c r="L680"/>
      <c r="M680"/>
      <c r="N680"/>
      <c r="O680" s="136"/>
      <c r="P680"/>
      <c r="Q680"/>
      <c r="R680" s="137"/>
      <c r="S680"/>
      <c r="T680"/>
      <c r="U680"/>
      <c r="V680" s="136"/>
      <c r="W680" s="136"/>
      <c r="X680"/>
      <c r="Y680" s="137"/>
      <c r="Z680" s="137"/>
      <c r="AA680" s="136"/>
      <c r="AB680" s="136"/>
      <c r="AC680" s="136"/>
      <c r="AD680" s="136"/>
      <c r="AF680" s="145"/>
    </row>
    <row r="681" spans="1:32" x14ac:dyDescent="0.25">
      <c r="A681"/>
      <c r="B681"/>
      <c r="C681"/>
      <c r="D681"/>
      <c r="E681" s="135"/>
      <c r="F681" s="135"/>
      <c r="G681" s="135"/>
      <c r="H681"/>
      <c r="I681"/>
      <c r="J681"/>
      <c r="K681" s="136"/>
      <c r="L681"/>
      <c r="M681"/>
      <c r="N681"/>
      <c r="O681" s="136"/>
      <c r="P681"/>
      <c r="Q681"/>
      <c r="R681" s="137"/>
      <c r="S681"/>
      <c r="T681"/>
      <c r="U681"/>
      <c r="V681" s="136"/>
      <c r="W681" s="136"/>
      <c r="X681"/>
      <c r="Y681" s="137"/>
      <c r="Z681" s="137"/>
      <c r="AA681" s="136"/>
      <c r="AB681" s="136"/>
      <c r="AC681" s="136"/>
      <c r="AD681" s="136"/>
      <c r="AF681" s="145"/>
    </row>
    <row r="682" spans="1:32" x14ac:dyDescent="0.25">
      <c r="A682"/>
      <c r="B682"/>
      <c r="C682"/>
      <c r="D682"/>
      <c r="E682" s="135"/>
      <c r="F682" s="135"/>
      <c r="G682" s="135"/>
      <c r="H682"/>
      <c r="I682"/>
      <c r="J682"/>
      <c r="K682" s="136"/>
      <c r="L682"/>
      <c r="M682"/>
      <c r="N682"/>
      <c r="O682" s="136"/>
      <c r="P682"/>
      <c r="Q682"/>
      <c r="R682" s="137"/>
      <c r="S682"/>
      <c r="T682"/>
      <c r="U682"/>
      <c r="V682" s="136"/>
      <c r="W682" s="136"/>
      <c r="X682"/>
      <c r="Y682" s="137"/>
      <c r="Z682" s="137"/>
      <c r="AA682" s="136"/>
      <c r="AB682" s="136"/>
      <c r="AC682" s="136"/>
      <c r="AD682" s="136"/>
      <c r="AF682" s="145"/>
    </row>
    <row r="683" spans="1:32" x14ac:dyDescent="0.25">
      <c r="A683"/>
      <c r="B683"/>
      <c r="C683"/>
      <c r="D683"/>
      <c r="E683" s="135"/>
      <c r="F683" s="135"/>
      <c r="G683" s="135"/>
      <c r="H683"/>
      <c r="I683"/>
      <c r="J683"/>
      <c r="K683" s="136"/>
      <c r="L683"/>
      <c r="M683"/>
      <c r="N683"/>
      <c r="O683" s="136"/>
      <c r="P683"/>
      <c r="Q683"/>
      <c r="R683" s="137"/>
      <c r="S683"/>
      <c r="T683"/>
      <c r="U683"/>
      <c r="V683" s="136"/>
      <c r="W683" s="136"/>
      <c r="X683"/>
      <c r="Y683" s="137"/>
      <c r="Z683" s="137"/>
      <c r="AA683" s="136"/>
      <c r="AB683" s="136"/>
      <c r="AC683" s="136"/>
      <c r="AD683" s="136"/>
      <c r="AF683" s="145"/>
    </row>
    <row r="684" spans="1:32" x14ac:dyDescent="0.25">
      <c r="A684"/>
      <c r="B684"/>
      <c r="C684"/>
      <c r="D684"/>
      <c r="E684" s="135"/>
      <c r="F684" s="135"/>
      <c r="G684" s="135"/>
      <c r="H684"/>
      <c r="I684"/>
      <c r="J684"/>
      <c r="K684" s="136"/>
      <c r="L684"/>
      <c r="M684"/>
      <c r="N684"/>
      <c r="O684" s="136"/>
      <c r="P684"/>
      <c r="Q684"/>
      <c r="R684" s="137"/>
      <c r="S684"/>
      <c r="T684"/>
      <c r="U684"/>
      <c r="V684" s="136"/>
      <c r="W684" s="136"/>
      <c r="X684"/>
      <c r="Y684" s="137"/>
      <c r="Z684" s="137"/>
      <c r="AA684" s="136"/>
      <c r="AB684" s="136"/>
      <c r="AC684" s="136"/>
      <c r="AD684" s="136"/>
      <c r="AF684" s="145"/>
    </row>
    <row r="685" spans="1:32" x14ac:dyDescent="0.25">
      <c r="A685"/>
      <c r="B685"/>
      <c r="C685"/>
      <c r="D685"/>
      <c r="E685" s="135"/>
      <c r="F685" s="135"/>
      <c r="G685" s="135"/>
      <c r="H685"/>
      <c r="I685"/>
      <c r="J685"/>
      <c r="K685" s="136"/>
      <c r="L685"/>
      <c r="M685"/>
      <c r="N685"/>
      <c r="O685" s="136"/>
      <c r="P685"/>
      <c r="Q685"/>
      <c r="R685" s="137"/>
      <c r="S685"/>
      <c r="T685"/>
      <c r="U685"/>
      <c r="V685" s="136"/>
      <c r="W685" s="136"/>
      <c r="X685"/>
      <c r="Y685" s="137"/>
      <c r="Z685" s="137"/>
      <c r="AA685" s="136"/>
      <c r="AB685" s="136"/>
      <c r="AC685" s="136"/>
      <c r="AD685" s="136"/>
      <c r="AF685" s="145"/>
    </row>
    <row r="686" spans="1:32" x14ac:dyDescent="0.25">
      <c r="A686"/>
      <c r="B686"/>
      <c r="C686"/>
      <c r="D686"/>
      <c r="E686" s="135"/>
      <c r="F686" s="135"/>
      <c r="G686" s="135"/>
      <c r="H686"/>
      <c r="I686"/>
      <c r="J686"/>
      <c r="K686" s="136"/>
      <c r="L686"/>
      <c r="M686"/>
      <c r="N686"/>
      <c r="O686" s="136"/>
      <c r="P686"/>
      <c r="Q686"/>
      <c r="R686" s="137"/>
      <c r="S686"/>
      <c r="T686"/>
      <c r="U686"/>
      <c r="V686" s="136"/>
      <c r="W686" s="136"/>
      <c r="X686"/>
      <c r="Y686" s="137"/>
      <c r="Z686" s="137"/>
      <c r="AA686" s="136"/>
      <c r="AB686" s="136"/>
      <c r="AC686" s="136"/>
      <c r="AD686" s="136"/>
      <c r="AF686" s="145"/>
    </row>
    <row r="687" spans="1:32" x14ac:dyDescent="0.25">
      <c r="A687"/>
      <c r="B687"/>
      <c r="C687"/>
      <c r="D687"/>
      <c r="E687" s="135"/>
      <c r="F687" s="135"/>
      <c r="G687" s="135"/>
      <c r="H687"/>
      <c r="I687"/>
      <c r="J687"/>
      <c r="K687" s="136"/>
      <c r="L687"/>
      <c r="M687"/>
      <c r="N687"/>
      <c r="O687" s="136"/>
      <c r="P687"/>
      <c r="Q687"/>
      <c r="R687" s="137"/>
      <c r="S687"/>
      <c r="T687"/>
      <c r="U687"/>
      <c r="V687" s="136"/>
      <c r="W687" s="136"/>
      <c r="X687"/>
      <c r="Y687" s="137"/>
      <c r="Z687" s="137"/>
      <c r="AA687" s="136"/>
      <c r="AB687" s="136"/>
      <c r="AC687" s="136"/>
      <c r="AD687" s="136"/>
      <c r="AF687" s="145"/>
    </row>
    <row r="688" spans="1:32" x14ac:dyDescent="0.25">
      <c r="A688"/>
      <c r="B688"/>
      <c r="C688"/>
      <c r="D688"/>
      <c r="E688" s="135"/>
      <c r="F688" s="135"/>
      <c r="G688" s="135"/>
      <c r="H688"/>
      <c r="I688"/>
      <c r="J688"/>
      <c r="K688" s="136"/>
      <c r="L688"/>
      <c r="M688"/>
      <c r="N688"/>
      <c r="O688" s="136"/>
      <c r="P688"/>
      <c r="Q688"/>
      <c r="R688" s="137"/>
      <c r="S688"/>
      <c r="T688"/>
      <c r="U688"/>
      <c r="V688" s="136"/>
      <c r="W688" s="136"/>
      <c r="X688"/>
      <c r="Y688" s="137"/>
      <c r="Z688" s="137"/>
      <c r="AA688" s="136"/>
      <c r="AB688" s="136"/>
      <c r="AC688" s="136"/>
      <c r="AD688" s="136"/>
      <c r="AF688" s="145"/>
    </row>
    <row r="689" spans="1:32" x14ac:dyDescent="0.25">
      <c r="A689"/>
      <c r="B689"/>
      <c r="C689"/>
      <c r="D689"/>
      <c r="E689" s="135"/>
      <c r="F689" s="135"/>
      <c r="G689" s="135"/>
      <c r="H689"/>
      <c r="I689"/>
      <c r="J689"/>
      <c r="K689" s="136"/>
      <c r="L689"/>
      <c r="M689"/>
      <c r="N689"/>
      <c r="O689" s="136"/>
      <c r="P689"/>
      <c r="Q689"/>
      <c r="R689" s="137"/>
      <c r="S689"/>
      <c r="T689"/>
      <c r="U689"/>
      <c r="V689" s="136"/>
      <c r="W689" s="136"/>
      <c r="X689"/>
      <c r="Y689" s="137"/>
      <c r="Z689" s="137"/>
      <c r="AA689" s="136"/>
      <c r="AB689" s="136"/>
      <c r="AC689" s="136"/>
      <c r="AD689" s="136"/>
      <c r="AF689" s="145"/>
    </row>
    <row r="690" spans="1:32" x14ac:dyDescent="0.25">
      <c r="A690"/>
      <c r="B690"/>
      <c r="C690"/>
      <c r="D690"/>
      <c r="E690" s="135"/>
      <c r="F690" s="135"/>
      <c r="G690" s="135"/>
      <c r="H690"/>
      <c r="I690"/>
      <c r="J690"/>
      <c r="K690" s="136"/>
      <c r="L690"/>
      <c r="M690"/>
      <c r="N690"/>
      <c r="O690" s="136"/>
      <c r="P690"/>
      <c r="Q690"/>
      <c r="R690" s="137"/>
      <c r="S690"/>
      <c r="T690"/>
      <c r="U690"/>
      <c r="V690" s="136"/>
      <c r="W690" s="136"/>
      <c r="X690"/>
      <c r="Y690" s="137"/>
      <c r="Z690" s="137"/>
      <c r="AA690" s="136"/>
      <c r="AB690" s="136"/>
      <c r="AC690" s="136"/>
      <c r="AD690" s="136"/>
      <c r="AF690" s="145"/>
    </row>
    <row r="691" spans="1:32" x14ac:dyDescent="0.25">
      <c r="A691"/>
      <c r="B691"/>
      <c r="C691"/>
      <c r="D691"/>
      <c r="E691" s="135"/>
      <c r="F691" s="135"/>
      <c r="G691" s="135"/>
      <c r="H691"/>
      <c r="I691"/>
      <c r="J691"/>
      <c r="K691" s="136"/>
      <c r="L691"/>
      <c r="M691"/>
      <c r="N691"/>
      <c r="O691" s="136"/>
      <c r="P691"/>
      <c r="Q691"/>
      <c r="R691" s="137"/>
      <c r="S691"/>
      <c r="T691"/>
      <c r="U691"/>
      <c r="V691" s="136"/>
      <c r="W691" s="136"/>
      <c r="X691"/>
      <c r="Y691" s="137"/>
      <c r="Z691" s="137"/>
      <c r="AA691" s="136"/>
      <c r="AB691" s="136"/>
      <c r="AC691" s="136"/>
      <c r="AD691" s="136"/>
      <c r="AF691" s="145"/>
    </row>
    <row r="692" spans="1:32" x14ac:dyDescent="0.25">
      <c r="A692"/>
      <c r="B692"/>
      <c r="C692"/>
      <c r="D692"/>
      <c r="E692" s="135"/>
      <c r="F692" s="135"/>
      <c r="G692" s="135"/>
      <c r="H692"/>
      <c r="I692"/>
      <c r="J692"/>
      <c r="K692" s="136"/>
      <c r="L692"/>
      <c r="M692"/>
      <c r="N692"/>
      <c r="O692" s="136"/>
      <c r="P692"/>
      <c r="Q692"/>
      <c r="R692" s="137"/>
      <c r="S692"/>
      <c r="T692"/>
      <c r="U692"/>
      <c r="V692" s="136"/>
      <c r="W692" s="136"/>
      <c r="X692"/>
      <c r="Y692" s="137"/>
      <c r="Z692" s="137"/>
      <c r="AA692" s="136"/>
      <c r="AB692" s="136"/>
      <c r="AC692" s="136"/>
      <c r="AD692" s="136"/>
      <c r="AF692" s="145"/>
    </row>
    <row r="693" spans="1:32" x14ac:dyDescent="0.25">
      <c r="A693"/>
      <c r="B693"/>
      <c r="C693"/>
      <c r="D693"/>
      <c r="E693" s="135"/>
      <c r="F693" s="135"/>
      <c r="G693" s="135"/>
      <c r="H693"/>
      <c r="I693"/>
      <c r="J693"/>
      <c r="K693" s="136"/>
      <c r="L693"/>
      <c r="M693"/>
      <c r="N693"/>
      <c r="O693" s="136"/>
      <c r="P693"/>
      <c r="Q693"/>
      <c r="R693" s="137"/>
      <c r="S693"/>
      <c r="T693"/>
      <c r="U693"/>
      <c r="V693" s="136"/>
      <c r="W693" s="136"/>
      <c r="X693"/>
      <c r="Y693" s="137"/>
      <c r="Z693" s="137"/>
      <c r="AA693" s="136"/>
      <c r="AB693" s="136"/>
      <c r="AC693" s="136"/>
      <c r="AD693" s="136"/>
      <c r="AF693" s="145"/>
    </row>
    <row r="694" spans="1:32" x14ac:dyDescent="0.25">
      <c r="A694"/>
      <c r="B694"/>
      <c r="C694"/>
      <c r="D694"/>
      <c r="E694" s="135"/>
      <c r="F694" s="135"/>
      <c r="G694" s="135"/>
      <c r="H694"/>
      <c r="I694"/>
      <c r="J694"/>
      <c r="K694" s="136"/>
      <c r="L694"/>
      <c r="M694"/>
      <c r="N694"/>
      <c r="O694" s="136"/>
      <c r="P694"/>
      <c r="Q694"/>
      <c r="R694" s="137"/>
      <c r="S694"/>
      <c r="T694"/>
      <c r="U694"/>
      <c r="V694" s="136"/>
      <c r="W694" s="136"/>
      <c r="X694"/>
      <c r="Y694" s="137"/>
      <c r="Z694" s="137"/>
      <c r="AA694" s="136"/>
      <c r="AB694" s="136"/>
      <c r="AC694" s="136"/>
      <c r="AD694" s="136"/>
      <c r="AF694" s="145"/>
    </row>
    <row r="695" spans="1:32" x14ac:dyDescent="0.25">
      <c r="A695"/>
      <c r="B695"/>
      <c r="C695"/>
      <c r="D695"/>
      <c r="E695" s="135"/>
      <c r="F695" s="135"/>
      <c r="G695" s="135"/>
      <c r="H695"/>
      <c r="I695"/>
      <c r="J695"/>
      <c r="K695" s="136"/>
      <c r="L695"/>
      <c r="M695"/>
      <c r="N695"/>
      <c r="O695" s="136"/>
      <c r="P695"/>
      <c r="Q695"/>
      <c r="R695" s="137"/>
      <c r="S695"/>
      <c r="T695"/>
      <c r="U695"/>
      <c r="V695" s="136"/>
      <c r="W695" s="136"/>
      <c r="X695"/>
      <c r="Y695" s="137"/>
      <c r="Z695" s="137"/>
      <c r="AA695" s="136"/>
      <c r="AB695" s="136"/>
      <c r="AC695" s="136"/>
      <c r="AD695" s="136"/>
      <c r="AF695" s="145"/>
    </row>
    <row r="696" spans="1:32" x14ac:dyDescent="0.25">
      <c r="A696"/>
      <c r="B696"/>
      <c r="C696"/>
      <c r="D696"/>
      <c r="E696" s="135"/>
      <c r="F696" s="135"/>
      <c r="G696" s="135"/>
      <c r="H696"/>
      <c r="I696"/>
      <c r="J696"/>
      <c r="K696" s="136"/>
      <c r="L696"/>
      <c r="M696"/>
      <c r="N696"/>
      <c r="O696" s="136"/>
      <c r="P696"/>
      <c r="Q696"/>
      <c r="R696" s="137"/>
      <c r="S696"/>
      <c r="T696"/>
      <c r="U696"/>
      <c r="V696" s="136"/>
      <c r="W696" s="136"/>
      <c r="X696"/>
      <c r="Y696" s="137"/>
      <c r="Z696" s="137"/>
      <c r="AA696" s="136"/>
      <c r="AB696" s="136"/>
      <c r="AC696" s="136"/>
      <c r="AD696" s="136"/>
      <c r="AF696" s="145"/>
    </row>
    <row r="697" spans="1:32" x14ac:dyDescent="0.25">
      <c r="A697"/>
      <c r="B697"/>
      <c r="C697"/>
      <c r="D697"/>
      <c r="E697" s="135"/>
      <c r="F697" s="135"/>
      <c r="G697" s="135"/>
      <c r="H697"/>
      <c r="I697"/>
      <c r="J697"/>
      <c r="K697" s="136"/>
      <c r="L697"/>
      <c r="M697"/>
      <c r="N697"/>
      <c r="O697" s="136"/>
      <c r="P697"/>
      <c r="Q697"/>
      <c r="R697" s="137"/>
      <c r="S697"/>
      <c r="T697"/>
      <c r="U697"/>
      <c r="V697" s="136"/>
      <c r="W697" s="136"/>
      <c r="X697"/>
      <c r="Y697" s="137"/>
      <c r="Z697" s="137"/>
      <c r="AA697" s="136"/>
      <c r="AB697" s="136"/>
      <c r="AC697" s="136"/>
      <c r="AD697" s="136"/>
      <c r="AF697" s="145"/>
    </row>
    <row r="698" spans="1:32" x14ac:dyDescent="0.25">
      <c r="A698"/>
      <c r="B698"/>
      <c r="C698"/>
      <c r="D698"/>
      <c r="E698" s="135"/>
      <c r="F698" s="135"/>
      <c r="G698" s="135"/>
      <c r="H698"/>
      <c r="I698"/>
      <c r="J698"/>
      <c r="K698" s="136"/>
      <c r="L698"/>
      <c r="M698"/>
      <c r="N698"/>
      <c r="O698" s="136"/>
      <c r="P698"/>
      <c r="Q698"/>
      <c r="R698" s="137"/>
      <c r="S698"/>
      <c r="T698"/>
      <c r="U698"/>
      <c r="V698" s="136"/>
      <c r="W698" s="136"/>
      <c r="X698"/>
      <c r="Y698" s="137"/>
      <c r="Z698" s="137"/>
      <c r="AA698" s="136"/>
      <c r="AB698" s="136"/>
      <c r="AC698" s="136"/>
      <c r="AD698" s="136"/>
      <c r="AF698" s="145"/>
    </row>
    <row r="699" spans="1:32" x14ac:dyDescent="0.25">
      <c r="A699"/>
      <c r="B699"/>
      <c r="C699"/>
      <c r="D699"/>
      <c r="E699" s="135"/>
      <c r="F699" s="135"/>
      <c r="G699" s="135"/>
      <c r="H699"/>
      <c r="I699"/>
      <c r="J699"/>
      <c r="K699" s="136"/>
      <c r="L699"/>
      <c r="M699"/>
      <c r="N699"/>
      <c r="O699" s="136"/>
      <c r="P699"/>
      <c r="Q699"/>
      <c r="R699" s="137"/>
      <c r="S699"/>
      <c r="T699"/>
      <c r="U699"/>
      <c r="V699" s="136"/>
      <c r="W699" s="136"/>
      <c r="X699"/>
      <c r="Y699" s="137"/>
      <c r="Z699" s="137"/>
      <c r="AA699" s="136"/>
      <c r="AB699" s="136"/>
      <c r="AC699" s="136"/>
      <c r="AD699" s="136"/>
      <c r="AF699" s="145"/>
    </row>
    <row r="700" spans="1:32" x14ac:dyDescent="0.25">
      <c r="A700"/>
      <c r="B700"/>
      <c r="C700"/>
      <c r="D700"/>
      <c r="E700" s="135"/>
      <c r="F700" s="135"/>
      <c r="G700" s="135"/>
      <c r="H700"/>
      <c r="I700"/>
      <c r="J700"/>
      <c r="K700" s="136"/>
      <c r="L700"/>
      <c r="M700"/>
      <c r="N700"/>
      <c r="O700" s="136"/>
      <c r="P700"/>
      <c r="Q700"/>
      <c r="R700" s="137"/>
      <c r="S700"/>
      <c r="T700"/>
      <c r="U700"/>
      <c r="V700" s="136"/>
      <c r="W700" s="136"/>
      <c r="X700"/>
      <c r="Y700" s="137"/>
      <c r="Z700" s="137"/>
      <c r="AA700" s="136"/>
      <c r="AB700" s="136"/>
      <c r="AC700" s="136"/>
      <c r="AD700" s="136"/>
      <c r="AF700" s="145"/>
    </row>
    <row r="701" spans="1:32" x14ac:dyDescent="0.25">
      <c r="A701"/>
      <c r="B701"/>
      <c r="C701"/>
      <c r="D701"/>
      <c r="E701" s="135"/>
      <c r="F701" s="135"/>
      <c r="G701" s="135"/>
      <c r="H701"/>
      <c r="I701"/>
      <c r="J701"/>
      <c r="K701" s="136"/>
      <c r="L701"/>
      <c r="M701"/>
      <c r="N701"/>
      <c r="O701" s="136"/>
      <c r="P701"/>
      <c r="Q701"/>
      <c r="R701" s="137"/>
      <c r="S701"/>
      <c r="T701"/>
      <c r="U701"/>
      <c r="V701" s="136"/>
      <c r="W701" s="136"/>
      <c r="X701"/>
      <c r="Y701" s="137"/>
      <c r="Z701" s="137"/>
      <c r="AA701" s="136"/>
      <c r="AB701" s="136"/>
      <c r="AC701" s="136"/>
      <c r="AD701" s="136"/>
      <c r="AF701" s="145"/>
    </row>
    <row r="702" spans="1:32" x14ac:dyDescent="0.25">
      <c r="A702"/>
      <c r="B702"/>
      <c r="C702"/>
      <c r="D702"/>
      <c r="E702" s="135"/>
      <c r="F702" s="135"/>
      <c r="G702" s="135"/>
      <c r="H702"/>
      <c r="I702"/>
      <c r="J702"/>
      <c r="K702" s="136"/>
      <c r="L702"/>
      <c r="M702"/>
      <c r="N702"/>
      <c r="O702" s="136"/>
      <c r="P702"/>
      <c r="Q702"/>
      <c r="R702" s="137"/>
      <c r="S702"/>
      <c r="T702"/>
      <c r="U702"/>
      <c r="V702" s="136"/>
      <c r="W702" s="136"/>
      <c r="X702"/>
      <c r="Y702" s="137"/>
      <c r="Z702" s="137"/>
      <c r="AA702" s="136"/>
      <c r="AB702" s="136"/>
      <c r="AC702" s="136"/>
      <c r="AD702" s="136"/>
      <c r="AF702" s="145"/>
    </row>
    <row r="703" spans="1:32" x14ac:dyDescent="0.25">
      <c r="A703"/>
      <c r="B703"/>
      <c r="C703"/>
      <c r="D703"/>
      <c r="E703" s="135"/>
      <c r="F703" s="135"/>
      <c r="G703" s="135"/>
      <c r="H703"/>
      <c r="I703"/>
      <c r="J703"/>
      <c r="K703" s="136"/>
      <c r="L703"/>
      <c r="M703"/>
      <c r="N703"/>
      <c r="O703" s="136"/>
      <c r="P703"/>
      <c r="Q703"/>
      <c r="R703" s="137"/>
      <c r="S703"/>
      <c r="T703"/>
      <c r="U703"/>
      <c r="V703" s="136"/>
      <c r="W703" s="136"/>
      <c r="X703"/>
      <c r="Y703" s="137"/>
      <c r="Z703" s="137"/>
      <c r="AA703" s="136"/>
      <c r="AB703" s="136"/>
      <c r="AC703" s="136"/>
      <c r="AD703" s="136"/>
      <c r="AF703" s="145"/>
    </row>
    <row r="704" spans="1:32" x14ac:dyDescent="0.25">
      <c r="A704"/>
      <c r="B704"/>
      <c r="C704"/>
      <c r="D704"/>
      <c r="E704" s="135"/>
      <c r="F704" s="135"/>
      <c r="G704" s="135"/>
      <c r="H704"/>
      <c r="I704"/>
      <c r="J704"/>
      <c r="K704" s="136"/>
      <c r="L704"/>
      <c r="M704"/>
      <c r="N704"/>
      <c r="O704" s="136"/>
      <c r="P704"/>
      <c r="Q704"/>
      <c r="R704" s="137"/>
      <c r="S704"/>
      <c r="T704"/>
      <c r="U704"/>
      <c r="V704" s="136"/>
      <c r="W704" s="136"/>
      <c r="X704"/>
      <c r="Y704" s="137"/>
      <c r="Z704" s="137"/>
      <c r="AA704" s="136"/>
      <c r="AB704" s="136"/>
      <c r="AC704" s="136"/>
      <c r="AD704" s="136"/>
      <c r="AF704" s="145"/>
    </row>
    <row r="705" spans="1:32" x14ac:dyDescent="0.25">
      <c r="A705"/>
      <c r="B705"/>
      <c r="C705"/>
      <c r="D705"/>
      <c r="E705" s="135"/>
      <c r="F705" s="135"/>
      <c r="G705" s="135"/>
      <c r="H705"/>
      <c r="I705"/>
      <c r="J705"/>
      <c r="K705" s="136"/>
      <c r="L705"/>
      <c r="M705"/>
      <c r="N705"/>
      <c r="O705" s="136"/>
      <c r="P705"/>
      <c r="Q705"/>
      <c r="R705" s="137"/>
      <c r="S705"/>
      <c r="T705"/>
      <c r="U705"/>
      <c r="V705" s="136"/>
      <c r="W705" s="136"/>
      <c r="X705"/>
      <c r="Y705" s="137"/>
      <c r="Z705" s="137"/>
      <c r="AA705" s="136"/>
      <c r="AB705" s="136"/>
      <c r="AC705" s="136"/>
      <c r="AD705" s="136"/>
      <c r="AF705" s="145"/>
    </row>
    <row r="706" spans="1:32" x14ac:dyDescent="0.25">
      <c r="A706"/>
      <c r="B706"/>
      <c r="C706"/>
      <c r="D706"/>
      <c r="E706" s="135"/>
      <c r="F706" s="135"/>
      <c r="G706" s="135"/>
      <c r="H706"/>
      <c r="I706"/>
      <c r="J706"/>
      <c r="K706" s="136"/>
      <c r="L706"/>
      <c r="M706"/>
      <c r="N706"/>
      <c r="O706" s="136"/>
      <c r="P706"/>
      <c r="Q706"/>
      <c r="R706" s="137"/>
      <c r="S706"/>
      <c r="T706"/>
      <c r="U706"/>
      <c r="V706" s="136"/>
      <c r="W706" s="136"/>
      <c r="X706"/>
      <c r="Y706" s="137"/>
      <c r="Z706" s="137"/>
      <c r="AA706" s="136"/>
      <c r="AB706" s="136"/>
      <c r="AC706" s="136"/>
      <c r="AD706" s="136"/>
      <c r="AF706" s="145"/>
    </row>
    <row r="707" spans="1:32" x14ac:dyDescent="0.25">
      <c r="A707"/>
      <c r="B707"/>
      <c r="C707"/>
      <c r="D707"/>
      <c r="E707" s="135"/>
      <c r="F707" s="135"/>
      <c r="G707" s="135"/>
      <c r="H707"/>
      <c r="I707"/>
      <c r="J707"/>
      <c r="K707" s="136"/>
      <c r="L707"/>
      <c r="M707"/>
      <c r="N707"/>
      <c r="O707" s="136"/>
      <c r="P707"/>
      <c r="Q707"/>
      <c r="R707" s="137"/>
      <c r="S707"/>
      <c r="T707"/>
      <c r="U707"/>
      <c r="V707" s="136"/>
      <c r="W707" s="136"/>
      <c r="X707"/>
      <c r="Y707" s="137"/>
      <c r="Z707" s="137"/>
      <c r="AA707" s="136"/>
      <c r="AB707" s="136"/>
      <c r="AC707" s="136"/>
      <c r="AD707" s="136"/>
      <c r="AF707" s="145"/>
    </row>
    <row r="708" spans="1:32" x14ac:dyDescent="0.25">
      <c r="A708"/>
      <c r="B708"/>
      <c r="C708"/>
      <c r="D708"/>
      <c r="E708" s="135"/>
      <c r="F708" s="135"/>
      <c r="G708" s="135"/>
      <c r="H708"/>
      <c r="I708"/>
      <c r="J708"/>
      <c r="K708" s="136"/>
      <c r="L708"/>
      <c r="M708"/>
      <c r="N708"/>
      <c r="O708" s="136"/>
      <c r="P708"/>
      <c r="Q708"/>
      <c r="R708" s="137"/>
      <c r="S708"/>
      <c r="T708"/>
      <c r="U708"/>
      <c r="V708" s="136"/>
      <c r="W708" s="136"/>
      <c r="X708"/>
      <c r="Y708" s="137"/>
      <c r="Z708" s="137"/>
      <c r="AA708" s="136"/>
      <c r="AB708" s="136"/>
      <c r="AC708" s="136"/>
      <c r="AD708" s="136"/>
      <c r="AF708" s="145"/>
    </row>
    <row r="709" spans="1:32" x14ac:dyDescent="0.25">
      <c r="A709"/>
      <c r="B709"/>
      <c r="C709"/>
      <c r="D709"/>
      <c r="E709" s="135"/>
      <c r="F709" s="135"/>
      <c r="G709" s="135"/>
      <c r="H709"/>
      <c r="I709"/>
      <c r="J709"/>
      <c r="K709" s="136"/>
      <c r="L709"/>
      <c r="M709"/>
      <c r="N709"/>
      <c r="O709" s="136"/>
      <c r="P709"/>
      <c r="Q709"/>
      <c r="R709" s="137"/>
      <c r="S709"/>
      <c r="T709"/>
      <c r="U709"/>
      <c r="V709" s="136"/>
      <c r="W709" s="136"/>
      <c r="X709"/>
      <c r="Y709" s="137"/>
      <c r="Z709" s="137"/>
      <c r="AA709" s="136"/>
      <c r="AB709" s="136"/>
      <c r="AC709" s="136"/>
      <c r="AD709" s="136"/>
      <c r="AF709" s="145"/>
    </row>
    <row r="710" spans="1:32" x14ac:dyDescent="0.25">
      <c r="A710"/>
      <c r="B710"/>
      <c r="C710"/>
      <c r="D710"/>
      <c r="E710" s="135"/>
      <c r="F710" s="135"/>
      <c r="G710" s="135"/>
      <c r="H710"/>
      <c r="I710"/>
      <c r="J710"/>
      <c r="K710" s="136"/>
      <c r="L710"/>
      <c r="M710"/>
      <c r="N710"/>
      <c r="O710" s="136"/>
      <c r="P710"/>
      <c r="Q710"/>
      <c r="R710" s="137"/>
      <c r="S710"/>
      <c r="T710"/>
      <c r="U710"/>
      <c r="V710" s="136"/>
      <c r="W710" s="136"/>
      <c r="X710"/>
      <c r="Y710" s="137"/>
      <c r="Z710" s="137"/>
      <c r="AA710" s="136"/>
      <c r="AB710" s="136"/>
      <c r="AC710" s="136"/>
      <c r="AD710" s="136"/>
      <c r="AF710" s="145"/>
    </row>
    <row r="711" spans="1:32" x14ac:dyDescent="0.25">
      <c r="A711"/>
      <c r="B711"/>
      <c r="C711"/>
      <c r="D711"/>
      <c r="E711" s="135"/>
      <c r="F711" s="135"/>
      <c r="G711" s="135"/>
      <c r="H711"/>
      <c r="I711"/>
      <c r="J711"/>
      <c r="K711" s="136"/>
      <c r="L711"/>
      <c r="M711"/>
      <c r="N711"/>
      <c r="O711" s="136"/>
      <c r="P711"/>
      <c r="Q711"/>
      <c r="R711" s="137"/>
      <c r="S711"/>
      <c r="T711"/>
      <c r="U711"/>
      <c r="V711" s="136"/>
      <c r="W711" s="136"/>
      <c r="X711"/>
      <c r="Y711" s="137"/>
      <c r="Z711" s="137"/>
      <c r="AA711" s="136"/>
      <c r="AB711" s="136"/>
      <c r="AC711" s="136"/>
      <c r="AD711" s="136"/>
      <c r="AF711" s="145"/>
    </row>
    <row r="712" spans="1:32" x14ac:dyDescent="0.25">
      <c r="A712"/>
      <c r="B712"/>
      <c r="C712"/>
      <c r="D712"/>
      <c r="E712" s="135"/>
      <c r="F712" s="135"/>
      <c r="G712" s="135"/>
      <c r="H712"/>
      <c r="I712"/>
      <c r="J712"/>
      <c r="K712" s="136"/>
      <c r="L712"/>
      <c r="M712"/>
      <c r="N712"/>
      <c r="O712" s="136"/>
      <c r="P712"/>
      <c r="Q712"/>
      <c r="R712" s="137"/>
      <c r="S712"/>
      <c r="T712"/>
      <c r="U712"/>
      <c r="V712" s="136"/>
      <c r="W712" s="136"/>
      <c r="X712"/>
      <c r="Y712" s="137"/>
      <c r="Z712" s="137"/>
      <c r="AA712" s="136"/>
      <c r="AB712" s="136"/>
      <c r="AC712" s="136"/>
      <c r="AD712" s="136"/>
      <c r="AF712" s="145"/>
    </row>
    <row r="713" spans="1:32" x14ac:dyDescent="0.25">
      <c r="A713"/>
      <c r="B713"/>
      <c r="C713"/>
      <c r="D713"/>
      <c r="E713" s="135"/>
      <c r="F713" s="135"/>
      <c r="G713" s="135"/>
      <c r="H713"/>
      <c r="I713"/>
      <c r="J713"/>
      <c r="K713" s="136"/>
      <c r="L713"/>
      <c r="M713"/>
      <c r="N713"/>
      <c r="O713" s="136"/>
      <c r="P713"/>
      <c r="Q713"/>
      <c r="R713" s="137"/>
      <c r="S713"/>
      <c r="T713"/>
      <c r="U713"/>
      <c r="V713" s="136"/>
      <c r="W713" s="136"/>
      <c r="X713"/>
      <c r="Y713" s="137"/>
      <c r="Z713" s="137"/>
      <c r="AA713" s="136"/>
      <c r="AB713" s="136"/>
      <c r="AC713" s="136"/>
      <c r="AD713" s="136"/>
      <c r="AF713" s="145"/>
    </row>
    <row r="714" spans="1:32" x14ac:dyDescent="0.25">
      <c r="A714"/>
      <c r="B714"/>
      <c r="C714"/>
      <c r="D714"/>
      <c r="E714" s="135"/>
      <c r="F714" s="135"/>
      <c r="G714" s="135"/>
      <c r="H714"/>
      <c r="I714"/>
      <c r="J714"/>
      <c r="K714" s="136"/>
      <c r="L714"/>
      <c r="M714"/>
      <c r="N714"/>
      <c r="O714" s="136"/>
      <c r="P714"/>
      <c r="Q714"/>
      <c r="R714" s="137"/>
      <c r="S714"/>
      <c r="T714"/>
      <c r="U714"/>
      <c r="V714" s="136"/>
      <c r="W714" s="136"/>
      <c r="X714"/>
      <c r="Y714" s="137"/>
      <c r="Z714" s="137"/>
      <c r="AA714" s="136"/>
      <c r="AB714" s="136"/>
      <c r="AC714" s="136"/>
      <c r="AD714" s="136"/>
      <c r="AF714" s="145"/>
    </row>
    <row r="715" spans="1:32" x14ac:dyDescent="0.25">
      <c r="A715"/>
      <c r="B715"/>
      <c r="C715"/>
      <c r="D715"/>
      <c r="E715" s="135"/>
      <c r="F715" s="135"/>
      <c r="G715" s="135"/>
      <c r="H715"/>
      <c r="I715"/>
      <c r="J715"/>
      <c r="K715" s="136"/>
      <c r="L715"/>
      <c r="M715"/>
      <c r="N715"/>
      <c r="O715" s="136"/>
      <c r="P715"/>
      <c r="Q715"/>
      <c r="R715" s="137"/>
      <c r="S715"/>
      <c r="T715"/>
      <c r="U715"/>
      <c r="V715" s="136"/>
      <c r="W715" s="136"/>
      <c r="X715"/>
      <c r="Y715" s="137"/>
      <c r="Z715" s="137"/>
      <c r="AA715" s="136"/>
      <c r="AB715" s="136"/>
      <c r="AC715" s="136"/>
      <c r="AD715" s="136"/>
      <c r="AF715" s="145"/>
    </row>
    <row r="716" spans="1:32" x14ac:dyDescent="0.25">
      <c r="A716"/>
      <c r="B716"/>
      <c r="C716"/>
      <c r="D716"/>
      <c r="E716" s="135"/>
      <c r="F716" s="135"/>
      <c r="G716" s="135"/>
      <c r="H716"/>
      <c r="I716"/>
      <c r="J716"/>
      <c r="K716" s="136"/>
      <c r="L716"/>
      <c r="M716"/>
      <c r="N716"/>
      <c r="O716" s="136"/>
      <c r="P716"/>
      <c r="Q716"/>
      <c r="R716" s="137"/>
      <c r="S716"/>
      <c r="T716"/>
      <c r="U716"/>
      <c r="V716" s="136"/>
      <c r="W716" s="136"/>
      <c r="X716"/>
      <c r="Y716" s="137"/>
      <c r="Z716" s="137"/>
      <c r="AA716" s="136"/>
      <c r="AB716" s="136"/>
      <c r="AC716" s="136"/>
      <c r="AD716" s="136"/>
      <c r="AF716" s="145"/>
    </row>
    <row r="717" spans="1:32" x14ac:dyDescent="0.25">
      <c r="A717"/>
      <c r="B717"/>
      <c r="C717"/>
      <c r="D717"/>
      <c r="E717" s="135"/>
      <c r="F717" s="135"/>
      <c r="G717" s="135"/>
      <c r="H717"/>
      <c r="I717"/>
      <c r="J717"/>
      <c r="K717" s="136"/>
      <c r="L717"/>
      <c r="M717"/>
      <c r="N717"/>
      <c r="O717" s="136"/>
      <c r="P717"/>
      <c r="Q717"/>
      <c r="R717" s="137"/>
      <c r="S717"/>
      <c r="T717"/>
      <c r="U717"/>
      <c r="V717" s="136"/>
      <c r="W717" s="136"/>
      <c r="X717"/>
      <c r="Y717" s="137"/>
      <c r="Z717" s="137"/>
      <c r="AA717" s="136"/>
      <c r="AB717" s="136"/>
      <c r="AC717" s="136"/>
      <c r="AD717" s="136"/>
      <c r="AF717" s="145"/>
    </row>
    <row r="718" spans="1:32" x14ac:dyDescent="0.25">
      <c r="A718"/>
      <c r="B718"/>
      <c r="C718"/>
      <c r="D718"/>
      <c r="E718" s="135"/>
      <c r="F718" s="135"/>
      <c r="G718" s="135"/>
      <c r="H718"/>
      <c r="I718"/>
      <c r="J718"/>
      <c r="K718" s="136"/>
      <c r="L718"/>
      <c r="M718"/>
      <c r="N718"/>
      <c r="O718" s="136"/>
      <c r="P718"/>
      <c r="Q718"/>
      <c r="R718" s="137"/>
      <c r="S718"/>
      <c r="T718"/>
      <c r="U718"/>
      <c r="V718" s="136"/>
      <c r="W718" s="136"/>
      <c r="X718"/>
      <c r="Y718" s="137"/>
      <c r="Z718" s="137"/>
      <c r="AA718" s="136"/>
      <c r="AB718" s="136"/>
      <c r="AC718" s="136"/>
      <c r="AD718" s="136"/>
      <c r="AF718" s="145"/>
    </row>
    <row r="719" spans="1:32" x14ac:dyDescent="0.25">
      <c r="A719"/>
      <c r="B719"/>
      <c r="C719"/>
      <c r="D719"/>
      <c r="E719" s="135"/>
      <c r="F719" s="135"/>
      <c r="G719" s="135"/>
      <c r="H719"/>
      <c r="I719"/>
      <c r="J719"/>
      <c r="K719" s="136"/>
      <c r="L719"/>
      <c r="M719"/>
      <c r="N719"/>
      <c r="O719" s="136"/>
      <c r="P719"/>
      <c r="Q719"/>
      <c r="R719" s="137"/>
      <c r="S719"/>
      <c r="T719"/>
      <c r="U719"/>
      <c r="V719" s="136"/>
      <c r="W719" s="136"/>
      <c r="X719"/>
      <c r="Y719" s="137"/>
      <c r="Z719" s="137"/>
      <c r="AA719" s="136"/>
      <c r="AB719" s="136"/>
      <c r="AC719" s="136"/>
      <c r="AD719" s="136"/>
      <c r="AF719" s="145"/>
    </row>
    <row r="720" spans="1:32" x14ac:dyDescent="0.25">
      <c r="A720"/>
      <c r="B720"/>
      <c r="C720"/>
      <c r="D720"/>
      <c r="E720" s="135"/>
      <c r="F720" s="135"/>
      <c r="G720" s="135"/>
      <c r="H720"/>
      <c r="I720"/>
      <c r="J720"/>
      <c r="K720" s="136"/>
      <c r="L720"/>
      <c r="M720"/>
      <c r="N720"/>
      <c r="O720" s="136"/>
      <c r="P720"/>
      <c r="Q720"/>
      <c r="R720" s="137"/>
      <c r="S720"/>
      <c r="T720"/>
      <c r="U720"/>
      <c r="V720" s="136"/>
      <c r="W720" s="136"/>
      <c r="X720"/>
      <c r="Y720" s="137"/>
      <c r="Z720" s="137"/>
      <c r="AA720" s="136"/>
      <c r="AB720" s="136"/>
      <c r="AC720" s="136"/>
      <c r="AD720" s="136"/>
      <c r="AF720" s="145"/>
    </row>
    <row r="721" spans="1:32" x14ac:dyDescent="0.25">
      <c r="A721"/>
      <c r="B721"/>
      <c r="C721"/>
      <c r="D721"/>
      <c r="E721" s="135"/>
      <c r="F721" s="135"/>
      <c r="G721" s="135"/>
      <c r="H721"/>
      <c r="I721"/>
      <c r="J721"/>
      <c r="K721" s="136"/>
      <c r="L721"/>
      <c r="M721"/>
      <c r="N721"/>
      <c r="O721" s="136"/>
      <c r="P721"/>
      <c r="Q721"/>
      <c r="R721" s="137"/>
      <c r="S721"/>
      <c r="T721"/>
      <c r="U721"/>
      <c r="V721" s="136"/>
      <c r="W721" s="136"/>
      <c r="X721"/>
      <c r="Y721" s="137"/>
      <c r="Z721" s="137"/>
      <c r="AA721" s="136"/>
      <c r="AB721" s="136"/>
      <c r="AC721" s="136"/>
      <c r="AD721" s="136"/>
      <c r="AF721" s="145"/>
    </row>
    <row r="722" spans="1:32" x14ac:dyDescent="0.25">
      <c r="A722"/>
      <c r="B722"/>
      <c r="C722"/>
      <c r="D722"/>
      <c r="E722" s="135"/>
      <c r="F722" s="135"/>
      <c r="G722" s="135"/>
      <c r="H722"/>
      <c r="I722"/>
      <c r="J722"/>
      <c r="K722" s="136"/>
      <c r="L722"/>
      <c r="M722"/>
      <c r="N722"/>
      <c r="O722" s="136"/>
      <c r="P722"/>
      <c r="Q722"/>
      <c r="R722" s="137"/>
      <c r="S722"/>
      <c r="T722"/>
      <c r="U722"/>
      <c r="V722" s="136"/>
      <c r="W722" s="136"/>
      <c r="X722"/>
      <c r="Y722" s="137"/>
      <c r="Z722" s="137"/>
      <c r="AA722" s="136"/>
      <c r="AB722" s="136"/>
      <c r="AC722" s="136"/>
      <c r="AD722" s="136"/>
      <c r="AF722" s="145"/>
    </row>
    <row r="723" spans="1:32" x14ac:dyDescent="0.25">
      <c r="A723"/>
      <c r="B723"/>
      <c r="C723"/>
      <c r="D723"/>
      <c r="E723" s="135"/>
      <c r="F723" s="135"/>
      <c r="G723" s="135"/>
      <c r="H723"/>
      <c r="I723"/>
      <c r="J723"/>
      <c r="K723" s="136"/>
      <c r="L723"/>
      <c r="M723"/>
      <c r="N723"/>
      <c r="O723" s="136"/>
      <c r="P723"/>
      <c r="Q723"/>
      <c r="R723" s="137"/>
      <c r="S723"/>
      <c r="T723"/>
      <c r="U723"/>
      <c r="V723" s="136"/>
      <c r="W723" s="136"/>
      <c r="X723"/>
      <c r="Y723" s="137"/>
      <c r="Z723" s="137"/>
      <c r="AA723" s="136"/>
      <c r="AB723" s="136"/>
      <c r="AC723" s="136"/>
      <c r="AD723" s="136"/>
      <c r="AF723" s="145"/>
    </row>
    <row r="724" spans="1:32" x14ac:dyDescent="0.25">
      <c r="A724"/>
      <c r="B724"/>
      <c r="C724"/>
      <c r="D724"/>
      <c r="E724" s="135"/>
      <c r="F724" s="135"/>
      <c r="G724" s="135"/>
      <c r="H724"/>
      <c r="I724"/>
      <c r="J724"/>
      <c r="K724" s="136"/>
      <c r="L724"/>
      <c r="M724"/>
      <c r="N724"/>
      <c r="O724" s="136"/>
      <c r="P724"/>
      <c r="Q724"/>
      <c r="R724" s="137"/>
      <c r="S724"/>
      <c r="T724"/>
      <c r="U724"/>
      <c r="V724" s="136"/>
      <c r="W724" s="136"/>
      <c r="X724"/>
      <c r="Y724" s="137"/>
      <c r="Z724" s="137"/>
      <c r="AA724" s="136"/>
      <c r="AB724" s="136"/>
      <c r="AC724" s="136"/>
      <c r="AD724" s="136"/>
      <c r="AF724" s="145"/>
    </row>
    <row r="725" spans="1:32" x14ac:dyDescent="0.25">
      <c r="A725"/>
      <c r="B725"/>
      <c r="C725"/>
      <c r="D725"/>
      <c r="E725" s="135"/>
      <c r="F725" s="135"/>
      <c r="G725" s="135"/>
      <c r="H725"/>
      <c r="I725"/>
      <c r="J725"/>
      <c r="K725" s="136"/>
      <c r="L725"/>
      <c r="M725"/>
      <c r="N725"/>
      <c r="O725" s="136"/>
      <c r="P725"/>
      <c r="Q725"/>
      <c r="R725" s="137"/>
      <c r="S725"/>
      <c r="T725"/>
      <c r="U725"/>
      <c r="V725" s="136"/>
      <c r="W725" s="136"/>
      <c r="X725"/>
      <c r="Y725" s="137"/>
      <c r="Z725" s="137"/>
      <c r="AA725" s="136"/>
      <c r="AB725" s="136"/>
      <c r="AC725" s="136"/>
      <c r="AD725" s="136"/>
      <c r="AF725" s="145"/>
    </row>
    <row r="726" spans="1:32" x14ac:dyDescent="0.25">
      <c r="A726"/>
      <c r="B726"/>
      <c r="C726"/>
      <c r="D726"/>
      <c r="E726" s="135"/>
      <c r="F726" s="135"/>
      <c r="G726" s="135"/>
      <c r="H726"/>
      <c r="I726"/>
      <c r="J726"/>
      <c r="K726" s="136"/>
      <c r="L726"/>
      <c r="M726"/>
      <c r="N726"/>
      <c r="O726" s="136"/>
      <c r="P726"/>
      <c r="Q726"/>
      <c r="R726" s="137"/>
      <c r="S726"/>
      <c r="T726"/>
      <c r="U726"/>
      <c r="V726" s="136"/>
      <c r="W726" s="136"/>
      <c r="X726"/>
      <c r="Y726" s="137"/>
      <c r="Z726" s="137"/>
      <c r="AA726" s="136"/>
      <c r="AB726" s="136"/>
      <c r="AC726" s="136"/>
      <c r="AD726" s="136"/>
      <c r="AF726" s="145"/>
    </row>
    <row r="727" spans="1:32" x14ac:dyDescent="0.25">
      <c r="A727"/>
      <c r="B727"/>
      <c r="C727"/>
      <c r="D727"/>
      <c r="E727" s="135"/>
      <c r="F727" s="135"/>
      <c r="G727" s="135"/>
      <c r="H727"/>
      <c r="I727"/>
      <c r="J727"/>
      <c r="K727" s="136"/>
      <c r="L727"/>
      <c r="M727"/>
      <c r="N727"/>
      <c r="O727" s="136"/>
      <c r="P727"/>
      <c r="Q727"/>
      <c r="R727" s="137"/>
      <c r="S727"/>
      <c r="T727"/>
      <c r="U727"/>
      <c r="V727" s="136"/>
      <c r="W727" s="136"/>
      <c r="X727"/>
      <c r="Y727" s="137"/>
      <c r="Z727" s="137"/>
      <c r="AA727" s="136"/>
      <c r="AB727" s="136"/>
      <c r="AC727" s="136"/>
      <c r="AD727" s="136"/>
      <c r="AF727" s="145"/>
    </row>
    <row r="728" spans="1:32" x14ac:dyDescent="0.25">
      <c r="A728"/>
      <c r="B728"/>
      <c r="C728"/>
      <c r="D728"/>
      <c r="E728" s="135"/>
      <c r="F728" s="135"/>
      <c r="G728" s="135"/>
      <c r="H728"/>
      <c r="I728"/>
      <c r="J728"/>
      <c r="K728" s="136"/>
      <c r="L728"/>
      <c r="M728"/>
      <c r="N728"/>
      <c r="O728" s="136"/>
      <c r="P728"/>
      <c r="Q728"/>
      <c r="R728" s="137"/>
      <c r="S728"/>
      <c r="T728"/>
      <c r="U728"/>
      <c r="V728" s="136"/>
      <c r="W728" s="136"/>
      <c r="X728"/>
      <c r="Y728" s="137"/>
      <c r="Z728" s="137"/>
      <c r="AA728" s="136"/>
      <c r="AB728" s="136"/>
      <c r="AC728" s="136"/>
      <c r="AD728" s="136"/>
      <c r="AF728" s="145"/>
    </row>
    <row r="729" spans="1:32" x14ac:dyDescent="0.25">
      <c r="A729"/>
      <c r="B729"/>
      <c r="C729"/>
      <c r="D729"/>
      <c r="E729" s="135"/>
      <c r="F729" s="135"/>
      <c r="G729" s="135"/>
      <c r="H729"/>
      <c r="I729"/>
      <c r="J729"/>
      <c r="K729" s="136"/>
      <c r="L729"/>
      <c r="M729"/>
      <c r="N729"/>
      <c r="O729" s="136"/>
      <c r="P729"/>
      <c r="Q729"/>
      <c r="R729" s="137"/>
      <c r="S729"/>
      <c r="T729"/>
      <c r="U729"/>
      <c r="V729" s="136"/>
      <c r="W729" s="136"/>
      <c r="X729"/>
      <c r="Y729" s="137"/>
      <c r="Z729" s="137"/>
      <c r="AA729" s="136"/>
      <c r="AB729" s="136"/>
      <c r="AC729" s="136"/>
      <c r="AD729" s="136"/>
      <c r="AF729" s="145"/>
    </row>
    <row r="730" spans="1:32" x14ac:dyDescent="0.25">
      <c r="A730"/>
      <c r="B730"/>
      <c r="C730"/>
      <c r="D730"/>
      <c r="E730" s="135"/>
      <c r="F730" s="135"/>
      <c r="G730" s="135"/>
      <c r="H730"/>
      <c r="I730"/>
      <c r="J730"/>
      <c r="K730" s="136"/>
      <c r="L730"/>
      <c r="M730"/>
      <c r="N730"/>
      <c r="O730" s="136"/>
      <c r="P730"/>
      <c r="Q730"/>
      <c r="R730" s="137"/>
      <c r="S730"/>
      <c r="T730"/>
      <c r="U730"/>
      <c r="V730" s="136"/>
      <c r="W730" s="136"/>
      <c r="X730"/>
      <c r="Y730" s="137"/>
      <c r="Z730" s="137"/>
      <c r="AA730" s="136"/>
      <c r="AB730" s="136"/>
      <c r="AC730" s="136"/>
      <c r="AD730" s="136"/>
      <c r="AF730" s="145"/>
    </row>
    <row r="731" spans="1:32" x14ac:dyDescent="0.25">
      <c r="A731"/>
      <c r="B731"/>
      <c r="C731"/>
      <c r="D731"/>
      <c r="E731" s="135"/>
      <c r="F731" s="135"/>
      <c r="G731" s="135"/>
      <c r="H731"/>
      <c r="I731"/>
      <c r="J731"/>
      <c r="K731" s="136"/>
      <c r="L731"/>
      <c r="M731"/>
      <c r="N731"/>
      <c r="O731" s="136"/>
      <c r="P731"/>
      <c r="Q731"/>
      <c r="R731" s="137"/>
      <c r="S731"/>
      <c r="T731"/>
      <c r="U731"/>
      <c r="V731" s="136"/>
      <c r="W731" s="136"/>
      <c r="X731"/>
      <c r="Y731" s="137"/>
      <c r="Z731" s="137"/>
      <c r="AA731" s="136"/>
      <c r="AB731" s="136"/>
      <c r="AC731" s="136"/>
      <c r="AD731" s="136"/>
      <c r="AF731" s="145"/>
    </row>
    <row r="732" spans="1:32" x14ac:dyDescent="0.25">
      <c r="A732"/>
      <c r="B732"/>
      <c r="C732"/>
      <c r="D732"/>
      <c r="E732" s="135"/>
      <c r="F732" s="135"/>
      <c r="G732" s="135"/>
      <c r="H732"/>
      <c r="I732"/>
      <c r="J732"/>
      <c r="K732" s="136"/>
      <c r="L732"/>
      <c r="M732"/>
      <c r="N732"/>
      <c r="O732" s="136"/>
      <c r="P732"/>
      <c r="Q732"/>
      <c r="R732" s="137"/>
      <c r="S732"/>
      <c r="T732"/>
      <c r="U732"/>
      <c r="V732" s="136"/>
      <c r="W732" s="136"/>
      <c r="X732"/>
      <c r="Y732" s="137"/>
      <c r="Z732" s="137"/>
      <c r="AA732" s="136"/>
      <c r="AB732" s="136"/>
      <c r="AC732" s="136"/>
      <c r="AD732" s="136"/>
      <c r="AF732" s="145"/>
    </row>
    <row r="733" spans="1:32" x14ac:dyDescent="0.25">
      <c r="A733"/>
      <c r="B733"/>
      <c r="C733"/>
      <c r="D733"/>
      <c r="E733" s="135"/>
      <c r="F733" s="135"/>
      <c r="G733" s="135"/>
      <c r="H733"/>
      <c r="I733"/>
      <c r="J733"/>
      <c r="K733" s="136"/>
      <c r="L733"/>
      <c r="M733"/>
      <c r="N733"/>
      <c r="O733" s="136"/>
      <c r="P733"/>
      <c r="Q733"/>
      <c r="R733" s="137"/>
      <c r="S733"/>
      <c r="T733"/>
      <c r="U733"/>
      <c r="V733" s="136"/>
      <c r="W733" s="136"/>
      <c r="X733"/>
      <c r="Y733" s="137"/>
      <c r="Z733" s="137"/>
      <c r="AA733" s="136"/>
      <c r="AB733" s="136"/>
      <c r="AC733" s="136"/>
      <c r="AD733" s="136"/>
      <c r="AF733" s="145"/>
    </row>
    <row r="734" spans="1:32" x14ac:dyDescent="0.25">
      <c r="A734"/>
      <c r="B734"/>
      <c r="C734"/>
      <c r="D734"/>
      <c r="E734" s="135"/>
      <c r="F734" s="135"/>
      <c r="G734" s="135"/>
      <c r="H734"/>
      <c r="I734"/>
      <c r="J734"/>
      <c r="K734" s="136"/>
      <c r="L734"/>
      <c r="M734"/>
      <c r="N734"/>
      <c r="O734" s="136"/>
      <c r="P734"/>
      <c r="Q734"/>
      <c r="R734" s="137"/>
      <c r="S734"/>
      <c r="T734"/>
      <c r="U734"/>
      <c r="V734" s="136"/>
      <c r="W734" s="136"/>
      <c r="X734"/>
      <c r="Y734" s="137"/>
      <c r="Z734" s="137"/>
      <c r="AA734" s="136"/>
      <c r="AB734" s="136"/>
      <c r="AC734" s="136"/>
      <c r="AD734" s="136"/>
      <c r="AF734" s="145"/>
    </row>
    <row r="735" spans="1:32" x14ac:dyDescent="0.25">
      <c r="A735"/>
      <c r="B735"/>
      <c r="C735"/>
      <c r="D735"/>
      <c r="E735" s="135"/>
      <c r="F735" s="135"/>
      <c r="G735" s="135"/>
      <c r="H735"/>
      <c r="I735"/>
      <c r="J735"/>
      <c r="K735" s="136"/>
      <c r="L735"/>
      <c r="M735"/>
      <c r="N735"/>
      <c r="O735" s="136"/>
      <c r="P735"/>
      <c r="Q735"/>
      <c r="R735" s="137"/>
      <c r="S735"/>
      <c r="T735"/>
      <c r="U735"/>
      <c r="V735" s="136"/>
      <c r="W735" s="136"/>
      <c r="X735"/>
      <c r="Y735" s="137"/>
      <c r="Z735" s="137"/>
      <c r="AA735" s="136"/>
      <c r="AB735" s="136"/>
      <c r="AC735" s="136"/>
      <c r="AD735" s="136"/>
      <c r="AF735" s="145"/>
    </row>
    <row r="736" spans="1:32" x14ac:dyDescent="0.25">
      <c r="A736"/>
      <c r="B736"/>
      <c r="C736"/>
      <c r="D736"/>
      <c r="E736" s="135"/>
      <c r="F736" s="135"/>
      <c r="G736" s="135"/>
      <c r="H736"/>
      <c r="I736"/>
      <c r="J736"/>
      <c r="K736" s="136"/>
      <c r="L736"/>
      <c r="M736"/>
      <c r="N736"/>
      <c r="O736" s="136"/>
      <c r="P736"/>
      <c r="Q736"/>
      <c r="R736" s="137"/>
      <c r="S736"/>
      <c r="T736"/>
      <c r="U736"/>
      <c r="V736" s="136"/>
      <c r="W736" s="136"/>
      <c r="X736"/>
      <c r="Y736" s="137"/>
      <c r="Z736" s="137"/>
      <c r="AA736" s="136"/>
      <c r="AB736" s="136"/>
      <c r="AC736" s="136"/>
      <c r="AD736" s="136"/>
      <c r="AF736" s="145"/>
    </row>
    <row r="737" spans="1:32" x14ac:dyDescent="0.25">
      <c r="A737"/>
      <c r="B737"/>
      <c r="C737"/>
      <c r="D737"/>
      <c r="E737" s="135"/>
      <c r="F737" s="135"/>
      <c r="G737" s="135"/>
      <c r="H737"/>
      <c r="I737"/>
      <c r="J737"/>
      <c r="K737" s="136"/>
      <c r="L737"/>
      <c r="M737"/>
      <c r="N737"/>
      <c r="O737" s="136"/>
      <c r="P737"/>
      <c r="Q737"/>
      <c r="R737" s="137"/>
      <c r="S737"/>
      <c r="T737"/>
      <c r="U737"/>
      <c r="V737" s="136"/>
      <c r="W737" s="136"/>
      <c r="X737"/>
      <c r="Y737" s="137"/>
      <c r="Z737" s="137"/>
      <c r="AA737" s="136"/>
      <c r="AB737" s="136"/>
      <c r="AC737" s="136"/>
      <c r="AD737" s="136"/>
      <c r="AF737" s="145"/>
    </row>
    <row r="738" spans="1:32" x14ac:dyDescent="0.25">
      <c r="A738"/>
      <c r="B738"/>
      <c r="C738"/>
      <c r="D738"/>
      <c r="E738" s="135"/>
      <c r="F738" s="135"/>
      <c r="G738" s="135"/>
      <c r="H738"/>
      <c r="I738"/>
      <c r="J738"/>
      <c r="K738" s="136"/>
      <c r="L738"/>
      <c r="M738"/>
      <c r="N738"/>
      <c r="O738" s="136"/>
      <c r="P738"/>
      <c r="Q738"/>
      <c r="R738" s="137"/>
      <c r="S738"/>
      <c r="T738"/>
      <c r="U738"/>
      <c r="V738" s="136"/>
      <c r="W738" s="136"/>
      <c r="X738"/>
      <c r="Y738" s="137"/>
      <c r="Z738" s="137"/>
      <c r="AA738" s="136"/>
      <c r="AB738" s="136"/>
      <c r="AC738" s="136"/>
      <c r="AD738" s="136"/>
      <c r="AF738" s="145"/>
    </row>
    <row r="739" spans="1:32" x14ac:dyDescent="0.25">
      <c r="A739"/>
      <c r="B739"/>
      <c r="C739"/>
      <c r="D739"/>
      <c r="E739" s="135"/>
      <c r="F739" s="135"/>
      <c r="G739" s="135"/>
      <c r="H739"/>
      <c r="I739"/>
      <c r="J739"/>
      <c r="K739" s="136"/>
      <c r="L739"/>
      <c r="M739"/>
      <c r="N739"/>
      <c r="O739" s="136"/>
      <c r="P739"/>
      <c r="Q739"/>
      <c r="R739" s="137"/>
      <c r="S739"/>
      <c r="T739"/>
      <c r="U739"/>
      <c r="V739" s="136"/>
      <c r="W739" s="136"/>
      <c r="X739"/>
      <c r="Y739" s="137"/>
      <c r="Z739" s="137"/>
      <c r="AA739" s="136"/>
      <c r="AB739" s="136"/>
      <c r="AC739" s="136"/>
      <c r="AD739" s="136"/>
      <c r="AF739" s="145"/>
    </row>
    <row r="740" spans="1:32" x14ac:dyDescent="0.25">
      <c r="A740"/>
      <c r="B740"/>
      <c r="C740"/>
      <c r="D740"/>
      <c r="E740" s="135"/>
      <c r="F740" s="135"/>
      <c r="G740" s="135"/>
      <c r="H740"/>
      <c r="I740"/>
      <c r="J740"/>
      <c r="K740" s="136"/>
      <c r="L740"/>
      <c r="M740"/>
      <c r="N740"/>
      <c r="O740" s="136"/>
      <c r="P740"/>
      <c r="Q740"/>
      <c r="R740" s="137"/>
      <c r="S740"/>
      <c r="T740"/>
      <c r="U740"/>
      <c r="V740" s="136"/>
      <c r="W740" s="136"/>
      <c r="X740"/>
      <c r="Y740" s="137"/>
      <c r="Z740" s="137"/>
      <c r="AA740" s="136"/>
      <c r="AB740" s="136"/>
      <c r="AC740" s="136"/>
      <c r="AD740" s="136"/>
      <c r="AF740" s="145"/>
    </row>
    <row r="741" spans="1:32" x14ac:dyDescent="0.25">
      <c r="A741"/>
      <c r="B741"/>
      <c r="C741"/>
      <c r="D741"/>
      <c r="E741" s="135"/>
      <c r="F741" s="135"/>
      <c r="G741" s="135"/>
      <c r="H741"/>
      <c r="I741"/>
      <c r="J741"/>
      <c r="K741" s="136"/>
      <c r="L741"/>
      <c r="M741"/>
      <c r="N741"/>
      <c r="O741" s="136"/>
      <c r="P741"/>
      <c r="Q741"/>
      <c r="R741" s="137"/>
      <c r="S741"/>
      <c r="T741"/>
      <c r="U741"/>
      <c r="V741" s="136"/>
      <c r="W741" s="136"/>
      <c r="X741"/>
      <c r="Y741" s="137"/>
      <c r="Z741" s="137"/>
      <c r="AA741" s="136"/>
      <c r="AB741" s="136"/>
      <c r="AC741" s="136"/>
      <c r="AD741" s="136"/>
      <c r="AF741" s="145"/>
    </row>
    <row r="742" spans="1:32" x14ac:dyDescent="0.25">
      <c r="A742"/>
      <c r="B742"/>
      <c r="C742"/>
      <c r="D742"/>
      <c r="E742" s="135"/>
      <c r="F742" s="135"/>
      <c r="G742" s="135"/>
      <c r="H742"/>
      <c r="I742"/>
      <c r="J742"/>
      <c r="K742" s="136"/>
      <c r="L742"/>
      <c r="M742"/>
      <c r="N742"/>
      <c r="O742" s="136"/>
      <c r="P742"/>
      <c r="Q742"/>
      <c r="R742" s="137"/>
      <c r="S742"/>
      <c r="T742"/>
      <c r="U742"/>
      <c r="V742" s="136"/>
      <c r="W742" s="136"/>
      <c r="X742"/>
      <c r="Y742" s="137"/>
      <c r="Z742" s="137"/>
      <c r="AA742" s="136"/>
      <c r="AB742" s="136"/>
      <c r="AC742" s="136"/>
      <c r="AD742" s="136"/>
      <c r="AF742" s="145"/>
    </row>
    <row r="743" spans="1:32" x14ac:dyDescent="0.25">
      <c r="A743"/>
      <c r="B743"/>
      <c r="C743"/>
      <c r="D743"/>
      <c r="E743" s="135"/>
      <c r="F743" s="135"/>
      <c r="G743" s="135"/>
      <c r="H743"/>
      <c r="I743"/>
      <c r="J743"/>
      <c r="K743" s="136"/>
      <c r="L743"/>
      <c r="M743"/>
      <c r="N743"/>
      <c r="O743" s="136"/>
      <c r="P743"/>
      <c r="Q743"/>
      <c r="R743" s="137"/>
      <c r="S743"/>
      <c r="T743"/>
      <c r="U743"/>
      <c r="V743" s="136"/>
      <c r="W743" s="136"/>
      <c r="X743"/>
      <c r="Y743" s="137"/>
      <c r="Z743" s="137"/>
      <c r="AA743" s="136"/>
      <c r="AB743" s="136"/>
      <c r="AC743" s="136"/>
      <c r="AD743" s="136"/>
      <c r="AF743" s="145"/>
    </row>
    <row r="744" spans="1:32" x14ac:dyDescent="0.25">
      <c r="A744"/>
      <c r="B744"/>
      <c r="C744"/>
      <c r="D744"/>
      <c r="E744" s="135"/>
      <c r="F744" s="135"/>
      <c r="G744" s="135"/>
      <c r="H744"/>
      <c r="I744"/>
      <c r="J744"/>
      <c r="K744" s="136"/>
      <c r="L744"/>
      <c r="M744"/>
      <c r="N744"/>
      <c r="O744" s="136"/>
      <c r="P744"/>
      <c r="Q744"/>
      <c r="R744" s="137"/>
      <c r="S744"/>
      <c r="T744"/>
      <c r="U744"/>
      <c r="V744" s="136"/>
      <c r="W744" s="136"/>
      <c r="X744"/>
      <c r="Y744" s="137"/>
      <c r="Z744" s="137"/>
      <c r="AA744" s="136"/>
      <c r="AB744" s="136"/>
      <c r="AC744" s="136"/>
      <c r="AD744" s="136"/>
      <c r="AF744" s="145"/>
    </row>
    <row r="745" spans="1:32" x14ac:dyDescent="0.25">
      <c r="A745"/>
      <c r="B745"/>
      <c r="C745"/>
      <c r="D745"/>
      <c r="E745" s="135"/>
      <c r="F745" s="135"/>
      <c r="G745" s="135"/>
      <c r="H745"/>
      <c r="I745"/>
      <c r="J745"/>
      <c r="K745" s="136"/>
      <c r="L745"/>
      <c r="M745"/>
      <c r="N745"/>
      <c r="O745" s="136"/>
      <c r="P745"/>
      <c r="Q745"/>
      <c r="R745" s="137"/>
      <c r="S745"/>
      <c r="T745"/>
      <c r="U745"/>
      <c r="V745" s="136"/>
      <c r="W745" s="136"/>
      <c r="X745"/>
      <c r="Y745" s="137"/>
      <c r="Z745" s="137"/>
      <c r="AA745" s="136"/>
      <c r="AB745" s="136"/>
      <c r="AC745" s="136"/>
      <c r="AD745" s="136"/>
      <c r="AF745" s="145"/>
    </row>
    <row r="746" spans="1:32" x14ac:dyDescent="0.25">
      <c r="A746"/>
      <c r="B746"/>
      <c r="C746"/>
      <c r="D746"/>
      <c r="E746" s="135"/>
      <c r="F746" s="135"/>
      <c r="G746" s="135"/>
      <c r="H746"/>
      <c r="I746"/>
      <c r="J746"/>
      <c r="K746" s="136"/>
      <c r="L746"/>
      <c r="M746"/>
      <c r="N746"/>
      <c r="O746" s="136"/>
      <c r="P746"/>
      <c r="Q746"/>
      <c r="R746" s="137"/>
      <c r="S746"/>
      <c r="T746"/>
      <c r="U746"/>
      <c r="V746" s="136"/>
      <c r="W746" s="136"/>
      <c r="X746"/>
      <c r="Y746" s="137"/>
      <c r="Z746" s="137"/>
      <c r="AA746" s="136"/>
      <c r="AB746" s="136"/>
      <c r="AC746" s="136"/>
      <c r="AD746" s="136"/>
      <c r="AF746" s="145"/>
    </row>
    <row r="747" spans="1:32" x14ac:dyDescent="0.25">
      <c r="A747"/>
      <c r="B747"/>
      <c r="C747"/>
      <c r="D747"/>
      <c r="E747" s="135"/>
      <c r="F747" s="135"/>
      <c r="G747" s="135"/>
      <c r="H747"/>
      <c r="I747"/>
      <c r="J747"/>
      <c r="K747" s="136"/>
      <c r="L747"/>
      <c r="M747"/>
      <c r="N747"/>
      <c r="O747" s="136"/>
      <c r="P747"/>
      <c r="Q747"/>
      <c r="R747" s="137"/>
      <c r="S747"/>
      <c r="T747"/>
      <c r="U747"/>
      <c r="V747" s="136"/>
      <c r="W747" s="136"/>
      <c r="X747"/>
      <c r="Y747" s="137"/>
      <c r="Z747" s="137"/>
      <c r="AA747" s="136"/>
      <c r="AB747" s="136"/>
      <c r="AC747" s="136"/>
      <c r="AD747" s="136"/>
      <c r="AF747" s="145"/>
    </row>
    <row r="748" spans="1:32" x14ac:dyDescent="0.25">
      <c r="A748"/>
      <c r="B748"/>
      <c r="C748"/>
      <c r="D748"/>
      <c r="E748" s="135"/>
      <c r="F748" s="135"/>
      <c r="G748" s="135"/>
      <c r="H748"/>
      <c r="I748"/>
      <c r="J748"/>
      <c r="K748" s="136"/>
      <c r="L748"/>
      <c r="M748"/>
      <c r="N748"/>
      <c r="O748" s="136"/>
      <c r="P748"/>
      <c r="Q748"/>
      <c r="R748" s="137"/>
      <c r="S748"/>
      <c r="T748"/>
      <c r="U748"/>
      <c r="V748" s="136"/>
      <c r="W748" s="136"/>
      <c r="X748"/>
      <c r="Y748" s="137"/>
      <c r="Z748" s="137"/>
      <c r="AA748" s="136"/>
      <c r="AB748" s="136"/>
      <c r="AC748" s="136"/>
      <c r="AD748" s="136"/>
      <c r="AF748" s="145"/>
    </row>
    <row r="749" spans="1:32" x14ac:dyDescent="0.25">
      <c r="A749"/>
      <c r="B749"/>
      <c r="C749"/>
      <c r="D749"/>
      <c r="E749" s="135"/>
      <c r="F749" s="135"/>
      <c r="G749" s="135"/>
      <c r="H749"/>
      <c r="I749"/>
      <c r="J749"/>
      <c r="K749" s="136"/>
      <c r="L749"/>
      <c r="M749"/>
      <c r="N749"/>
      <c r="O749" s="136"/>
      <c r="P749"/>
      <c r="Q749"/>
      <c r="R749" s="137"/>
      <c r="S749"/>
      <c r="T749"/>
      <c r="U749"/>
      <c r="V749" s="136"/>
      <c r="W749" s="136"/>
      <c r="X749"/>
      <c r="Y749" s="137"/>
      <c r="Z749" s="137"/>
      <c r="AA749" s="136"/>
      <c r="AB749" s="136"/>
      <c r="AC749" s="136"/>
      <c r="AD749" s="136"/>
      <c r="AF749" s="145"/>
    </row>
    <row r="750" spans="1:32" x14ac:dyDescent="0.25">
      <c r="A750"/>
      <c r="B750"/>
      <c r="C750"/>
      <c r="D750"/>
      <c r="E750" s="135"/>
      <c r="F750" s="135"/>
      <c r="G750" s="135"/>
      <c r="H750"/>
      <c r="I750"/>
      <c r="J750"/>
      <c r="K750" s="136"/>
      <c r="L750"/>
      <c r="M750"/>
      <c r="N750"/>
      <c r="O750" s="136"/>
      <c r="P750"/>
      <c r="Q750"/>
      <c r="R750" s="137"/>
      <c r="S750"/>
      <c r="T750"/>
      <c r="U750"/>
      <c r="V750" s="136"/>
      <c r="W750" s="136"/>
      <c r="X750"/>
      <c r="Y750" s="137"/>
      <c r="Z750" s="137"/>
      <c r="AA750" s="136"/>
      <c r="AB750" s="136"/>
      <c r="AC750" s="136"/>
      <c r="AD750" s="136"/>
      <c r="AF750" s="145"/>
    </row>
    <row r="751" spans="1:32" x14ac:dyDescent="0.25">
      <c r="A751"/>
      <c r="B751"/>
      <c r="C751"/>
      <c r="D751"/>
      <c r="E751" s="135"/>
      <c r="F751" s="135"/>
      <c r="G751" s="135"/>
      <c r="H751"/>
      <c r="I751"/>
      <c r="J751"/>
      <c r="K751" s="136"/>
      <c r="L751"/>
      <c r="M751"/>
      <c r="N751"/>
      <c r="O751" s="136"/>
      <c r="P751"/>
      <c r="Q751"/>
      <c r="R751" s="137"/>
      <c r="S751"/>
      <c r="T751"/>
      <c r="U751"/>
      <c r="V751" s="136"/>
      <c r="W751" s="136"/>
      <c r="X751"/>
      <c r="Y751" s="137"/>
      <c r="Z751" s="137"/>
      <c r="AA751" s="136"/>
      <c r="AB751" s="136"/>
      <c r="AC751" s="136"/>
      <c r="AD751" s="136"/>
      <c r="AF751" s="145"/>
    </row>
    <row r="752" spans="1:32" x14ac:dyDescent="0.25">
      <c r="A752"/>
      <c r="B752"/>
      <c r="C752"/>
      <c r="D752"/>
      <c r="E752" s="135"/>
      <c r="F752" s="135"/>
      <c r="G752" s="135"/>
      <c r="H752"/>
      <c r="I752"/>
      <c r="J752"/>
      <c r="K752" s="136"/>
      <c r="L752"/>
      <c r="M752"/>
      <c r="N752"/>
      <c r="O752" s="136"/>
      <c r="P752"/>
      <c r="Q752"/>
      <c r="R752" s="137"/>
      <c r="S752"/>
      <c r="T752"/>
      <c r="U752"/>
      <c r="V752" s="136"/>
      <c r="W752" s="136"/>
      <c r="X752"/>
      <c r="Y752" s="137"/>
      <c r="Z752" s="137"/>
      <c r="AA752" s="136"/>
      <c r="AB752" s="136"/>
      <c r="AC752" s="136"/>
      <c r="AD752" s="136"/>
      <c r="AF752" s="145"/>
    </row>
    <row r="753" spans="1:32" x14ac:dyDescent="0.25">
      <c r="A753"/>
      <c r="B753"/>
      <c r="C753"/>
      <c r="D753"/>
      <c r="E753" s="135"/>
      <c r="F753" s="135"/>
      <c r="G753" s="135"/>
      <c r="H753"/>
      <c r="I753"/>
      <c r="J753"/>
      <c r="K753" s="136"/>
      <c r="L753"/>
      <c r="M753"/>
      <c r="N753"/>
      <c r="O753" s="136"/>
      <c r="P753"/>
      <c r="Q753"/>
      <c r="R753" s="137"/>
      <c r="S753"/>
      <c r="T753"/>
      <c r="U753"/>
      <c r="V753" s="136"/>
      <c r="W753" s="136"/>
      <c r="X753"/>
      <c r="Y753" s="137"/>
      <c r="Z753" s="137"/>
      <c r="AA753" s="136"/>
      <c r="AB753" s="136"/>
      <c r="AC753" s="136"/>
      <c r="AD753" s="136"/>
      <c r="AF753" s="145"/>
    </row>
    <row r="754" spans="1:32" x14ac:dyDescent="0.25">
      <c r="A754"/>
      <c r="B754"/>
      <c r="C754"/>
      <c r="D754"/>
      <c r="E754" s="135"/>
      <c r="F754" s="135"/>
      <c r="G754" s="135"/>
      <c r="H754"/>
      <c r="I754"/>
      <c r="J754"/>
      <c r="K754" s="136"/>
      <c r="L754"/>
      <c r="M754"/>
      <c r="N754"/>
      <c r="O754" s="136"/>
      <c r="P754"/>
      <c r="Q754"/>
      <c r="R754" s="137"/>
      <c r="S754"/>
      <c r="T754"/>
      <c r="U754"/>
      <c r="V754" s="136"/>
      <c r="W754" s="136"/>
      <c r="X754"/>
      <c r="Y754" s="137"/>
      <c r="Z754" s="137"/>
      <c r="AA754" s="136"/>
      <c r="AB754" s="136"/>
      <c r="AC754" s="136"/>
      <c r="AD754" s="136"/>
      <c r="AF754" s="145"/>
    </row>
    <row r="755" spans="1:32" x14ac:dyDescent="0.25">
      <c r="A755"/>
      <c r="B755"/>
      <c r="C755"/>
      <c r="D755"/>
      <c r="E755" s="135"/>
      <c r="F755" s="135"/>
      <c r="G755" s="135"/>
      <c r="H755"/>
      <c r="I755"/>
      <c r="J755"/>
      <c r="K755" s="136"/>
      <c r="L755"/>
      <c r="M755"/>
      <c r="N755"/>
      <c r="O755" s="136"/>
      <c r="P755"/>
      <c r="Q755"/>
      <c r="R755" s="137"/>
      <c r="S755"/>
      <c r="T755"/>
      <c r="U755"/>
      <c r="V755" s="136"/>
      <c r="W755" s="136"/>
      <c r="X755"/>
      <c r="Y755" s="137"/>
      <c r="Z755" s="137"/>
      <c r="AA755" s="136"/>
      <c r="AB755" s="136"/>
      <c r="AC755" s="136"/>
      <c r="AD755" s="136"/>
      <c r="AF755" s="145"/>
    </row>
    <row r="756" spans="1:32" x14ac:dyDescent="0.25">
      <c r="A756"/>
      <c r="B756"/>
      <c r="C756"/>
      <c r="D756"/>
      <c r="E756" s="135"/>
      <c r="F756" s="135"/>
      <c r="G756" s="135"/>
      <c r="H756"/>
      <c r="I756"/>
      <c r="J756"/>
      <c r="K756" s="136"/>
      <c r="L756"/>
      <c r="M756"/>
      <c r="N756"/>
      <c r="O756" s="136"/>
      <c r="P756"/>
      <c r="Q756"/>
      <c r="R756" s="137"/>
      <c r="S756"/>
      <c r="T756"/>
      <c r="U756"/>
      <c r="V756" s="136"/>
      <c r="W756" s="136"/>
      <c r="X756"/>
      <c r="Y756" s="137"/>
      <c r="Z756" s="137"/>
      <c r="AA756" s="136"/>
      <c r="AB756" s="136"/>
      <c r="AC756" s="136"/>
      <c r="AD756" s="136"/>
      <c r="AF756" s="145"/>
    </row>
    <row r="757" spans="1:32" x14ac:dyDescent="0.25">
      <c r="A757"/>
      <c r="B757"/>
      <c r="C757"/>
      <c r="D757"/>
      <c r="E757" s="135"/>
      <c r="F757" s="135"/>
      <c r="G757" s="135"/>
      <c r="H757"/>
      <c r="I757"/>
      <c r="J757"/>
      <c r="K757" s="136"/>
      <c r="L757"/>
      <c r="M757"/>
      <c r="N757"/>
      <c r="O757" s="136"/>
      <c r="P757"/>
      <c r="Q757"/>
      <c r="R757" s="137"/>
      <c r="S757"/>
      <c r="T757"/>
      <c r="U757"/>
      <c r="V757" s="136"/>
      <c r="W757" s="136"/>
      <c r="X757"/>
      <c r="Y757" s="137"/>
      <c r="Z757" s="137"/>
      <c r="AA757" s="136"/>
      <c r="AB757" s="136"/>
      <c r="AC757" s="136"/>
      <c r="AD757" s="136"/>
      <c r="AF757" s="145"/>
    </row>
    <row r="758" spans="1:32" x14ac:dyDescent="0.25">
      <c r="A758"/>
      <c r="B758"/>
      <c r="C758"/>
      <c r="D758"/>
      <c r="E758" s="135"/>
      <c r="F758" s="135"/>
      <c r="G758" s="135"/>
      <c r="H758"/>
      <c r="I758"/>
      <c r="J758"/>
      <c r="K758" s="136"/>
      <c r="L758"/>
      <c r="M758"/>
      <c r="N758"/>
      <c r="O758" s="136"/>
      <c r="P758"/>
      <c r="Q758"/>
      <c r="R758" s="137"/>
      <c r="S758"/>
      <c r="T758"/>
      <c r="U758"/>
      <c r="V758" s="136"/>
      <c r="W758" s="136"/>
      <c r="X758"/>
      <c r="Y758" s="137"/>
      <c r="Z758" s="137"/>
      <c r="AA758" s="136"/>
      <c r="AB758" s="136"/>
      <c r="AC758" s="136"/>
      <c r="AD758" s="136"/>
      <c r="AF758" s="145"/>
    </row>
    <row r="759" spans="1:32" x14ac:dyDescent="0.25">
      <c r="A759"/>
      <c r="B759"/>
      <c r="C759"/>
      <c r="D759"/>
      <c r="E759" s="135"/>
      <c r="F759" s="135"/>
      <c r="G759" s="135"/>
      <c r="H759"/>
      <c r="I759"/>
      <c r="J759"/>
      <c r="K759" s="136"/>
      <c r="L759"/>
      <c r="M759"/>
      <c r="N759"/>
      <c r="O759" s="136"/>
      <c r="P759"/>
      <c r="Q759"/>
      <c r="R759" s="137"/>
      <c r="S759"/>
      <c r="T759"/>
      <c r="U759"/>
      <c r="V759" s="136"/>
      <c r="W759" s="136"/>
      <c r="X759"/>
      <c r="Y759" s="137"/>
      <c r="Z759" s="137"/>
      <c r="AA759" s="136"/>
      <c r="AB759" s="136"/>
      <c r="AC759" s="136"/>
      <c r="AD759" s="136"/>
      <c r="AF759" s="145"/>
    </row>
    <row r="760" spans="1:32" x14ac:dyDescent="0.25">
      <c r="A760"/>
      <c r="B760"/>
      <c r="C760"/>
      <c r="D760"/>
      <c r="E760" s="135"/>
      <c r="F760" s="135"/>
      <c r="G760" s="135"/>
      <c r="H760"/>
      <c r="I760"/>
      <c r="J760"/>
      <c r="K760" s="136"/>
      <c r="L760"/>
      <c r="M760"/>
      <c r="N760"/>
      <c r="O760" s="136"/>
      <c r="P760"/>
      <c r="Q760"/>
      <c r="R760" s="137"/>
      <c r="S760"/>
      <c r="T760"/>
      <c r="U760"/>
      <c r="V760" s="136"/>
      <c r="W760" s="136"/>
      <c r="X760"/>
      <c r="Y760" s="137"/>
      <c r="Z760" s="137"/>
      <c r="AA760" s="136"/>
      <c r="AB760" s="136"/>
      <c r="AC760" s="136"/>
      <c r="AD760" s="136"/>
      <c r="AF760" s="145"/>
    </row>
    <row r="761" spans="1:32" x14ac:dyDescent="0.25">
      <c r="A761"/>
      <c r="B761"/>
      <c r="C761"/>
      <c r="D761"/>
      <c r="E761" s="135"/>
      <c r="F761" s="135"/>
      <c r="G761" s="135"/>
      <c r="H761"/>
      <c r="I761"/>
      <c r="J761"/>
      <c r="K761" s="136"/>
      <c r="L761"/>
      <c r="M761"/>
      <c r="N761"/>
      <c r="O761" s="136"/>
      <c r="P761"/>
      <c r="Q761"/>
      <c r="R761" s="137"/>
      <c r="S761"/>
      <c r="T761"/>
      <c r="U761"/>
      <c r="V761" s="136"/>
      <c r="W761" s="136"/>
      <c r="X761"/>
      <c r="Y761" s="137"/>
      <c r="Z761" s="137"/>
      <c r="AA761" s="136"/>
      <c r="AB761" s="136"/>
      <c r="AC761" s="136"/>
      <c r="AD761" s="136"/>
      <c r="AF761" s="145"/>
    </row>
    <row r="762" spans="1:32" x14ac:dyDescent="0.25">
      <c r="A762"/>
      <c r="B762"/>
      <c r="C762"/>
      <c r="D762"/>
      <c r="E762" s="135"/>
      <c r="F762" s="135"/>
      <c r="G762" s="135"/>
      <c r="H762"/>
      <c r="I762"/>
      <c r="J762"/>
      <c r="K762" s="136"/>
      <c r="L762"/>
      <c r="M762"/>
      <c r="N762"/>
      <c r="O762" s="136"/>
      <c r="P762"/>
      <c r="Q762"/>
      <c r="R762" s="137"/>
      <c r="S762"/>
      <c r="T762"/>
      <c r="U762"/>
      <c r="V762" s="136"/>
      <c r="W762" s="136"/>
      <c r="X762"/>
      <c r="Y762" s="137"/>
      <c r="Z762" s="137"/>
      <c r="AA762" s="136"/>
      <c r="AB762" s="136"/>
      <c r="AC762" s="136"/>
      <c r="AD762" s="136"/>
      <c r="AF762" s="145"/>
    </row>
    <row r="763" spans="1:32" x14ac:dyDescent="0.25">
      <c r="A763"/>
      <c r="B763"/>
      <c r="C763"/>
      <c r="D763"/>
      <c r="E763" s="135"/>
      <c r="F763" s="135"/>
      <c r="G763" s="135"/>
      <c r="H763"/>
      <c r="I763"/>
      <c r="J763"/>
      <c r="K763" s="136"/>
      <c r="L763"/>
      <c r="M763"/>
      <c r="N763"/>
      <c r="O763" s="136"/>
      <c r="P763"/>
      <c r="Q763"/>
      <c r="R763" s="137"/>
      <c r="S763"/>
      <c r="T763"/>
      <c r="U763"/>
      <c r="V763" s="136"/>
      <c r="W763" s="136"/>
      <c r="X763"/>
      <c r="Y763" s="137"/>
      <c r="Z763" s="137"/>
      <c r="AA763" s="136"/>
      <c r="AB763" s="136"/>
      <c r="AC763" s="136"/>
      <c r="AD763" s="136"/>
      <c r="AF763" s="145"/>
    </row>
    <row r="764" spans="1:32" x14ac:dyDescent="0.25">
      <c r="A764"/>
      <c r="B764"/>
      <c r="C764"/>
      <c r="D764"/>
      <c r="E764" s="135"/>
      <c r="F764" s="135"/>
      <c r="G764" s="135"/>
      <c r="H764"/>
      <c r="I764"/>
      <c r="J764"/>
      <c r="K764" s="136"/>
      <c r="L764"/>
      <c r="M764"/>
      <c r="N764"/>
      <c r="O764" s="136"/>
      <c r="P764"/>
      <c r="Q764"/>
      <c r="R764" s="137"/>
      <c r="S764"/>
      <c r="T764"/>
      <c r="U764"/>
      <c r="V764" s="136"/>
      <c r="W764" s="136"/>
      <c r="X764"/>
      <c r="Y764" s="137"/>
      <c r="Z764" s="137"/>
      <c r="AA764" s="136"/>
      <c r="AB764" s="136"/>
      <c r="AC764" s="136"/>
      <c r="AD764" s="136"/>
      <c r="AF764" s="145"/>
    </row>
    <row r="765" spans="1:32" x14ac:dyDescent="0.25">
      <c r="A765"/>
      <c r="B765"/>
      <c r="C765"/>
      <c r="D765"/>
      <c r="E765" s="135"/>
      <c r="F765" s="135"/>
      <c r="G765" s="135"/>
      <c r="H765"/>
      <c r="I765"/>
      <c r="J765"/>
      <c r="K765" s="136"/>
      <c r="L765"/>
      <c r="M765"/>
      <c r="N765"/>
      <c r="O765" s="136"/>
      <c r="P765"/>
      <c r="Q765"/>
      <c r="R765" s="137"/>
      <c r="S765"/>
      <c r="T765"/>
      <c r="U765"/>
      <c r="V765" s="136"/>
      <c r="W765" s="136"/>
      <c r="X765"/>
      <c r="Y765" s="137"/>
      <c r="Z765" s="137"/>
      <c r="AA765" s="136"/>
      <c r="AB765" s="136"/>
      <c r="AC765" s="136"/>
      <c r="AD765" s="136"/>
      <c r="AF765" s="145"/>
    </row>
    <row r="766" spans="1:32" x14ac:dyDescent="0.25">
      <c r="A766"/>
      <c r="B766"/>
      <c r="C766"/>
      <c r="D766"/>
      <c r="E766" s="135"/>
      <c r="F766" s="135"/>
      <c r="G766" s="135"/>
      <c r="H766"/>
      <c r="I766"/>
      <c r="J766"/>
      <c r="K766" s="136"/>
      <c r="L766"/>
      <c r="M766"/>
      <c r="N766"/>
      <c r="O766" s="136"/>
      <c r="P766"/>
      <c r="Q766"/>
      <c r="R766" s="137"/>
      <c r="S766"/>
      <c r="T766"/>
      <c r="U766"/>
      <c r="V766" s="136"/>
      <c r="W766" s="136"/>
      <c r="X766"/>
      <c r="Y766" s="137"/>
      <c r="Z766" s="137"/>
      <c r="AA766" s="136"/>
      <c r="AB766" s="136"/>
      <c r="AC766" s="136"/>
      <c r="AD766" s="136"/>
      <c r="AF766" s="145"/>
    </row>
    <row r="767" spans="1:32" x14ac:dyDescent="0.25">
      <c r="A767"/>
      <c r="B767"/>
      <c r="C767"/>
      <c r="D767"/>
      <c r="E767" s="135"/>
      <c r="F767" s="135"/>
      <c r="G767" s="135"/>
      <c r="H767"/>
      <c r="I767"/>
      <c r="J767"/>
      <c r="K767" s="136"/>
      <c r="L767"/>
      <c r="M767"/>
      <c r="N767"/>
      <c r="O767" s="136"/>
      <c r="P767"/>
      <c r="Q767"/>
      <c r="R767" s="137"/>
      <c r="S767"/>
      <c r="T767"/>
      <c r="U767"/>
      <c r="V767" s="136"/>
      <c r="W767" s="136"/>
      <c r="X767"/>
      <c r="Y767" s="137"/>
      <c r="Z767" s="137"/>
      <c r="AA767" s="136"/>
      <c r="AB767" s="136"/>
      <c r="AC767" s="136"/>
      <c r="AD767" s="136"/>
      <c r="AF767" s="145"/>
    </row>
    <row r="768" spans="1:32" x14ac:dyDescent="0.25">
      <c r="A768"/>
      <c r="B768"/>
      <c r="C768"/>
      <c r="D768"/>
      <c r="E768" s="135"/>
      <c r="F768" s="135"/>
      <c r="G768" s="135"/>
      <c r="H768"/>
      <c r="I768"/>
      <c r="J768"/>
      <c r="K768" s="136"/>
      <c r="L768"/>
      <c r="M768"/>
      <c r="N768"/>
      <c r="O768" s="136"/>
      <c r="P768"/>
      <c r="Q768"/>
      <c r="R768" s="137"/>
      <c r="S768"/>
      <c r="T768"/>
      <c r="U768"/>
      <c r="V768" s="136"/>
      <c r="W768" s="136"/>
      <c r="X768"/>
      <c r="Y768" s="137"/>
      <c r="Z768" s="137"/>
      <c r="AA768" s="136"/>
      <c r="AB768" s="136"/>
      <c r="AC768" s="136"/>
      <c r="AD768" s="136"/>
      <c r="AF768" s="145"/>
    </row>
    <row r="769" spans="1:32" x14ac:dyDescent="0.25">
      <c r="A769"/>
      <c r="B769"/>
      <c r="C769"/>
      <c r="D769"/>
      <c r="E769" s="135"/>
      <c r="F769" s="135"/>
      <c r="G769" s="135"/>
      <c r="H769"/>
      <c r="I769"/>
      <c r="J769"/>
      <c r="K769" s="136"/>
      <c r="L769"/>
      <c r="M769"/>
      <c r="N769"/>
      <c r="O769" s="136"/>
      <c r="P769"/>
      <c r="Q769"/>
      <c r="R769" s="137"/>
      <c r="S769"/>
      <c r="T769"/>
      <c r="U769"/>
      <c r="V769" s="136"/>
      <c r="W769" s="136"/>
      <c r="X769"/>
      <c r="Y769" s="137"/>
      <c r="Z769" s="137"/>
      <c r="AA769" s="136"/>
      <c r="AB769" s="136"/>
      <c r="AC769" s="136"/>
      <c r="AD769" s="136"/>
      <c r="AF769" s="145"/>
    </row>
    <row r="770" spans="1:32" x14ac:dyDescent="0.25">
      <c r="A770"/>
      <c r="B770"/>
      <c r="C770"/>
      <c r="D770"/>
      <c r="E770" s="135"/>
      <c r="F770" s="135"/>
      <c r="G770" s="135"/>
      <c r="H770"/>
      <c r="I770"/>
      <c r="J770"/>
      <c r="K770" s="136"/>
      <c r="L770"/>
      <c r="M770"/>
      <c r="N770"/>
      <c r="O770" s="136"/>
      <c r="P770"/>
      <c r="Q770"/>
      <c r="R770" s="137"/>
      <c r="S770"/>
      <c r="T770"/>
      <c r="U770"/>
      <c r="V770" s="136"/>
      <c r="W770" s="136"/>
      <c r="X770"/>
      <c r="Y770" s="137"/>
      <c r="Z770" s="137"/>
      <c r="AA770" s="136"/>
      <c r="AB770" s="136"/>
      <c r="AC770" s="136"/>
      <c r="AD770" s="136"/>
      <c r="AF770" s="145"/>
    </row>
    <row r="771" spans="1:32" x14ac:dyDescent="0.25">
      <c r="A771"/>
      <c r="B771"/>
      <c r="C771"/>
      <c r="D771"/>
      <c r="E771" s="135"/>
      <c r="F771" s="135"/>
      <c r="G771" s="135"/>
      <c r="H771"/>
      <c r="I771"/>
      <c r="J771"/>
      <c r="K771" s="136"/>
      <c r="L771"/>
      <c r="M771"/>
      <c r="N771"/>
      <c r="O771" s="136"/>
      <c r="P771"/>
      <c r="Q771"/>
      <c r="R771" s="137"/>
      <c r="S771"/>
      <c r="T771"/>
      <c r="U771"/>
      <c r="V771" s="136"/>
      <c r="W771" s="136"/>
      <c r="X771"/>
      <c r="Y771" s="137"/>
      <c r="Z771" s="137"/>
      <c r="AA771" s="136"/>
      <c r="AB771" s="136"/>
      <c r="AC771" s="136"/>
      <c r="AD771" s="136"/>
      <c r="AF771" s="145"/>
    </row>
    <row r="772" spans="1:32" x14ac:dyDescent="0.25">
      <c r="A772"/>
      <c r="B772"/>
      <c r="C772"/>
      <c r="D772"/>
      <c r="E772" s="135"/>
      <c r="F772" s="135"/>
      <c r="G772" s="135"/>
      <c r="H772"/>
      <c r="I772"/>
      <c r="J772"/>
      <c r="K772" s="136"/>
      <c r="L772"/>
      <c r="M772"/>
      <c r="N772"/>
      <c r="O772" s="136"/>
      <c r="P772"/>
      <c r="Q772"/>
      <c r="R772" s="137"/>
      <c r="S772"/>
      <c r="T772"/>
      <c r="U772"/>
      <c r="V772" s="136"/>
      <c r="W772" s="136"/>
      <c r="X772"/>
      <c r="Y772" s="137"/>
      <c r="Z772" s="137"/>
      <c r="AA772" s="136"/>
      <c r="AB772" s="136"/>
      <c r="AC772" s="136"/>
      <c r="AD772" s="136"/>
      <c r="AF772" s="145"/>
    </row>
    <row r="773" spans="1:32" x14ac:dyDescent="0.25">
      <c r="A773"/>
      <c r="B773"/>
      <c r="C773"/>
      <c r="D773"/>
      <c r="E773" s="135"/>
      <c r="F773" s="135"/>
      <c r="G773" s="135"/>
      <c r="H773"/>
      <c r="I773"/>
      <c r="J773"/>
      <c r="K773" s="136"/>
      <c r="L773"/>
      <c r="M773"/>
      <c r="N773"/>
      <c r="O773" s="136"/>
      <c r="P773"/>
      <c r="Q773"/>
      <c r="R773" s="137"/>
      <c r="S773"/>
      <c r="T773"/>
      <c r="U773"/>
      <c r="V773" s="136"/>
      <c r="W773" s="136"/>
      <c r="X773"/>
      <c r="Y773" s="137"/>
      <c r="Z773" s="137"/>
      <c r="AA773" s="136"/>
      <c r="AB773" s="136"/>
      <c r="AC773" s="136"/>
      <c r="AD773" s="136"/>
      <c r="AF773" s="145"/>
    </row>
    <row r="774" spans="1:32" x14ac:dyDescent="0.25">
      <c r="A774"/>
      <c r="B774"/>
      <c r="C774"/>
      <c r="D774"/>
      <c r="E774" s="135"/>
      <c r="F774" s="135"/>
      <c r="G774" s="135"/>
      <c r="H774"/>
      <c r="I774"/>
      <c r="J774"/>
      <c r="K774" s="136"/>
      <c r="L774"/>
      <c r="M774"/>
      <c r="N774"/>
      <c r="O774" s="136"/>
      <c r="P774"/>
      <c r="Q774"/>
      <c r="R774" s="137"/>
      <c r="S774"/>
      <c r="T774"/>
      <c r="U774"/>
      <c r="V774" s="136"/>
      <c r="W774" s="136"/>
      <c r="X774"/>
      <c r="Y774" s="137"/>
      <c r="Z774" s="137"/>
      <c r="AA774" s="136"/>
      <c r="AB774" s="136"/>
      <c r="AC774" s="136"/>
      <c r="AD774" s="136"/>
      <c r="AF774" s="145"/>
    </row>
    <row r="775" spans="1:32" x14ac:dyDescent="0.25">
      <c r="A775"/>
      <c r="B775"/>
      <c r="C775"/>
      <c r="D775"/>
      <c r="E775" s="135"/>
      <c r="F775" s="135"/>
      <c r="G775" s="135"/>
      <c r="H775"/>
      <c r="I775"/>
      <c r="J775"/>
      <c r="K775" s="136"/>
      <c r="L775"/>
      <c r="M775"/>
      <c r="N775"/>
      <c r="O775" s="136"/>
      <c r="P775"/>
      <c r="Q775"/>
      <c r="R775" s="137"/>
      <c r="S775"/>
      <c r="T775"/>
      <c r="U775"/>
      <c r="V775" s="136"/>
      <c r="W775" s="136"/>
      <c r="X775"/>
      <c r="Y775" s="137"/>
      <c r="Z775" s="137"/>
      <c r="AA775" s="136"/>
      <c r="AB775" s="136"/>
      <c r="AC775" s="136"/>
      <c r="AD775" s="136"/>
      <c r="AF775" s="145"/>
    </row>
    <row r="776" spans="1:32" x14ac:dyDescent="0.25">
      <c r="A776"/>
      <c r="B776"/>
      <c r="C776"/>
      <c r="D776"/>
      <c r="E776" s="135"/>
      <c r="F776" s="135"/>
      <c r="G776" s="135"/>
      <c r="H776"/>
      <c r="I776"/>
      <c r="J776"/>
      <c r="K776" s="136"/>
      <c r="L776"/>
      <c r="M776"/>
      <c r="N776"/>
      <c r="O776" s="136"/>
      <c r="P776"/>
      <c r="Q776"/>
      <c r="R776" s="137"/>
      <c r="S776"/>
      <c r="T776"/>
      <c r="U776"/>
      <c r="V776" s="136"/>
      <c r="W776" s="136"/>
      <c r="X776"/>
      <c r="Y776" s="137"/>
      <c r="Z776" s="137"/>
      <c r="AA776" s="136"/>
      <c r="AB776" s="136"/>
      <c r="AC776" s="136"/>
      <c r="AD776" s="136"/>
      <c r="AF776" s="145"/>
    </row>
    <row r="777" spans="1:32" x14ac:dyDescent="0.25">
      <c r="A777"/>
      <c r="B777"/>
      <c r="C777"/>
      <c r="D777"/>
      <c r="E777" s="135"/>
      <c r="F777" s="135"/>
      <c r="G777" s="135"/>
      <c r="H777"/>
      <c r="I777"/>
      <c r="J777"/>
      <c r="K777" s="136"/>
      <c r="L777"/>
      <c r="M777"/>
      <c r="N777"/>
      <c r="O777" s="136"/>
      <c r="P777"/>
      <c r="Q777"/>
      <c r="R777" s="137"/>
      <c r="S777"/>
      <c r="T777"/>
      <c r="U777"/>
      <c r="V777" s="136"/>
      <c r="W777" s="136"/>
      <c r="X777"/>
      <c r="Y777" s="137"/>
      <c r="Z777" s="137"/>
      <c r="AA777" s="136"/>
      <c r="AB777" s="136"/>
      <c r="AC777" s="136"/>
      <c r="AD777" s="136"/>
      <c r="AF777" s="145"/>
    </row>
    <row r="778" spans="1:32" x14ac:dyDescent="0.25">
      <c r="A778"/>
      <c r="B778"/>
      <c r="C778"/>
      <c r="D778"/>
      <c r="E778" s="135"/>
      <c r="F778" s="135"/>
      <c r="G778" s="135"/>
      <c r="H778"/>
      <c r="I778"/>
      <c r="J778"/>
      <c r="K778" s="136"/>
      <c r="L778"/>
      <c r="M778"/>
      <c r="N778"/>
      <c r="O778" s="136"/>
      <c r="P778"/>
      <c r="Q778"/>
      <c r="R778" s="137"/>
      <c r="S778"/>
      <c r="T778"/>
      <c r="U778"/>
      <c r="V778" s="136"/>
      <c r="W778" s="136"/>
      <c r="X778"/>
      <c r="Y778" s="137"/>
      <c r="Z778" s="137"/>
      <c r="AA778" s="136"/>
      <c r="AB778" s="136"/>
      <c r="AC778" s="136"/>
      <c r="AD778" s="136"/>
      <c r="AF778" s="145"/>
    </row>
    <row r="779" spans="1:32" x14ac:dyDescent="0.25">
      <c r="A779"/>
      <c r="B779"/>
      <c r="C779"/>
      <c r="D779"/>
      <c r="E779" s="135"/>
      <c r="F779" s="135"/>
      <c r="G779" s="135"/>
      <c r="H779"/>
      <c r="I779"/>
      <c r="J779"/>
      <c r="K779" s="136"/>
      <c r="L779"/>
      <c r="M779"/>
      <c r="N779"/>
      <c r="O779" s="136"/>
      <c r="P779"/>
      <c r="Q779"/>
      <c r="R779" s="137"/>
      <c r="S779"/>
      <c r="T779"/>
      <c r="U779"/>
      <c r="V779" s="136"/>
      <c r="W779" s="136"/>
      <c r="X779"/>
      <c r="Y779" s="137"/>
      <c r="Z779" s="137"/>
      <c r="AA779" s="136"/>
      <c r="AB779" s="136"/>
      <c r="AC779" s="136"/>
      <c r="AD779" s="136"/>
      <c r="AF779" s="145"/>
    </row>
    <row r="780" spans="1:32" x14ac:dyDescent="0.25">
      <c r="A780"/>
      <c r="B780"/>
      <c r="C780"/>
      <c r="D780"/>
      <c r="E780" s="135"/>
      <c r="F780" s="135"/>
      <c r="G780" s="135"/>
      <c r="H780"/>
      <c r="I780"/>
      <c r="J780"/>
      <c r="K780" s="136"/>
      <c r="L780"/>
      <c r="M780"/>
      <c r="N780"/>
      <c r="O780" s="136"/>
      <c r="P780"/>
      <c r="Q780"/>
      <c r="R780" s="137"/>
      <c r="S780"/>
      <c r="T780"/>
      <c r="U780"/>
      <c r="V780" s="136"/>
      <c r="W780" s="136"/>
      <c r="X780"/>
      <c r="Y780" s="137"/>
      <c r="Z780" s="137"/>
      <c r="AA780" s="136"/>
      <c r="AB780" s="136"/>
      <c r="AC780" s="136"/>
      <c r="AD780" s="136"/>
      <c r="AF780" s="145"/>
    </row>
    <row r="781" spans="1:32" x14ac:dyDescent="0.25">
      <c r="A781"/>
      <c r="B781"/>
      <c r="C781"/>
      <c r="D781"/>
      <c r="E781" s="135"/>
      <c r="F781" s="135"/>
      <c r="G781" s="135"/>
      <c r="H781"/>
      <c r="I781"/>
      <c r="J781"/>
      <c r="K781" s="136"/>
      <c r="L781"/>
      <c r="M781"/>
      <c r="N781"/>
      <c r="O781" s="136"/>
      <c r="P781"/>
      <c r="Q781"/>
      <c r="R781" s="137"/>
      <c r="S781"/>
      <c r="T781"/>
      <c r="U781"/>
      <c r="V781" s="136"/>
      <c r="W781" s="136"/>
      <c r="X781"/>
      <c r="Y781" s="137"/>
      <c r="Z781" s="137"/>
      <c r="AA781" s="136"/>
      <c r="AB781" s="136"/>
      <c r="AC781" s="136"/>
      <c r="AD781" s="136"/>
      <c r="AF781" s="145"/>
    </row>
    <row r="782" spans="1:32" x14ac:dyDescent="0.25">
      <c r="A782"/>
      <c r="B782"/>
      <c r="C782"/>
      <c r="D782"/>
      <c r="E782" s="135"/>
      <c r="F782" s="135"/>
      <c r="G782" s="135"/>
      <c r="H782"/>
      <c r="I782"/>
      <c r="J782"/>
      <c r="K782" s="136"/>
      <c r="L782"/>
      <c r="M782"/>
      <c r="N782"/>
      <c r="O782" s="136"/>
      <c r="P782"/>
      <c r="Q782"/>
      <c r="R782" s="137"/>
      <c r="S782"/>
      <c r="T782"/>
      <c r="U782"/>
      <c r="V782" s="136"/>
      <c r="W782" s="136"/>
      <c r="X782"/>
      <c r="Y782" s="137"/>
      <c r="Z782" s="137"/>
      <c r="AA782" s="136"/>
      <c r="AB782" s="136"/>
      <c r="AC782" s="136"/>
      <c r="AD782" s="136"/>
      <c r="AF782" s="145"/>
    </row>
    <row r="783" spans="1:32" x14ac:dyDescent="0.25">
      <c r="A783"/>
      <c r="B783"/>
      <c r="C783"/>
      <c r="D783"/>
      <c r="E783" s="135"/>
      <c r="F783" s="135"/>
      <c r="G783" s="135"/>
      <c r="H783"/>
      <c r="I783"/>
      <c r="J783"/>
      <c r="K783" s="136"/>
      <c r="L783"/>
      <c r="M783"/>
      <c r="N783"/>
      <c r="O783" s="136"/>
      <c r="P783"/>
      <c r="Q783"/>
      <c r="R783" s="137"/>
      <c r="S783"/>
      <c r="T783"/>
      <c r="U783"/>
      <c r="V783" s="136"/>
      <c r="W783" s="136"/>
      <c r="X783"/>
      <c r="Y783" s="137"/>
      <c r="Z783" s="137"/>
      <c r="AA783" s="136"/>
      <c r="AB783" s="136"/>
      <c r="AC783" s="136"/>
      <c r="AD783" s="136"/>
      <c r="AF783" s="145"/>
    </row>
    <row r="784" spans="1:32" x14ac:dyDescent="0.25">
      <c r="A784"/>
      <c r="B784"/>
      <c r="C784"/>
      <c r="D784"/>
      <c r="E784" s="135"/>
      <c r="F784" s="135"/>
      <c r="G784" s="135"/>
      <c r="H784"/>
      <c r="I784"/>
      <c r="J784"/>
      <c r="K784" s="136"/>
      <c r="L784"/>
      <c r="M784"/>
      <c r="N784"/>
      <c r="O784" s="136"/>
      <c r="P784"/>
      <c r="Q784"/>
      <c r="R784" s="137"/>
      <c r="S784"/>
      <c r="T784"/>
      <c r="U784"/>
      <c r="V784" s="136"/>
      <c r="W784" s="136"/>
      <c r="X784"/>
      <c r="Y784" s="137"/>
      <c r="Z784" s="137"/>
      <c r="AA784" s="136"/>
      <c r="AB784" s="136"/>
      <c r="AC784" s="136"/>
      <c r="AD784" s="136"/>
      <c r="AF784" s="145"/>
    </row>
    <row r="785" spans="1:32" x14ac:dyDescent="0.25">
      <c r="A785"/>
      <c r="B785"/>
      <c r="C785"/>
      <c r="D785"/>
      <c r="E785" s="135"/>
      <c r="F785" s="135"/>
      <c r="G785" s="135"/>
      <c r="H785"/>
      <c r="I785"/>
      <c r="J785"/>
      <c r="K785" s="136"/>
      <c r="L785"/>
      <c r="M785"/>
      <c r="N785"/>
      <c r="O785" s="136"/>
      <c r="P785"/>
      <c r="Q785"/>
      <c r="R785" s="137"/>
      <c r="S785"/>
      <c r="T785"/>
      <c r="U785"/>
      <c r="V785" s="136"/>
      <c r="W785" s="136"/>
      <c r="X785"/>
      <c r="Y785" s="137"/>
      <c r="Z785" s="137"/>
      <c r="AA785" s="136"/>
      <c r="AB785" s="136"/>
      <c r="AC785" s="136"/>
      <c r="AD785" s="136"/>
      <c r="AF785" s="145"/>
    </row>
    <row r="786" spans="1:32" x14ac:dyDescent="0.25">
      <c r="A786"/>
      <c r="B786"/>
      <c r="C786"/>
      <c r="D786"/>
      <c r="E786" s="135"/>
      <c r="F786" s="135"/>
      <c r="G786" s="135"/>
      <c r="H786"/>
      <c r="I786"/>
      <c r="J786"/>
      <c r="K786" s="136"/>
      <c r="L786"/>
      <c r="M786"/>
      <c r="N786"/>
      <c r="O786" s="136"/>
      <c r="P786"/>
      <c r="Q786"/>
      <c r="R786" s="137"/>
      <c r="S786"/>
      <c r="T786"/>
      <c r="U786"/>
      <c r="V786" s="136"/>
      <c r="W786" s="136"/>
      <c r="X786"/>
      <c r="Y786" s="137"/>
      <c r="Z786" s="137"/>
      <c r="AA786" s="136"/>
      <c r="AB786" s="136"/>
      <c r="AC786" s="136"/>
      <c r="AD786" s="136"/>
      <c r="AF786" s="145"/>
    </row>
    <row r="787" spans="1:32" x14ac:dyDescent="0.25">
      <c r="A787"/>
      <c r="B787"/>
      <c r="C787"/>
      <c r="D787"/>
      <c r="E787" s="135"/>
      <c r="F787" s="135"/>
      <c r="G787" s="135"/>
      <c r="H787"/>
      <c r="I787"/>
      <c r="J787"/>
      <c r="K787" s="136"/>
      <c r="L787"/>
      <c r="M787"/>
      <c r="N787"/>
      <c r="O787" s="136"/>
      <c r="P787"/>
      <c r="Q787"/>
      <c r="R787" s="137"/>
      <c r="S787"/>
      <c r="T787"/>
      <c r="U787"/>
      <c r="V787" s="136"/>
      <c r="W787" s="136"/>
      <c r="X787"/>
      <c r="Y787" s="137"/>
      <c r="Z787" s="137"/>
      <c r="AA787" s="136"/>
      <c r="AB787" s="136"/>
      <c r="AC787" s="136"/>
      <c r="AD787" s="136"/>
      <c r="AF787" s="145"/>
    </row>
    <row r="788" spans="1:32" x14ac:dyDescent="0.25">
      <c r="A788"/>
      <c r="B788"/>
      <c r="C788"/>
      <c r="D788"/>
      <c r="E788" s="135"/>
      <c r="F788" s="135"/>
      <c r="G788" s="135"/>
      <c r="H788"/>
      <c r="I788"/>
      <c r="J788"/>
      <c r="K788" s="136"/>
      <c r="L788"/>
      <c r="M788"/>
      <c r="N788"/>
      <c r="O788" s="136"/>
      <c r="P788"/>
      <c r="Q788"/>
      <c r="R788" s="137"/>
      <c r="S788"/>
      <c r="T788"/>
      <c r="U788"/>
      <c r="V788" s="136"/>
      <c r="W788" s="136"/>
      <c r="X788"/>
      <c r="Y788" s="137"/>
      <c r="Z788" s="137"/>
      <c r="AA788" s="136"/>
      <c r="AB788" s="136"/>
      <c r="AC788" s="136"/>
      <c r="AD788" s="136"/>
      <c r="AF788" s="145"/>
    </row>
    <row r="789" spans="1:32" x14ac:dyDescent="0.25">
      <c r="A789"/>
      <c r="B789"/>
      <c r="C789"/>
      <c r="D789"/>
      <c r="E789" s="135"/>
      <c r="F789" s="135"/>
      <c r="G789" s="135"/>
      <c r="H789"/>
      <c r="I789"/>
      <c r="J789"/>
      <c r="K789" s="136"/>
      <c r="L789"/>
      <c r="M789"/>
      <c r="N789"/>
      <c r="O789" s="136"/>
      <c r="P789"/>
      <c r="Q789"/>
      <c r="R789" s="137"/>
      <c r="S789"/>
      <c r="T789"/>
      <c r="U789"/>
      <c r="V789" s="136"/>
      <c r="W789" s="136"/>
      <c r="X789"/>
      <c r="Y789" s="137"/>
      <c r="Z789" s="137"/>
      <c r="AA789" s="136"/>
      <c r="AB789" s="136"/>
      <c r="AC789" s="136"/>
      <c r="AD789" s="136"/>
      <c r="AF789" s="145"/>
    </row>
    <row r="790" spans="1:32" x14ac:dyDescent="0.25">
      <c r="A790"/>
      <c r="B790"/>
      <c r="C790"/>
      <c r="D790"/>
      <c r="E790" s="135"/>
      <c r="F790" s="135"/>
      <c r="G790" s="135"/>
      <c r="H790"/>
      <c r="I790"/>
      <c r="J790"/>
      <c r="K790" s="136"/>
      <c r="L790"/>
      <c r="M790"/>
      <c r="N790"/>
      <c r="O790" s="136"/>
      <c r="P790"/>
      <c r="Q790"/>
      <c r="R790" s="137"/>
      <c r="S790"/>
      <c r="T790"/>
      <c r="U790"/>
      <c r="V790" s="136"/>
      <c r="W790" s="136"/>
      <c r="X790"/>
      <c r="Y790" s="137"/>
      <c r="Z790" s="137"/>
      <c r="AA790" s="136"/>
      <c r="AB790" s="136"/>
      <c r="AC790" s="136"/>
      <c r="AD790" s="136"/>
      <c r="AF790" s="145"/>
    </row>
    <row r="791" spans="1:32" x14ac:dyDescent="0.25">
      <c r="A791"/>
      <c r="B791"/>
      <c r="C791"/>
      <c r="D791"/>
      <c r="E791" s="135"/>
      <c r="F791" s="135"/>
      <c r="G791" s="135"/>
      <c r="H791"/>
      <c r="I791"/>
      <c r="J791"/>
      <c r="K791" s="136"/>
      <c r="L791"/>
      <c r="M791"/>
      <c r="N791"/>
      <c r="O791" s="136"/>
      <c r="P791"/>
      <c r="Q791"/>
      <c r="R791" s="137"/>
      <c r="S791"/>
      <c r="T791"/>
      <c r="U791"/>
      <c r="V791" s="136"/>
      <c r="W791" s="136"/>
      <c r="X791"/>
      <c r="Y791" s="137"/>
      <c r="Z791" s="137"/>
      <c r="AA791" s="136"/>
      <c r="AB791" s="136"/>
      <c r="AC791" s="136"/>
      <c r="AD791" s="136"/>
      <c r="AF791" s="145"/>
    </row>
    <row r="792" spans="1:32" x14ac:dyDescent="0.25">
      <c r="A792"/>
      <c r="B792"/>
      <c r="C792"/>
      <c r="D792"/>
      <c r="E792" s="135"/>
      <c r="F792" s="135"/>
      <c r="G792" s="135"/>
      <c r="H792"/>
      <c r="I792"/>
      <c r="J792"/>
      <c r="K792" s="136"/>
      <c r="L792"/>
      <c r="M792"/>
      <c r="N792"/>
      <c r="O792" s="136"/>
      <c r="P792"/>
      <c r="Q792"/>
      <c r="R792" s="137"/>
      <c r="S792"/>
      <c r="T792"/>
      <c r="U792"/>
      <c r="V792" s="136"/>
      <c r="W792" s="136"/>
      <c r="X792"/>
      <c r="Y792" s="137"/>
      <c r="Z792" s="137"/>
      <c r="AA792" s="136"/>
      <c r="AB792" s="136"/>
      <c r="AC792" s="136"/>
      <c r="AD792" s="136"/>
      <c r="AF792" s="145"/>
    </row>
    <row r="793" spans="1:32" x14ac:dyDescent="0.25">
      <c r="A793"/>
      <c r="B793"/>
      <c r="C793"/>
      <c r="D793"/>
      <c r="E793" s="135"/>
      <c r="F793" s="135"/>
      <c r="G793" s="135"/>
      <c r="H793"/>
      <c r="I793"/>
      <c r="J793"/>
      <c r="K793" s="136"/>
      <c r="L793"/>
      <c r="M793"/>
      <c r="N793"/>
      <c r="O793" s="136"/>
      <c r="P793"/>
      <c r="Q793"/>
      <c r="R793" s="137"/>
      <c r="S793"/>
      <c r="T793"/>
      <c r="U793"/>
      <c r="V793" s="136"/>
      <c r="W793" s="136"/>
      <c r="X793"/>
      <c r="Y793" s="137"/>
      <c r="Z793" s="137"/>
      <c r="AA793" s="136"/>
      <c r="AB793" s="136"/>
      <c r="AC793" s="136"/>
      <c r="AD793" s="136"/>
      <c r="AF793" s="145"/>
    </row>
    <row r="794" spans="1:32" x14ac:dyDescent="0.25">
      <c r="A794"/>
      <c r="B794"/>
      <c r="C794"/>
      <c r="D794"/>
      <c r="E794" s="135"/>
      <c r="F794" s="135"/>
      <c r="G794" s="135"/>
      <c r="H794"/>
      <c r="I794"/>
      <c r="J794"/>
      <c r="K794" s="136"/>
      <c r="L794"/>
      <c r="M794"/>
      <c r="N794"/>
      <c r="O794" s="136"/>
      <c r="P794"/>
      <c r="Q794"/>
      <c r="R794" s="137"/>
      <c r="S794"/>
      <c r="T794"/>
      <c r="U794"/>
      <c r="V794" s="136"/>
      <c r="W794" s="136"/>
      <c r="X794"/>
      <c r="Y794" s="137"/>
      <c r="Z794" s="137"/>
      <c r="AA794" s="136"/>
      <c r="AB794" s="136"/>
      <c r="AC794" s="136"/>
      <c r="AD794" s="136"/>
      <c r="AF794" s="145"/>
    </row>
    <row r="795" spans="1:32" x14ac:dyDescent="0.25">
      <c r="A795"/>
      <c r="B795"/>
      <c r="C795"/>
      <c r="D795"/>
      <c r="E795" s="135"/>
      <c r="F795" s="135"/>
      <c r="G795" s="135"/>
      <c r="H795"/>
      <c r="I795"/>
      <c r="J795"/>
      <c r="K795" s="136"/>
      <c r="L795"/>
      <c r="M795"/>
      <c r="N795"/>
      <c r="O795" s="136"/>
      <c r="P795"/>
      <c r="Q795"/>
      <c r="R795" s="137"/>
      <c r="S795"/>
      <c r="T795"/>
      <c r="U795"/>
      <c r="V795" s="136"/>
      <c r="W795" s="136"/>
      <c r="X795"/>
      <c r="Y795" s="137"/>
      <c r="Z795" s="137"/>
      <c r="AA795" s="136"/>
      <c r="AB795" s="136"/>
      <c r="AC795" s="136"/>
      <c r="AD795" s="136"/>
      <c r="AF795" s="145"/>
    </row>
    <row r="796" spans="1:32" x14ac:dyDescent="0.25">
      <c r="A796"/>
      <c r="B796"/>
      <c r="C796"/>
      <c r="D796"/>
      <c r="E796" s="135"/>
      <c r="F796" s="135"/>
      <c r="G796" s="135"/>
      <c r="H796"/>
      <c r="I796"/>
      <c r="J796"/>
      <c r="K796" s="136"/>
      <c r="L796"/>
      <c r="M796"/>
      <c r="N796"/>
      <c r="O796" s="136"/>
      <c r="P796"/>
      <c r="Q796"/>
      <c r="R796" s="137"/>
      <c r="S796"/>
      <c r="T796"/>
      <c r="U796"/>
      <c r="V796" s="136"/>
      <c r="W796" s="136"/>
      <c r="X796"/>
      <c r="Y796" s="137"/>
      <c r="Z796" s="137"/>
      <c r="AA796" s="136"/>
      <c r="AB796" s="136"/>
      <c r="AC796" s="136"/>
      <c r="AD796" s="136"/>
      <c r="AF796" s="145"/>
    </row>
    <row r="797" spans="1:32" x14ac:dyDescent="0.25">
      <c r="A797"/>
      <c r="B797"/>
      <c r="C797"/>
      <c r="D797"/>
      <c r="E797" s="135"/>
      <c r="F797" s="135"/>
      <c r="G797" s="135"/>
      <c r="H797"/>
      <c r="I797"/>
      <c r="J797"/>
      <c r="K797" s="136"/>
      <c r="L797"/>
      <c r="M797"/>
      <c r="N797"/>
      <c r="O797" s="136"/>
      <c r="P797"/>
      <c r="Q797"/>
      <c r="R797" s="137"/>
      <c r="S797"/>
      <c r="T797"/>
      <c r="U797"/>
      <c r="V797" s="136"/>
      <c r="W797" s="136"/>
      <c r="X797"/>
      <c r="Y797" s="137"/>
      <c r="Z797" s="137"/>
      <c r="AA797" s="136"/>
      <c r="AB797" s="136"/>
      <c r="AC797" s="136"/>
      <c r="AD797" s="136"/>
      <c r="AF797" s="145"/>
    </row>
    <row r="798" spans="1:32" x14ac:dyDescent="0.25">
      <c r="A798"/>
      <c r="B798"/>
      <c r="C798"/>
      <c r="D798"/>
      <c r="E798" s="135"/>
      <c r="F798" s="135"/>
      <c r="G798" s="135"/>
      <c r="H798"/>
      <c r="I798"/>
      <c r="J798"/>
      <c r="K798" s="136"/>
      <c r="L798"/>
      <c r="M798"/>
      <c r="N798"/>
      <c r="O798" s="136"/>
      <c r="P798"/>
      <c r="Q798"/>
      <c r="R798" s="137"/>
      <c r="S798"/>
      <c r="T798"/>
      <c r="U798"/>
      <c r="V798" s="136"/>
      <c r="W798" s="136"/>
      <c r="X798"/>
      <c r="Y798" s="137"/>
      <c r="Z798" s="137"/>
      <c r="AA798" s="136"/>
      <c r="AB798" s="136"/>
      <c r="AC798" s="136"/>
      <c r="AD798" s="136"/>
      <c r="AF798" s="145"/>
    </row>
    <row r="799" spans="1:32" x14ac:dyDescent="0.25">
      <c r="A799"/>
      <c r="B799"/>
      <c r="C799"/>
      <c r="D799"/>
      <c r="E799" s="135"/>
      <c r="F799" s="135"/>
      <c r="G799" s="135"/>
      <c r="H799"/>
      <c r="I799"/>
      <c r="J799"/>
      <c r="K799" s="136"/>
      <c r="L799"/>
      <c r="M799"/>
      <c r="N799"/>
      <c r="O799" s="136"/>
      <c r="P799"/>
      <c r="Q799"/>
      <c r="R799" s="137"/>
      <c r="S799"/>
      <c r="T799"/>
      <c r="U799"/>
      <c r="V799" s="136"/>
      <c r="W799" s="136"/>
      <c r="X799"/>
      <c r="Y799" s="137"/>
      <c r="Z799" s="137"/>
      <c r="AA799" s="136"/>
      <c r="AB799" s="136"/>
      <c r="AC799" s="136"/>
      <c r="AD799" s="136"/>
      <c r="AF799" s="145"/>
    </row>
    <row r="800" spans="1:32" x14ac:dyDescent="0.25">
      <c r="A800"/>
      <c r="B800"/>
      <c r="C800"/>
      <c r="D800"/>
      <c r="E800" s="135"/>
      <c r="F800" s="135"/>
      <c r="G800" s="135"/>
      <c r="H800"/>
      <c r="I800"/>
      <c r="J800"/>
      <c r="K800" s="136"/>
      <c r="L800"/>
      <c r="M800"/>
      <c r="N800"/>
      <c r="O800" s="136"/>
      <c r="P800"/>
      <c r="Q800"/>
      <c r="R800" s="137"/>
      <c r="S800"/>
      <c r="T800"/>
      <c r="U800"/>
      <c r="V800" s="136"/>
      <c r="W800" s="136"/>
      <c r="X800"/>
      <c r="Y800" s="137"/>
      <c r="Z800" s="137"/>
      <c r="AA800" s="136"/>
      <c r="AB800" s="136"/>
      <c r="AC800" s="136"/>
      <c r="AD800" s="136"/>
      <c r="AF800" s="145"/>
    </row>
    <row r="801" spans="1:32" x14ac:dyDescent="0.25">
      <c r="A801"/>
      <c r="B801"/>
      <c r="C801"/>
      <c r="D801"/>
      <c r="E801" s="135"/>
      <c r="F801" s="135"/>
      <c r="G801" s="135"/>
      <c r="H801"/>
      <c r="I801"/>
      <c r="J801"/>
      <c r="K801" s="136"/>
      <c r="L801"/>
      <c r="M801"/>
      <c r="N801"/>
      <c r="O801" s="136"/>
      <c r="P801"/>
      <c r="Q801"/>
      <c r="R801" s="137"/>
      <c r="S801"/>
      <c r="T801"/>
      <c r="U801"/>
      <c r="V801" s="136"/>
      <c r="W801" s="136"/>
      <c r="X801"/>
      <c r="Y801" s="137"/>
      <c r="Z801" s="137"/>
      <c r="AA801" s="136"/>
      <c r="AB801" s="136"/>
      <c r="AC801" s="136"/>
      <c r="AD801" s="136"/>
      <c r="AF801" s="145"/>
    </row>
    <row r="802" spans="1:32" x14ac:dyDescent="0.25">
      <c r="A802"/>
      <c r="B802"/>
      <c r="C802"/>
      <c r="D802"/>
      <c r="E802" s="135"/>
      <c r="F802" s="135"/>
      <c r="G802" s="135"/>
      <c r="H802"/>
      <c r="I802"/>
      <c r="J802"/>
      <c r="K802" s="136"/>
      <c r="L802"/>
      <c r="M802"/>
      <c r="N802"/>
      <c r="O802" s="136"/>
      <c r="P802"/>
      <c r="Q802"/>
      <c r="R802" s="137"/>
      <c r="S802"/>
      <c r="T802"/>
      <c r="U802"/>
      <c r="V802" s="136"/>
      <c r="W802" s="136"/>
      <c r="X802"/>
      <c r="Y802" s="137"/>
      <c r="Z802" s="137"/>
      <c r="AA802" s="136"/>
      <c r="AB802" s="136"/>
      <c r="AC802" s="136"/>
      <c r="AD802" s="136"/>
      <c r="AF802" s="145"/>
    </row>
    <row r="803" spans="1:32" x14ac:dyDescent="0.25">
      <c r="A803"/>
      <c r="B803"/>
      <c r="C803"/>
      <c r="D803"/>
      <c r="E803" s="135"/>
      <c r="F803" s="135"/>
      <c r="G803" s="135"/>
      <c r="H803"/>
      <c r="I803"/>
      <c r="J803"/>
      <c r="K803" s="136"/>
      <c r="L803"/>
      <c r="M803"/>
      <c r="N803"/>
      <c r="O803" s="136"/>
      <c r="P803"/>
      <c r="Q803"/>
      <c r="R803" s="137"/>
      <c r="S803"/>
      <c r="T803"/>
      <c r="U803"/>
      <c r="V803" s="136"/>
      <c r="W803" s="136"/>
      <c r="X803"/>
      <c r="Y803" s="137"/>
      <c r="Z803" s="137"/>
      <c r="AA803" s="136"/>
      <c r="AB803" s="136"/>
      <c r="AC803" s="136"/>
      <c r="AD803" s="136"/>
      <c r="AF803" s="145"/>
    </row>
    <row r="804" spans="1:32" x14ac:dyDescent="0.25">
      <c r="A804"/>
      <c r="B804"/>
      <c r="C804"/>
      <c r="D804"/>
      <c r="E804" s="135"/>
      <c r="F804" s="135"/>
      <c r="G804" s="135"/>
      <c r="H804"/>
      <c r="I804"/>
      <c r="J804"/>
      <c r="K804" s="136"/>
      <c r="L804"/>
      <c r="M804"/>
      <c r="N804"/>
      <c r="O804" s="136"/>
      <c r="P804"/>
      <c r="Q804"/>
      <c r="R804" s="137"/>
      <c r="S804"/>
      <c r="T804"/>
      <c r="U804"/>
      <c r="V804" s="136"/>
      <c r="W804" s="136"/>
      <c r="X804"/>
      <c r="Y804" s="137"/>
      <c r="Z804" s="137"/>
      <c r="AA804" s="136"/>
      <c r="AB804" s="136"/>
      <c r="AC804" s="136"/>
      <c r="AD804" s="136"/>
      <c r="AF804" s="145"/>
    </row>
    <row r="805" spans="1:32" x14ac:dyDescent="0.25">
      <c r="A805"/>
      <c r="B805"/>
      <c r="C805"/>
      <c r="D805"/>
      <c r="E805" s="135"/>
      <c r="F805" s="135"/>
      <c r="G805" s="135"/>
      <c r="H805"/>
      <c r="I805"/>
      <c r="J805"/>
      <c r="K805" s="136"/>
      <c r="L805"/>
      <c r="M805"/>
      <c r="N805"/>
      <c r="O805" s="136"/>
      <c r="P805"/>
      <c r="Q805"/>
      <c r="R805" s="137"/>
      <c r="S805"/>
      <c r="T805"/>
      <c r="U805"/>
      <c r="V805" s="136"/>
      <c r="W805" s="136"/>
      <c r="X805"/>
      <c r="Y805" s="137"/>
      <c r="Z805" s="137"/>
      <c r="AA805" s="136"/>
      <c r="AB805" s="136"/>
      <c r="AC805" s="136"/>
      <c r="AD805" s="136"/>
      <c r="AF805" s="145"/>
    </row>
    <row r="806" spans="1:32" x14ac:dyDescent="0.25">
      <c r="A806"/>
      <c r="B806"/>
      <c r="C806"/>
      <c r="D806"/>
      <c r="E806" s="135"/>
      <c r="F806" s="135"/>
      <c r="G806" s="135"/>
      <c r="H806"/>
      <c r="I806"/>
      <c r="J806"/>
      <c r="K806" s="136"/>
      <c r="L806"/>
      <c r="M806"/>
      <c r="N806"/>
      <c r="O806" s="136"/>
      <c r="P806"/>
      <c r="Q806"/>
      <c r="R806" s="137"/>
      <c r="S806"/>
      <c r="T806"/>
      <c r="U806"/>
      <c r="V806" s="136"/>
      <c r="W806" s="136"/>
      <c r="X806"/>
      <c r="Y806" s="137"/>
      <c r="Z806" s="137"/>
      <c r="AA806" s="136"/>
      <c r="AB806" s="136"/>
      <c r="AC806" s="136"/>
      <c r="AD806" s="136"/>
      <c r="AF806" s="145"/>
    </row>
    <row r="807" spans="1:32" x14ac:dyDescent="0.25">
      <c r="A807"/>
      <c r="B807"/>
      <c r="C807"/>
      <c r="D807"/>
      <c r="E807" s="135"/>
      <c r="F807" s="135"/>
      <c r="G807" s="135"/>
      <c r="H807"/>
      <c r="I807"/>
      <c r="J807"/>
      <c r="K807" s="136"/>
      <c r="L807"/>
      <c r="M807"/>
      <c r="N807"/>
      <c r="O807" s="136"/>
      <c r="P807"/>
      <c r="Q807"/>
      <c r="R807" s="137"/>
      <c r="S807"/>
      <c r="T807"/>
      <c r="U807"/>
      <c r="V807" s="136"/>
      <c r="W807" s="136"/>
      <c r="X807"/>
      <c r="Y807" s="137"/>
      <c r="Z807" s="137"/>
      <c r="AA807" s="136"/>
      <c r="AB807" s="136"/>
      <c r="AC807" s="136"/>
      <c r="AD807" s="136"/>
      <c r="AF807" s="145"/>
    </row>
    <row r="808" spans="1:32" x14ac:dyDescent="0.25">
      <c r="A808"/>
      <c r="B808"/>
      <c r="C808"/>
      <c r="D808"/>
      <c r="E808" s="135"/>
      <c r="F808" s="135"/>
      <c r="G808" s="135"/>
      <c r="H808"/>
      <c r="I808"/>
      <c r="J808"/>
      <c r="K808" s="136"/>
      <c r="L808"/>
      <c r="M808"/>
      <c r="N808"/>
      <c r="O808" s="136"/>
      <c r="P808"/>
      <c r="Q808"/>
      <c r="R808" s="137"/>
      <c r="S808"/>
      <c r="T808"/>
      <c r="U808"/>
      <c r="V808" s="136"/>
      <c r="W808" s="136"/>
      <c r="X808"/>
      <c r="Y808" s="137"/>
      <c r="Z808" s="137"/>
      <c r="AA808" s="136"/>
      <c r="AB808" s="136"/>
      <c r="AC808" s="136"/>
      <c r="AD808" s="136"/>
      <c r="AF808" s="145"/>
    </row>
    <row r="809" spans="1:32" x14ac:dyDescent="0.25">
      <c r="A809"/>
      <c r="B809"/>
      <c r="C809"/>
      <c r="D809"/>
      <c r="E809" s="135"/>
      <c r="F809" s="135"/>
      <c r="G809" s="135"/>
      <c r="H809"/>
      <c r="I809"/>
      <c r="J809"/>
      <c r="K809" s="136"/>
      <c r="L809"/>
      <c r="M809"/>
      <c r="N809"/>
      <c r="O809" s="136"/>
      <c r="P809"/>
      <c r="Q809"/>
      <c r="R809" s="137"/>
      <c r="S809"/>
      <c r="T809"/>
      <c r="U809"/>
      <c r="V809" s="136"/>
      <c r="W809" s="136"/>
      <c r="X809"/>
      <c r="Y809" s="137"/>
      <c r="Z809" s="137"/>
      <c r="AA809" s="136"/>
      <c r="AB809" s="136"/>
      <c r="AC809" s="136"/>
      <c r="AD809" s="136"/>
      <c r="AF809" s="145"/>
    </row>
    <row r="810" spans="1:32" x14ac:dyDescent="0.25">
      <c r="A810"/>
      <c r="B810"/>
      <c r="C810"/>
      <c r="D810"/>
      <c r="E810" s="135"/>
      <c r="F810" s="135"/>
      <c r="G810" s="135"/>
      <c r="H810"/>
      <c r="I810"/>
      <c r="J810"/>
      <c r="K810" s="136"/>
      <c r="L810"/>
      <c r="M810"/>
      <c r="N810"/>
      <c r="O810" s="136"/>
      <c r="P810"/>
      <c r="Q810"/>
      <c r="R810" s="137"/>
      <c r="S810"/>
      <c r="T810"/>
      <c r="U810"/>
      <c r="V810" s="136"/>
      <c r="W810" s="136"/>
      <c r="X810"/>
      <c r="Y810" s="137"/>
      <c r="Z810" s="137"/>
      <c r="AA810" s="136"/>
      <c r="AB810" s="136"/>
      <c r="AC810" s="136"/>
      <c r="AD810" s="136"/>
      <c r="AF810" s="145"/>
    </row>
    <row r="811" spans="1:32" x14ac:dyDescent="0.25">
      <c r="A811"/>
      <c r="B811"/>
      <c r="C811"/>
      <c r="D811"/>
      <c r="E811" s="135"/>
      <c r="F811" s="135"/>
      <c r="G811" s="135"/>
      <c r="H811"/>
      <c r="I811"/>
      <c r="J811"/>
      <c r="K811" s="136"/>
      <c r="L811"/>
      <c r="M811"/>
      <c r="N811"/>
      <c r="O811" s="136"/>
      <c r="P811"/>
      <c r="Q811"/>
      <c r="R811" s="137"/>
      <c r="S811"/>
      <c r="T811"/>
      <c r="U811"/>
      <c r="V811" s="136"/>
      <c r="W811" s="136"/>
      <c r="X811"/>
      <c r="Y811" s="137"/>
      <c r="Z811" s="137"/>
      <c r="AA811" s="136"/>
      <c r="AB811" s="136"/>
      <c r="AC811" s="136"/>
      <c r="AD811" s="136"/>
      <c r="AF811" s="145"/>
    </row>
    <row r="812" spans="1:32" x14ac:dyDescent="0.25">
      <c r="A812"/>
      <c r="B812"/>
      <c r="C812"/>
      <c r="D812"/>
      <c r="E812" s="135"/>
      <c r="F812" s="135"/>
      <c r="G812" s="135"/>
      <c r="H812"/>
      <c r="I812"/>
      <c r="J812"/>
      <c r="K812" s="136"/>
      <c r="L812"/>
      <c r="M812"/>
      <c r="N812"/>
      <c r="O812" s="136"/>
      <c r="P812"/>
      <c r="Q812"/>
      <c r="R812" s="137"/>
      <c r="S812"/>
      <c r="T812"/>
      <c r="U812"/>
      <c r="V812" s="136"/>
      <c r="W812" s="136"/>
      <c r="X812"/>
      <c r="Y812" s="137"/>
      <c r="Z812" s="137"/>
      <c r="AA812" s="136"/>
      <c r="AB812" s="136"/>
      <c r="AC812" s="136"/>
      <c r="AD812" s="136"/>
      <c r="AF812" s="145"/>
    </row>
    <row r="813" spans="1:32" x14ac:dyDescent="0.25">
      <c r="A813"/>
      <c r="B813"/>
      <c r="C813"/>
      <c r="D813"/>
      <c r="E813" s="135"/>
      <c r="F813" s="135"/>
      <c r="G813" s="135"/>
      <c r="H813"/>
      <c r="I813"/>
      <c r="J813"/>
      <c r="K813" s="136"/>
      <c r="L813"/>
      <c r="M813"/>
      <c r="N813"/>
      <c r="O813" s="136"/>
      <c r="P813"/>
      <c r="Q813"/>
      <c r="R813" s="137"/>
      <c r="S813"/>
      <c r="T813"/>
      <c r="U813"/>
      <c r="V813" s="136"/>
      <c r="W813" s="136"/>
      <c r="X813"/>
      <c r="Y813" s="137"/>
      <c r="Z813" s="137"/>
      <c r="AA813" s="136"/>
      <c r="AB813" s="136"/>
      <c r="AC813" s="136"/>
      <c r="AD813" s="136"/>
      <c r="AF813" s="145"/>
    </row>
    <row r="814" spans="1:32" x14ac:dyDescent="0.25">
      <c r="A814"/>
      <c r="B814"/>
      <c r="C814"/>
      <c r="D814"/>
      <c r="E814" s="135"/>
      <c r="F814" s="135"/>
      <c r="G814" s="135"/>
      <c r="H814"/>
      <c r="I814"/>
      <c r="J814"/>
      <c r="K814" s="136"/>
      <c r="L814"/>
      <c r="M814"/>
      <c r="N814"/>
      <c r="O814" s="136"/>
      <c r="P814"/>
      <c r="Q814"/>
      <c r="R814" s="137"/>
      <c r="S814"/>
      <c r="T814"/>
      <c r="U814"/>
      <c r="V814" s="136"/>
      <c r="W814" s="136"/>
      <c r="X814"/>
      <c r="Y814" s="137"/>
      <c r="Z814" s="137"/>
      <c r="AA814" s="136"/>
      <c r="AB814" s="136"/>
      <c r="AC814" s="136"/>
      <c r="AD814" s="136"/>
      <c r="AF814" s="145"/>
    </row>
    <row r="815" spans="1:32" x14ac:dyDescent="0.25">
      <c r="A815"/>
      <c r="B815"/>
      <c r="C815"/>
      <c r="D815"/>
      <c r="E815" s="135"/>
      <c r="F815" s="135"/>
      <c r="G815" s="135"/>
      <c r="H815"/>
      <c r="I815"/>
      <c r="J815"/>
      <c r="K815" s="136"/>
      <c r="L815"/>
      <c r="M815"/>
      <c r="N815"/>
      <c r="O815" s="136"/>
      <c r="P815"/>
      <c r="Q815"/>
      <c r="R815" s="137"/>
      <c r="S815"/>
      <c r="T815"/>
      <c r="U815"/>
      <c r="V815" s="136"/>
      <c r="W815" s="136"/>
      <c r="X815"/>
      <c r="Y815" s="137"/>
      <c r="Z815" s="137"/>
      <c r="AA815" s="136"/>
      <c r="AB815" s="136"/>
      <c r="AC815" s="136"/>
      <c r="AD815" s="136"/>
      <c r="AF815" s="145"/>
    </row>
    <row r="816" spans="1:32" x14ac:dyDescent="0.25">
      <c r="A816"/>
      <c r="B816"/>
      <c r="C816"/>
      <c r="D816"/>
      <c r="E816" s="135"/>
      <c r="F816" s="135"/>
      <c r="G816" s="135"/>
      <c r="H816"/>
      <c r="I816"/>
      <c r="J816"/>
      <c r="K816" s="136"/>
      <c r="L816"/>
      <c r="M816"/>
      <c r="N816"/>
      <c r="O816" s="136"/>
      <c r="P816"/>
      <c r="Q816"/>
      <c r="R816" s="137"/>
      <c r="S816"/>
      <c r="T816"/>
      <c r="U816"/>
      <c r="V816" s="136"/>
      <c r="W816" s="136"/>
      <c r="X816"/>
      <c r="Y816" s="137"/>
      <c r="Z816" s="137"/>
      <c r="AA816" s="136"/>
      <c r="AB816" s="136"/>
      <c r="AC816" s="136"/>
      <c r="AD816" s="136"/>
      <c r="AF816" s="145"/>
    </row>
    <row r="817" spans="1:32" x14ac:dyDescent="0.25">
      <c r="A817"/>
      <c r="B817"/>
      <c r="C817"/>
      <c r="D817"/>
      <c r="E817" s="135"/>
      <c r="F817" s="135"/>
      <c r="G817" s="135"/>
      <c r="H817"/>
      <c r="I817"/>
      <c r="J817"/>
      <c r="K817" s="136"/>
      <c r="L817"/>
      <c r="M817"/>
      <c r="N817"/>
      <c r="O817" s="136"/>
      <c r="P817"/>
      <c r="Q817"/>
      <c r="R817" s="137"/>
      <c r="S817"/>
      <c r="T817"/>
      <c r="U817"/>
      <c r="V817" s="136"/>
      <c r="W817" s="136"/>
      <c r="X817"/>
      <c r="Y817" s="137"/>
      <c r="Z817" s="137"/>
      <c r="AA817" s="136"/>
      <c r="AB817" s="136"/>
      <c r="AC817" s="136"/>
      <c r="AD817" s="136"/>
      <c r="AF817" s="145"/>
    </row>
    <row r="818" spans="1:32" x14ac:dyDescent="0.25">
      <c r="A818"/>
      <c r="B818"/>
      <c r="C818"/>
      <c r="D818"/>
      <c r="E818" s="135"/>
      <c r="F818" s="135"/>
      <c r="G818" s="135"/>
      <c r="H818"/>
      <c r="I818"/>
      <c r="J818"/>
      <c r="K818" s="136"/>
      <c r="L818"/>
      <c r="M818"/>
      <c r="N818"/>
      <c r="O818" s="136"/>
      <c r="P818"/>
      <c r="Q818"/>
      <c r="R818" s="137"/>
      <c r="S818"/>
      <c r="T818"/>
      <c r="U818"/>
      <c r="V818" s="136"/>
      <c r="W818" s="136"/>
      <c r="X818"/>
      <c r="Y818" s="137"/>
      <c r="Z818" s="137"/>
      <c r="AA818" s="136"/>
      <c r="AB818" s="136"/>
      <c r="AC818" s="136"/>
      <c r="AD818" s="136"/>
      <c r="AF818" s="145"/>
    </row>
    <row r="819" spans="1:32" x14ac:dyDescent="0.25">
      <c r="A819"/>
      <c r="B819"/>
      <c r="C819"/>
      <c r="D819"/>
      <c r="E819" s="135"/>
      <c r="F819" s="135"/>
      <c r="G819" s="135"/>
      <c r="H819"/>
      <c r="I819"/>
      <c r="J819"/>
      <c r="K819" s="136"/>
      <c r="L819"/>
      <c r="M819"/>
      <c r="N819"/>
      <c r="O819" s="136"/>
      <c r="P819"/>
      <c r="Q819"/>
      <c r="R819" s="137"/>
      <c r="S819"/>
      <c r="T819"/>
      <c r="U819"/>
      <c r="V819" s="136"/>
      <c r="W819" s="136"/>
      <c r="X819"/>
      <c r="Y819" s="137"/>
      <c r="Z819" s="137"/>
      <c r="AA819" s="136"/>
      <c r="AB819" s="136"/>
      <c r="AC819" s="136"/>
      <c r="AD819" s="136"/>
      <c r="AF819" s="145"/>
    </row>
    <row r="820" spans="1:32" x14ac:dyDescent="0.25">
      <c r="A820"/>
      <c r="B820"/>
      <c r="C820"/>
      <c r="D820"/>
      <c r="E820" s="135"/>
      <c r="F820" s="135"/>
      <c r="G820" s="135"/>
      <c r="H820"/>
      <c r="I820"/>
      <c r="J820"/>
      <c r="K820" s="136"/>
      <c r="L820"/>
      <c r="M820"/>
      <c r="N820"/>
      <c r="O820" s="136"/>
      <c r="P820"/>
      <c r="Q820"/>
      <c r="R820" s="137"/>
      <c r="S820"/>
      <c r="T820"/>
      <c r="U820"/>
      <c r="V820" s="136"/>
      <c r="W820" s="136"/>
      <c r="X820"/>
      <c r="Y820" s="137"/>
      <c r="Z820" s="137"/>
      <c r="AA820" s="136"/>
      <c r="AB820" s="136"/>
      <c r="AC820" s="136"/>
      <c r="AD820" s="136"/>
      <c r="AF820" s="145"/>
    </row>
    <row r="821" spans="1:32" x14ac:dyDescent="0.25">
      <c r="A821"/>
      <c r="B821"/>
      <c r="C821"/>
      <c r="D821"/>
      <c r="E821" s="135"/>
      <c r="F821" s="135"/>
      <c r="G821" s="135"/>
      <c r="H821"/>
      <c r="I821"/>
      <c r="J821"/>
      <c r="K821" s="136"/>
      <c r="L821"/>
      <c r="M821"/>
      <c r="N821"/>
      <c r="O821" s="136"/>
      <c r="P821"/>
      <c r="Q821"/>
      <c r="R821" s="137"/>
      <c r="S821"/>
      <c r="T821"/>
      <c r="U821"/>
      <c r="V821" s="136"/>
      <c r="W821" s="136"/>
      <c r="X821"/>
      <c r="Y821" s="137"/>
      <c r="Z821" s="137"/>
      <c r="AA821" s="136"/>
      <c r="AB821" s="136"/>
      <c r="AC821" s="136"/>
      <c r="AD821" s="136"/>
      <c r="AF821" s="145"/>
    </row>
    <row r="822" spans="1:32" x14ac:dyDescent="0.25">
      <c r="A822"/>
      <c r="B822"/>
      <c r="C822"/>
      <c r="D822"/>
      <c r="E822" s="135"/>
      <c r="F822" s="135"/>
      <c r="G822" s="135"/>
      <c r="H822"/>
      <c r="I822"/>
      <c r="J822"/>
      <c r="K822" s="136"/>
      <c r="L822"/>
      <c r="M822"/>
      <c r="N822"/>
      <c r="O822" s="136"/>
      <c r="P822"/>
      <c r="Q822"/>
      <c r="R822" s="137"/>
      <c r="S822"/>
      <c r="T822"/>
      <c r="U822"/>
      <c r="V822" s="136"/>
      <c r="W822" s="136"/>
      <c r="X822"/>
      <c r="Y822" s="137"/>
      <c r="Z822" s="137"/>
      <c r="AA822" s="136"/>
      <c r="AB822" s="136"/>
      <c r="AC822" s="136"/>
      <c r="AD822" s="136"/>
      <c r="AF822" s="145"/>
    </row>
    <row r="823" spans="1:32" x14ac:dyDescent="0.25">
      <c r="A823"/>
      <c r="B823"/>
      <c r="C823"/>
      <c r="D823"/>
      <c r="E823" s="135"/>
      <c r="F823" s="135"/>
      <c r="G823" s="135"/>
      <c r="H823"/>
      <c r="I823"/>
      <c r="J823"/>
      <c r="K823" s="136"/>
      <c r="L823"/>
      <c r="M823"/>
      <c r="N823"/>
      <c r="O823" s="136"/>
      <c r="P823"/>
      <c r="Q823"/>
      <c r="R823" s="137"/>
      <c r="S823"/>
      <c r="T823"/>
      <c r="U823"/>
      <c r="V823" s="136"/>
      <c r="W823" s="136"/>
      <c r="X823"/>
      <c r="Y823" s="137"/>
      <c r="Z823" s="137"/>
      <c r="AA823" s="136"/>
      <c r="AB823" s="136"/>
      <c r="AC823" s="136"/>
      <c r="AD823" s="136"/>
      <c r="AF823" s="145"/>
    </row>
    <row r="824" spans="1:32" x14ac:dyDescent="0.25">
      <c r="A824"/>
      <c r="B824"/>
      <c r="C824"/>
      <c r="D824"/>
      <c r="E824" s="135"/>
      <c r="F824" s="135"/>
      <c r="G824" s="135"/>
      <c r="H824"/>
      <c r="I824"/>
      <c r="J824"/>
      <c r="K824" s="136"/>
      <c r="L824"/>
      <c r="M824"/>
      <c r="N824"/>
      <c r="O824" s="136"/>
      <c r="P824"/>
      <c r="Q824"/>
      <c r="R824" s="137"/>
      <c r="S824"/>
      <c r="T824"/>
      <c r="U824"/>
      <c r="V824" s="136"/>
      <c r="W824" s="136"/>
      <c r="X824"/>
      <c r="Y824" s="137"/>
      <c r="Z824" s="137"/>
      <c r="AA824" s="136"/>
      <c r="AB824" s="136"/>
      <c r="AC824" s="136"/>
      <c r="AD824" s="136"/>
      <c r="AF824" s="145"/>
    </row>
    <row r="825" spans="1:32" x14ac:dyDescent="0.25">
      <c r="A825"/>
      <c r="B825"/>
      <c r="C825"/>
      <c r="D825"/>
      <c r="E825" s="135"/>
      <c r="F825" s="135"/>
      <c r="G825" s="135"/>
      <c r="H825"/>
      <c r="I825"/>
      <c r="J825"/>
      <c r="K825" s="136"/>
      <c r="L825"/>
      <c r="M825"/>
      <c r="N825"/>
      <c r="O825" s="136"/>
      <c r="P825"/>
      <c r="Q825"/>
      <c r="R825" s="137"/>
      <c r="S825"/>
      <c r="T825"/>
      <c r="U825"/>
      <c r="V825" s="136"/>
      <c r="W825" s="136"/>
      <c r="X825"/>
      <c r="Y825" s="137"/>
      <c r="Z825" s="137"/>
      <c r="AA825" s="136"/>
      <c r="AB825" s="136"/>
      <c r="AC825" s="136"/>
      <c r="AD825" s="136"/>
      <c r="AF825" s="145"/>
    </row>
    <row r="826" spans="1:32" x14ac:dyDescent="0.25">
      <c r="A826"/>
      <c r="B826"/>
      <c r="C826"/>
      <c r="D826"/>
      <c r="E826" s="135"/>
      <c r="F826" s="135"/>
      <c r="G826" s="135"/>
      <c r="H826"/>
      <c r="I826"/>
      <c r="J826"/>
      <c r="K826" s="136"/>
      <c r="L826"/>
      <c r="M826"/>
      <c r="N826"/>
      <c r="O826" s="136"/>
      <c r="P826"/>
      <c r="Q826"/>
      <c r="R826" s="137"/>
      <c r="S826"/>
      <c r="T826"/>
      <c r="U826"/>
      <c r="V826" s="136"/>
      <c r="W826" s="136"/>
      <c r="X826"/>
      <c r="Y826" s="137"/>
      <c r="Z826" s="137"/>
      <c r="AA826" s="136"/>
      <c r="AB826" s="136"/>
      <c r="AC826" s="136"/>
      <c r="AD826" s="136"/>
      <c r="AF826" s="145"/>
    </row>
    <row r="827" spans="1:32" x14ac:dyDescent="0.25">
      <c r="A827"/>
      <c r="B827"/>
      <c r="C827"/>
      <c r="D827"/>
      <c r="E827" s="135"/>
      <c r="F827" s="135"/>
      <c r="G827" s="135"/>
      <c r="H827"/>
      <c r="I827"/>
      <c r="J827"/>
      <c r="K827" s="136"/>
      <c r="L827"/>
      <c r="M827"/>
      <c r="N827"/>
      <c r="O827" s="136"/>
      <c r="P827"/>
      <c r="Q827"/>
      <c r="R827" s="137"/>
      <c r="S827"/>
      <c r="T827"/>
      <c r="U827"/>
      <c r="V827" s="136"/>
      <c r="W827" s="136"/>
      <c r="X827"/>
      <c r="Y827" s="137"/>
      <c r="Z827" s="137"/>
      <c r="AA827" s="136"/>
      <c r="AB827" s="136"/>
      <c r="AC827" s="136"/>
      <c r="AD827" s="136"/>
      <c r="AF827" s="145"/>
    </row>
    <row r="828" spans="1:32" x14ac:dyDescent="0.25">
      <c r="A828"/>
      <c r="B828"/>
      <c r="C828"/>
      <c r="D828"/>
      <c r="E828" s="135"/>
      <c r="F828" s="135"/>
      <c r="G828" s="135"/>
      <c r="H828"/>
      <c r="I828"/>
      <c r="J828"/>
      <c r="K828" s="136"/>
      <c r="L828"/>
      <c r="M828"/>
      <c r="N828"/>
      <c r="O828" s="136"/>
      <c r="P828"/>
      <c r="Q828"/>
      <c r="R828" s="137"/>
      <c r="S828"/>
      <c r="T828"/>
      <c r="U828"/>
      <c r="V828" s="136"/>
      <c r="W828" s="136"/>
      <c r="X828"/>
      <c r="Y828" s="137"/>
      <c r="Z828" s="137"/>
      <c r="AA828" s="136"/>
      <c r="AB828" s="136"/>
      <c r="AC828" s="136"/>
      <c r="AD828" s="136"/>
      <c r="AF828" s="145"/>
    </row>
    <row r="829" spans="1:32" x14ac:dyDescent="0.25">
      <c r="A829"/>
      <c r="B829"/>
      <c r="C829"/>
      <c r="D829"/>
      <c r="E829" s="135"/>
      <c r="F829" s="135"/>
      <c r="G829" s="135"/>
      <c r="H829"/>
      <c r="I829"/>
      <c r="J829"/>
      <c r="K829" s="136"/>
      <c r="L829"/>
      <c r="M829"/>
      <c r="N829"/>
      <c r="O829" s="136"/>
      <c r="P829"/>
      <c r="Q829"/>
      <c r="R829" s="137"/>
      <c r="S829"/>
      <c r="T829"/>
      <c r="U829"/>
      <c r="V829" s="136"/>
      <c r="W829" s="136"/>
      <c r="X829"/>
      <c r="Y829" s="137"/>
      <c r="Z829" s="137"/>
      <c r="AA829" s="136"/>
      <c r="AB829" s="136"/>
      <c r="AC829" s="136"/>
      <c r="AD829" s="136"/>
      <c r="AF829" s="145"/>
    </row>
    <row r="830" spans="1:32" x14ac:dyDescent="0.25">
      <c r="A830"/>
      <c r="B830"/>
      <c r="C830"/>
      <c r="D830"/>
      <c r="E830" s="135"/>
      <c r="F830" s="135"/>
      <c r="G830" s="135"/>
      <c r="H830"/>
      <c r="I830"/>
      <c r="J830"/>
      <c r="K830" s="136"/>
      <c r="L830"/>
      <c r="M830"/>
      <c r="N830"/>
      <c r="O830" s="136"/>
      <c r="P830"/>
      <c r="Q830"/>
      <c r="R830" s="137"/>
      <c r="S830"/>
      <c r="T830"/>
      <c r="U830"/>
      <c r="V830" s="136"/>
      <c r="W830" s="136"/>
      <c r="X830"/>
      <c r="Y830" s="137"/>
      <c r="Z830" s="137"/>
      <c r="AA830" s="136"/>
      <c r="AB830" s="136"/>
      <c r="AC830" s="136"/>
      <c r="AD830" s="136"/>
      <c r="AF830" s="145"/>
    </row>
    <row r="831" spans="1:32" x14ac:dyDescent="0.25">
      <c r="A831"/>
      <c r="B831"/>
      <c r="C831"/>
      <c r="D831"/>
      <c r="E831" s="135"/>
      <c r="F831" s="135"/>
      <c r="G831" s="135"/>
      <c r="H831"/>
      <c r="I831"/>
      <c r="J831"/>
      <c r="K831" s="136"/>
      <c r="L831"/>
      <c r="M831"/>
      <c r="N831"/>
      <c r="O831" s="136"/>
      <c r="P831"/>
      <c r="Q831"/>
      <c r="R831" s="137"/>
      <c r="S831"/>
      <c r="T831"/>
      <c r="U831"/>
      <c r="V831" s="136"/>
      <c r="W831" s="136"/>
      <c r="X831"/>
      <c r="Y831" s="137"/>
      <c r="Z831" s="137"/>
      <c r="AA831" s="136"/>
      <c r="AB831" s="136"/>
      <c r="AC831" s="136"/>
      <c r="AD831" s="136"/>
      <c r="AF831" s="145"/>
    </row>
    <row r="832" spans="1:32" x14ac:dyDescent="0.25">
      <c r="A832"/>
      <c r="B832"/>
      <c r="C832"/>
      <c r="D832"/>
      <c r="E832" s="135"/>
      <c r="F832" s="135"/>
      <c r="G832" s="135"/>
      <c r="H832"/>
      <c r="I832"/>
      <c r="J832"/>
      <c r="K832" s="136"/>
      <c r="L832"/>
      <c r="M832"/>
      <c r="N832"/>
      <c r="O832" s="136"/>
      <c r="P832"/>
      <c r="Q832"/>
      <c r="R832" s="137"/>
      <c r="S832"/>
      <c r="T832"/>
      <c r="U832"/>
      <c r="V832" s="136"/>
      <c r="W832" s="136"/>
      <c r="X832"/>
      <c r="Y832" s="137"/>
      <c r="Z832" s="137"/>
      <c r="AA832" s="136"/>
      <c r="AB832" s="136"/>
      <c r="AC832" s="136"/>
      <c r="AD832" s="136"/>
      <c r="AF832" s="145"/>
    </row>
    <row r="833" spans="1:32" x14ac:dyDescent="0.25">
      <c r="A833"/>
      <c r="B833"/>
      <c r="C833"/>
      <c r="D833"/>
      <c r="E833" s="135"/>
      <c r="F833" s="135"/>
      <c r="G833" s="135"/>
      <c r="H833"/>
      <c r="I833"/>
      <c r="J833"/>
      <c r="K833" s="136"/>
      <c r="L833"/>
      <c r="M833"/>
      <c r="N833"/>
      <c r="O833" s="136"/>
      <c r="P833"/>
      <c r="Q833"/>
      <c r="R833" s="137"/>
      <c r="S833"/>
      <c r="T833"/>
      <c r="U833"/>
      <c r="V833" s="136"/>
      <c r="W833" s="136"/>
      <c r="X833"/>
      <c r="Y833" s="137"/>
      <c r="Z833" s="137"/>
      <c r="AA833" s="136"/>
      <c r="AB833" s="136"/>
      <c r="AC833" s="136"/>
      <c r="AD833" s="136"/>
      <c r="AF833" s="145"/>
    </row>
    <row r="834" spans="1:32" x14ac:dyDescent="0.25">
      <c r="A834"/>
      <c r="B834"/>
      <c r="C834"/>
      <c r="D834"/>
      <c r="E834" s="135"/>
      <c r="F834" s="135"/>
      <c r="G834" s="135"/>
      <c r="H834"/>
      <c r="I834"/>
      <c r="J834"/>
      <c r="K834" s="136"/>
      <c r="L834"/>
      <c r="M834"/>
      <c r="N834"/>
      <c r="O834" s="136"/>
      <c r="P834"/>
      <c r="Q834"/>
      <c r="R834" s="137"/>
      <c r="S834"/>
      <c r="T834"/>
      <c r="U834"/>
      <c r="V834" s="136"/>
      <c r="W834" s="136"/>
      <c r="X834"/>
      <c r="Y834" s="137"/>
      <c r="Z834" s="137"/>
      <c r="AA834" s="136"/>
      <c r="AB834" s="136"/>
      <c r="AC834" s="136"/>
      <c r="AD834" s="136"/>
      <c r="AF834" s="145"/>
    </row>
    <row r="835" spans="1:32" x14ac:dyDescent="0.25">
      <c r="A835"/>
      <c r="B835"/>
      <c r="C835"/>
      <c r="D835"/>
      <c r="E835" s="135"/>
      <c r="F835" s="135"/>
      <c r="G835" s="135"/>
      <c r="H835"/>
      <c r="I835"/>
      <c r="J835"/>
      <c r="K835" s="136"/>
      <c r="L835"/>
      <c r="M835"/>
      <c r="N835"/>
      <c r="O835" s="136"/>
      <c r="P835"/>
      <c r="Q835"/>
      <c r="R835" s="137"/>
      <c r="S835"/>
      <c r="T835"/>
      <c r="U835"/>
      <c r="V835" s="136"/>
      <c r="W835" s="136"/>
      <c r="X835"/>
      <c r="Y835" s="137"/>
      <c r="Z835" s="137"/>
      <c r="AA835" s="136"/>
      <c r="AB835" s="136"/>
      <c r="AC835" s="136"/>
      <c r="AD835" s="136"/>
      <c r="AF835" s="145"/>
    </row>
    <row r="836" spans="1:32" x14ac:dyDescent="0.25">
      <c r="A836"/>
      <c r="B836"/>
      <c r="C836"/>
      <c r="D836"/>
      <c r="E836" s="135"/>
      <c r="F836" s="135"/>
      <c r="G836" s="135"/>
      <c r="H836"/>
      <c r="I836"/>
      <c r="J836"/>
      <c r="K836" s="136"/>
      <c r="L836"/>
      <c r="M836"/>
      <c r="N836"/>
      <c r="O836" s="136"/>
      <c r="P836"/>
      <c r="Q836"/>
      <c r="R836" s="137"/>
      <c r="S836"/>
      <c r="T836"/>
      <c r="U836"/>
      <c r="V836" s="136"/>
      <c r="W836" s="136"/>
      <c r="X836"/>
      <c r="Y836" s="137"/>
      <c r="Z836" s="137"/>
      <c r="AA836" s="136"/>
      <c r="AB836" s="136"/>
      <c r="AC836" s="136"/>
      <c r="AD836" s="136"/>
      <c r="AF836" s="145"/>
    </row>
    <row r="837" spans="1:32" x14ac:dyDescent="0.25">
      <c r="A837"/>
      <c r="B837"/>
      <c r="C837"/>
      <c r="D837"/>
      <c r="E837" s="135"/>
      <c r="F837" s="135"/>
      <c r="G837" s="135"/>
      <c r="H837"/>
      <c r="I837"/>
      <c r="J837"/>
      <c r="K837" s="136"/>
      <c r="L837"/>
      <c r="M837"/>
      <c r="N837"/>
      <c r="O837" s="136"/>
      <c r="P837"/>
      <c r="Q837"/>
      <c r="R837" s="137"/>
      <c r="S837"/>
      <c r="T837"/>
      <c r="U837"/>
      <c r="V837" s="136"/>
      <c r="W837" s="136"/>
      <c r="X837"/>
      <c r="Y837" s="137"/>
      <c r="Z837" s="137"/>
      <c r="AA837" s="136"/>
      <c r="AB837" s="136"/>
      <c r="AC837" s="136"/>
      <c r="AD837" s="136"/>
      <c r="AF837" s="145"/>
    </row>
    <row r="838" spans="1:32" x14ac:dyDescent="0.25">
      <c r="A838"/>
      <c r="B838"/>
      <c r="C838"/>
      <c r="D838"/>
      <c r="E838" s="135"/>
      <c r="F838" s="135"/>
      <c r="G838" s="135"/>
      <c r="H838"/>
      <c r="I838"/>
      <c r="J838"/>
      <c r="K838" s="136"/>
      <c r="L838"/>
      <c r="M838"/>
      <c r="N838"/>
      <c r="O838" s="136"/>
      <c r="P838"/>
      <c r="Q838"/>
      <c r="R838" s="137"/>
      <c r="S838"/>
      <c r="T838"/>
      <c r="U838"/>
      <c r="V838" s="136"/>
      <c r="W838" s="136"/>
      <c r="X838"/>
      <c r="Y838" s="137"/>
      <c r="Z838" s="137"/>
      <c r="AA838" s="136"/>
      <c r="AB838" s="136"/>
      <c r="AC838" s="136"/>
      <c r="AD838" s="136"/>
      <c r="AF838" s="145"/>
    </row>
    <row r="839" spans="1:32" x14ac:dyDescent="0.25">
      <c r="A839"/>
      <c r="B839"/>
      <c r="C839"/>
      <c r="D839"/>
      <c r="E839" s="135"/>
      <c r="F839" s="135"/>
      <c r="G839" s="135"/>
      <c r="H839"/>
      <c r="I839"/>
      <c r="J839"/>
      <c r="K839" s="136"/>
      <c r="L839"/>
      <c r="M839"/>
      <c r="N839"/>
      <c r="O839" s="136"/>
      <c r="P839"/>
      <c r="Q839"/>
      <c r="R839" s="137"/>
      <c r="S839"/>
      <c r="T839"/>
      <c r="U839"/>
      <c r="V839" s="136"/>
      <c r="W839" s="136"/>
      <c r="X839"/>
      <c r="Y839" s="137"/>
      <c r="Z839" s="137"/>
      <c r="AA839" s="136"/>
      <c r="AB839" s="136"/>
      <c r="AC839" s="136"/>
      <c r="AD839" s="136"/>
      <c r="AF839" s="145"/>
    </row>
    <row r="840" spans="1:32" x14ac:dyDescent="0.25">
      <c r="A840"/>
      <c r="B840"/>
      <c r="C840"/>
      <c r="D840"/>
      <c r="E840" s="135"/>
      <c r="F840" s="135"/>
      <c r="G840" s="135"/>
      <c r="H840"/>
      <c r="I840"/>
      <c r="J840"/>
      <c r="K840" s="136"/>
      <c r="L840"/>
      <c r="M840"/>
      <c r="N840"/>
      <c r="O840" s="136"/>
      <c r="P840"/>
      <c r="Q840"/>
      <c r="R840" s="137"/>
      <c r="S840"/>
      <c r="T840"/>
      <c r="U840"/>
      <c r="V840" s="136"/>
      <c r="W840" s="136"/>
      <c r="X840"/>
      <c r="Y840" s="137"/>
      <c r="Z840" s="137"/>
      <c r="AA840" s="136"/>
      <c r="AB840" s="136"/>
      <c r="AC840" s="136"/>
      <c r="AD840" s="136"/>
      <c r="AF840" s="145"/>
    </row>
    <row r="841" spans="1:32" x14ac:dyDescent="0.25">
      <c r="A841"/>
      <c r="B841"/>
      <c r="C841"/>
      <c r="D841"/>
      <c r="E841" s="135"/>
      <c r="F841" s="135"/>
      <c r="G841" s="135"/>
      <c r="H841"/>
      <c r="I841"/>
      <c r="J841"/>
      <c r="K841" s="136"/>
      <c r="L841"/>
      <c r="M841"/>
      <c r="N841"/>
      <c r="O841" s="136"/>
      <c r="P841"/>
      <c r="Q841"/>
      <c r="R841" s="137"/>
      <c r="S841"/>
      <c r="T841"/>
      <c r="U841"/>
      <c r="V841" s="136"/>
      <c r="W841" s="136"/>
      <c r="X841"/>
      <c r="Y841" s="137"/>
      <c r="Z841" s="137"/>
      <c r="AA841" s="136"/>
      <c r="AB841" s="136"/>
      <c r="AC841" s="136"/>
      <c r="AD841" s="136"/>
      <c r="AF841" s="145"/>
    </row>
    <row r="842" spans="1:32" x14ac:dyDescent="0.25">
      <c r="A842"/>
      <c r="B842"/>
      <c r="C842"/>
      <c r="D842"/>
      <c r="E842" s="135"/>
      <c r="F842" s="135"/>
      <c r="G842" s="135"/>
      <c r="H842"/>
      <c r="I842"/>
      <c r="J842"/>
      <c r="K842" s="136"/>
      <c r="L842"/>
      <c r="M842"/>
      <c r="N842"/>
      <c r="O842" s="136"/>
      <c r="P842"/>
      <c r="Q842"/>
      <c r="R842" s="137"/>
      <c r="S842"/>
      <c r="T842"/>
      <c r="U842"/>
      <c r="V842" s="136"/>
      <c r="W842" s="136"/>
      <c r="X842"/>
      <c r="Y842" s="137"/>
      <c r="Z842" s="137"/>
      <c r="AA842" s="136"/>
      <c r="AB842" s="136"/>
      <c r="AC842" s="136"/>
      <c r="AD842" s="136"/>
      <c r="AF842" s="145"/>
    </row>
    <row r="843" spans="1:32" x14ac:dyDescent="0.25">
      <c r="A843"/>
      <c r="B843"/>
      <c r="C843"/>
      <c r="D843"/>
      <c r="E843" s="135"/>
      <c r="F843" s="135"/>
      <c r="G843" s="135"/>
      <c r="H843"/>
      <c r="I843"/>
      <c r="J843"/>
      <c r="K843" s="136"/>
      <c r="L843"/>
      <c r="M843"/>
      <c r="N843"/>
      <c r="O843" s="136"/>
      <c r="P843"/>
      <c r="Q843"/>
      <c r="R843" s="137"/>
      <c r="S843"/>
      <c r="T843"/>
      <c r="U843"/>
      <c r="V843" s="136"/>
      <c r="W843" s="136"/>
      <c r="X843"/>
      <c r="Y843" s="137"/>
      <c r="Z843" s="137"/>
      <c r="AA843" s="136"/>
      <c r="AB843" s="136"/>
      <c r="AC843" s="136"/>
      <c r="AD843" s="136"/>
      <c r="AF843" s="145"/>
    </row>
    <row r="844" spans="1:32" x14ac:dyDescent="0.25">
      <c r="A844"/>
      <c r="B844"/>
      <c r="C844"/>
      <c r="D844"/>
      <c r="E844" s="135"/>
      <c r="F844" s="135"/>
      <c r="G844" s="135"/>
      <c r="H844"/>
      <c r="I844"/>
      <c r="J844"/>
      <c r="K844" s="136"/>
      <c r="L844"/>
      <c r="M844"/>
      <c r="N844"/>
      <c r="O844" s="136"/>
      <c r="P844"/>
      <c r="Q844"/>
      <c r="R844" s="137"/>
      <c r="S844"/>
      <c r="T844"/>
      <c r="U844"/>
      <c r="V844" s="136"/>
      <c r="W844" s="136"/>
      <c r="X844"/>
      <c r="Y844" s="137"/>
      <c r="Z844" s="137"/>
      <c r="AA844" s="136"/>
      <c r="AB844" s="136"/>
      <c r="AC844" s="136"/>
      <c r="AD844" s="136"/>
      <c r="AF844" s="145"/>
    </row>
    <row r="845" spans="1:32" x14ac:dyDescent="0.25">
      <c r="A845"/>
      <c r="B845"/>
      <c r="C845"/>
      <c r="D845"/>
      <c r="E845" s="135"/>
      <c r="F845" s="135"/>
      <c r="G845" s="135"/>
      <c r="H845"/>
      <c r="I845"/>
      <c r="J845"/>
      <c r="K845" s="136"/>
      <c r="L845"/>
      <c r="M845"/>
      <c r="N845"/>
      <c r="O845" s="136"/>
      <c r="P845"/>
      <c r="Q845"/>
      <c r="R845" s="137"/>
      <c r="S845"/>
      <c r="T845"/>
      <c r="U845"/>
      <c r="V845" s="136"/>
      <c r="W845" s="136"/>
      <c r="X845"/>
      <c r="Y845" s="137"/>
      <c r="Z845" s="137"/>
      <c r="AA845" s="136"/>
      <c r="AB845" s="136"/>
      <c r="AC845" s="136"/>
      <c r="AD845" s="136"/>
      <c r="AF845" s="145"/>
    </row>
    <row r="846" spans="1:32" x14ac:dyDescent="0.25">
      <c r="A846"/>
      <c r="B846"/>
      <c r="C846"/>
      <c r="D846"/>
      <c r="E846" s="135"/>
      <c r="F846" s="135"/>
      <c r="G846" s="135"/>
      <c r="H846"/>
      <c r="I846"/>
      <c r="J846"/>
      <c r="K846" s="136"/>
      <c r="L846"/>
      <c r="M846"/>
      <c r="N846"/>
      <c r="O846" s="136"/>
      <c r="P846"/>
      <c r="Q846"/>
      <c r="R846" s="137"/>
      <c r="S846"/>
      <c r="T846"/>
      <c r="U846"/>
      <c r="V846" s="136"/>
      <c r="W846" s="136"/>
      <c r="X846"/>
      <c r="Y846" s="137"/>
      <c r="Z846" s="137"/>
      <c r="AA846" s="136"/>
      <c r="AB846" s="136"/>
      <c r="AC846" s="136"/>
      <c r="AD846" s="136"/>
      <c r="AF846" s="145"/>
    </row>
    <row r="847" spans="1:32" x14ac:dyDescent="0.25">
      <c r="A847"/>
      <c r="B847"/>
      <c r="C847"/>
      <c r="D847"/>
      <c r="E847" s="135"/>
      <c r="F847" s="135"/>
      <c r="G847" s="135"/>
      <c r="H847"/>
      <c r="I847"/>
      <c r="J847"/>
      <c r="K847" s="136"/>
      <c r="L847"/>
      <c r="M847"/>
      <c r="N847"/>
      <c r="O847" s="136"/>
      <c r="P847"/>
      <c r="Q847"/>
      <c r="R847" s="137"/>
      <c r="S847"/>
      <c r="T847"/>
      <c r="U847"/>
      <c r="V847" s="136"/>
      <c r="W847" s="136"/>
      <c r="X847"/>
      <c r="Y847" s="137"/>
      <c r="Z847" s="137"/>
      <c r="AA847" s="136"/>
      <c r="AB847" s="136"/>
      <c r="AC847" s="136"/>
      <c r="AD847" s="136"/>
      <c r="AF847" s="145"/>
    </row>
    <row r="848" spans="1:32" x14ac:dyDescent="0.25">
      <c r="A848"/>
      <c r="B848"/>
      <c r="C848"/>
      <c r="D848"/>
      <c r="E848" s="135"/>
      <c r="F848" s="135"/>
      <c r="G848" s="135"/>
      <c r="H848"/>
      <c r="I848"/>
      <c r="J848"/>
      <c r="K848" s="136"/>
      <c r="L848"/>
      <c r="M848"/>
      <c r="N848"/>
      <c r="O848" s="136"/>
      <c r="P848"/>
      <c r="Q848"/>
      <c r="R848" s="137"/>
      <c r="S848"/>
      <c r="T848"/>
      <c r="U848"/>
      <c r="V848" s="136"/>
      <c r="W848" s="136"/>
      <c r="X848"/>
      <c r="Y848" s="137"/>
      <c r="Z848" s="137"/>
      <c r="AA848" s="136"/>
      <c r="AB848" s="136"/>
      <c r="AC848" s="136"/>
      <c r="AD848" s="136"/>
      <c r="AF848" s="145"/>
    </row>
    <row r="849" spans="1:32" x14ac:dyDescent="0.25">
      <c r="A849"/>
      <c r="B849"/>
      <c r="C849"/>
      <c r="D849"/>
      <c r="E849" s="135"/>
      <c r="F849" s="135"/>
      <c r="G849" s="135"/>
      <c r="H849"/>
      <c r="I849"/>
      <c r="J849"/>
      <c r="K849" s="136"/>
      <c r="L849"/>
      <c r="M849"/>
      <c r="N849"/>
      <c r="O849" s="136"/>
      <c r="P849"/>
      <c r="Q849"/>
      <c r="R849" s="137"/>
      <c r="S849"/>
      <c r="T849"/>
      <c r="U849"/>
      <c r="V849" s="136"/>
      <c r="W849" s="136"/>
      <c r="X849"/>
      <c r="Y849" s="137"/>
      <c r="Z849" s="137"/>
      <c r="AA849" s="136"/>
      <c r="AB849" s="136"/>
      <c r="AC849" s="136"/>
      <c r="AD849" s="136"/>
      <c r="AF849" s="145"/>
    </row>
    <row r="850" spans="1:32" x14ac:dyDescent="0.25">
      <c r="A850"/>
      <c r="B850"/>
      <c r="C850"/>
      <c r="D850"/>
      <c r="E850" s="135"/>
      <c r="F850" s="135"/>
      <c r="G850" s="135"/>
      <c r="H850"/>
      <c r="I850"/>
      <c r="J850"/>
      <c r="K850" s="136"/>
      <c r="L850"/>
      <c r="M850"/>
      <c r="N850"/>
      <c r="O850" s="136"/>
      <c r="P850"/>
      <c r="Q850"/>
      <c r="R850" s="137"/>
      <c r="S850"/>
      <c r="T850"/>
      <c r="U850"/>
      <c r="V850" s="136"/>
      <c r="W850" s="136"/>
      <c r="X850"/>
      <c r="Y850" s="137"/>
      <c r="Z850" s="137"/>
      <c r="AA850" s="136"/>
      <c r="AB850" s="136"/>
      <c r="AC850" s="136"/>
      <c r="AD850" s="136"/>
      <c r="AF850" s="145"/>
    </row>
    <row r="851" spans="1:32" x14ac:dyDescent="0.25">
      <c r="A851"/>
      <c r="B851"/>
      <c r="C851"/>
      <c r="D851"/>
      <c r="E851" s="135"/>
      <c r="F851" s="135"/>
      <c r="G851" s="135"/>
      <c r="H851"/>
      <c r="I851"/>
      <c r="J851"/>
      <c r="K851" s="136"/>
      <c r="L851"/>
      <c r="M851"/>
      <c r="N851"/>
      <c r="O851" s="136"/>
      <c r="P851"/>
      <c r="Q851"/>
      <c r="R851" s="137"/>
      <c r="S851"/>
      <c r="T851"/>
      <c r="U851"/>
      <c r="V851" s="136"/>
      <c r="W851" s="136"/>
      <c r="X851"/>
      <c r="Y851" s="137"/>
      <c r="Z851" s="137"/>
      <c r="AA851" s="136"/>
      <c r="AB851" s="136"/>
      <c r="AC851" s="136"/>
      <c r="AD851" s="136"/>
      <c r="AF851" s="145"/>
    </row>
    <row r="852" spans="1:32" x14ac:dyDescent="0.25">
      <c r="A852"/>
      <c r="B852"/>
      <c r="C852"/>
      <c r="D852"/>
      <c r="E852" s="135"/>
      <c r="F852" s="135"/>
      <c r="G852" s="135"/>
      <c r="H852"/>
      <c r="I852"/>
      <c r="J852"/>
      <c r="K852" s="136"/>
      <c r="L852"/>
      <c r="M852"/>
      <c r="N852"/>
      <c r="O852" s="136"/>
      <c r="P852"/>
      <c r="Q852"/>
      <c r="R852" s="137"/>
      <c r="S852"/>
      <c r="T852"/>
      <c r="U852"/>
      <c r="V852" s="136"/>
      <c r="W852" s="136"/>
      <c r="X852"/>
      <c r="Y852" s="137"/>
      <c r="Z852" s="137"/>
      <c r="AA852" s="136"/>
      <c r="AB852" s="136"/>
      <c r="AC852" s="136"/>
      <c r="AD852" s="136"/>
      <c r="AF852" s="145"/>
    </row>
    <row r="853" spans="1:32" x14ac:dyDescent="0.25">
      <c r="A853"/>
      <c r="B853"/>
      <c r="C853"/>
      <c r="D853"/>
      <c r="E853" s="135"/>
      <c r="F853" s="135"/>
      <c r="G853" s="135"/>
      <c r="H853"/>
      <c r="I853"/>
      <c r="J853"/>
      <c r="K853" s="136"/>
      <c r="L853"/>
      <c r="M853"/>
      <c r="N853"/>
      <c r="O853" s="136"/>
      <c r="P853"/>
      <c r="Q853"/>
      <c r="R853" s="137"/>
      <c r="S853"/>
      <c r="T853"/>
      <c r="U853"/>
      <c r="V853" s="136"/>
      <c r="W853" s="136"/>
      <c r="X853"/>
      <c r="Y853" s="137"/>
      <c r="Z853" s="137"/>
      <c r="AA853" s="136"/>
      <c r="AB853" s="136"/>
      <c r="AC853" s="136"/>
      <c r="AD853" s="136"/>
      <c r="AF853" s="145"/>
    </row>
    <row r="854" spans="1:32" x14ac:dyDescent="0.25">
      <c r="A854"/>
      <c r="B854"/>
      <c r="C854"/>
      <c r="D854"/>
      <c r="E854" s="135"/>
      <c r="F854" s="135"/>
      <c r="G854" s="135"/>
      <c r="H854"/>
      <c r="I854"/>
      <c r="J854"/>
      <c r="K854" s="136"/>
      <c r="L854"/>
      <c r="M854"/>
      <c r="N854"/>
      <c r="O854" s="136"/>
      <c r="P854"/>
      <c r="Q854"/>
      <c r="R854" s="137"/>
      <c r="S854"/>
      <c r="T854"/>
      <c r="U854"/>
      <c r="V854" s="136"/>
      <c r="W854" s="136"/>
      <c r="X854"/>
      <c r="Y854" s="137"/>
      <c r="Z854" s="137"/>
      <c r="AA854" s="136"/>
      <c r="AB854" s="136"/>
      <c r="AC854" s="136"/>
      <c r="AD854" s="136"/>
      <c r="AF854" s="145"/>
    </row>
    <row r="855" spans="1:32" x14ac:dyDescent="0.25">
      <c r="A855"/>
      <c r="B855"/>
      <c r="C855"/>
      <c r="D855"/>
      <c r="E855" s="135"/>
      <c r="F855" s="135"/>
      <c r="G855" s="135"/>
      <c r="H855"/>
      <c r="I855"/>
      <c r="J855"/>
      <c r="K855" s="136"/>
      <c r="L855"/>
      <c r="M855"/>
      <c r="N855"/>
      <c r="O855" s="136"/>
      <c r="P855"/>
      <c r="Q855"/>
      <c r="R855" s="137"/>
      <c r="S855"/>
      <c r="T855"/>
      <c r="U855"/>
      <c r="V855" s="136"/>
      <c r="W855" s="136"/>
      <c r="X855"/>
      <c r="Y855" s="137"/>
      <c r="Z855" s="137"/>
      <c r="AA855" s="136"/>
      <c r="AB855" s="136"/>
      <c r="AC855" s="136"/>
      <c r="AD855" s="136"/>
      <c r="AF855" s="145"/>
    </row>
    <row r="856" spans="1:32" x14ac:dyDescent="0.25">
      <c r="A856"/>
      <c r="B856"/>
      <c r="C856"/>
      <c r="D856"/>
      <c r="E856" s="135"/>
      <c r="F856" s="135"/>
      <c r="G856" s="135"/>
      <c r="H856"/>
      <c r="I856"/>
      <c r="J856"/>
      <c r="K856" s="136"/>
      <c r="L856"/>
      <c r="M856"/>
      <c r="N856"/>
      <c r="O856" s="136"/>
      <c r="P856"/>
      <c r="Q856"/>
      <c r="R856" s="137"/>
      <c r="S856"/>
      <c r="T856"/>
      <c r="U856"/>
      <c r="V856" s="136"/>
      <c r="W856" s="136"/>
      <c r="X856"/>
      <c r="Y856" s="137"/>
      <c r="Z856" s="137"/>
      <c r="AA856" s="136"/>
      <c r="AB856" s="136"/>
      <c r="AC856" s="136"/>
      <c r="AD856" s="136"/>
      <c r="AF856" s="145"/>
    </row>
    <row r="857" spans="1:32" x14ac:dyDescent="0.25">
      <c r="A857"/>
      <c r="B857"/>
      <c r="C857"/>
      <c r="D857"/>
      <c r="E857" s="135"/>
      <c r="F857" s="135"/>
      <c r="G857" s="135"/>
      <c r="H857"/>
      <c r="I857"/>
      <c r="J857"/>
      <c r="K857" s="136"/>
      <c r="L857"/>
      <c r="M857"/>
      <c r="N857"/>
      <c r="O857" s="136"/>
      <c r="P857"/>
      <c r="Q857"/>
      <c r="R857" s="137"/>
      <c r="S857"/>
      <c r="T857"/>
      <c r="U857"/>
      <c r="V857" s="136"/>
      <c r="W857" s="136"/>
      <c r="X857"/>
      <c r="Y857" s="137"/>
      <c r="Z857" s="137"/>
      <c r="AA857" s="136"/>
      <c r="AB857" s="136"/>
      <c r="AC857" s="136"/>
      <c r="AD857" s="136"/>
      <c r="AF857" s="145"/>
    </row>
    <row r="858" spans="1:32" x14ac:dyDescent="0.25">
      <c r="A858"/>
      <c r="B858"/>
      <c r="C858"/>
      <c r="D858"/>
      <c r="E858" s="135"/>
      <c r="F858" s="135"/>
      <c r="G858" s="135"/>
      <c r="H858"/>
      <c r="I858"/>
      <c r="J858"/>
      <c r="K858" s="136"/>
      <c r="L858"/>
      <c r="M858"/>
      <c r="N858"/>
      <c r="O858" s="136"/>
      <c r="P858"/>
      <c r="Q858"/>
      <c r="R858" s="137"/>
      <c r="S858"/>
      <c r="T858"/>
      <c r="U858"/>
      <c r="V858" s="136"/>
      <c r="W858" s="136"/>
      <c r="X858"/>
      <c r="Y858" s="137"/>
      <c r="Z858" s="137"/>
      <c r="AA858" s="136"/>
      <c r="AB858" s="136"/>
      <c r="AC858" s="136"/>
      <c r="AD858" s="136"/>
      <c r="AF858" s="145"/>
    </row>
    <row r="859" spans="1:32" x14ac:dyDescent="0.25">
      <c r="A859"/>
      <c r="B859"/>
      <c r="C859"/>
      <c r="D859"/>
      <c r="E859" s="135"/>
      <c r="F859" s="135"/>
      <c r="G859" s="135"/>
      <c r="H859"/>
      <c r="I859"/>
      <c r="J859"/>
      <c r="K859" s="136"/>
      <c r="L859"/>
      <c r="M859"/>
      <c r="N859"/>
      <c r="O859" s="136"/>
      <c r="P859"/>
      <c r="Q859"/>
      <c r="R859" s="137"/>
      <c r="S859"/>
      <c r="T859"/>
      <c r="U859"/>
      <c r="V859" s="136"/>
      <c r="W859" s="136"/>
      <c r="X859"/>
      <c r="Y859" s="137"/>
      <c r="Z859" s="137"/>
      <c r="AA859" s="136"/>
      <c r="AB859" s="136"/>
      <c r="AC859" s="136"/>
      <c r="AD859" s="136"/>
      <c r="AF859" s="145"/>
    </row>
    <row r="860" spans="1:32" x14ac:dyDescent="0.25">
      <c r="A860"/>
      <c r="B860"/>
      <c r="C860"/>
      <c r="D860"/>
      <c r="E860" s="135"/>
      <c r="F860" s="135"/>
      <c r="G860" s="135"/>
      <c r="H860"/>
      <c r="I860"/>
      <c r="J860"/>
      <c r="K860" s="136"/>
      <c r="L860"/>
      <c r="M860"/>
      <c r="N860"/>
      <c r="O860" s="136"/>
      <c r="P860"/>
      <c r="Q860"/>
      <c r="R860" s="137"/>
      <c r="S860"/>
      <c r="T860"/>
      <c r="U860"/>
      <c r="V860" s="136"/>
      <c r="W860" s="136"/>
      <c r="X860"/>
      <c r="Y860" s="137"/>
      <c r="Z860" s="137"/>
      <c r="AA860" s="136"/>
      <c r="AB860" s="136"/>
      <c r="AC860" s="136"/>
      <c r="AD860" s="136"/>
      <c r="AF860" s="145"/>
    </row>
    <row r="861" spans="1:32" x14ac:dyDescent="0.25">
      <c r="A861"/>
      <c r="B861"/>
      <c r="C861"/>
      <c r="D861"/>
      <c r="E861" s="135"/>
      <c r="F861" s="135"/>
      <c r="G861" s="135"/>
      <c r="H861"/>
      <c r="I861"/>
      <c r="J861"/>
      <c r="K861" s="136"/>
      <c r="L861"/>
      <c r="M861"/>
      <c r="N861"/>
      <c r="O861" s="136"/>
      <c r="P861"/>
      <c r="Q861"/>
      <c r="R861" s="137"/>
      <c r="S861"/>
      <c r="T861"/>
      <c r="U861"/>
      <c r="V861" s="136"/>
      <c r="W861" s="136"/>
      <c r="X861"/>
      <c r="Y861" s="137"/>
      <c r="Z861" s="137"/>
      <c r="AA861" s="136"/>
      <c r="AB861" s="136"/>
      <c r="AC861" s="136"/>
      <c r="AD861" s="136"/>
      <c r="AF861" s="145"/>
    </row>
    <row r="862" spans="1:32" x14ac:dyDescent="0.25">
      <c r="A862"/>
      <c r="B862"/>
      <c r="C862"/>
      <c r="D862"/>
      <c r="E862" s="135"/>
      <c r="F862" s="135"/>
      <c r="G862" s="135"/>
      <c r="H862"/>
      <c r="I862"/>
      <c r="J862"/>
      <c r="K862" s="136"/>
      <c r="L862"/>
      <c r="M862"/>
      <c r="N862"/>
      <c r="O862" s="136"/>
      <c r="P862"/>
      <c r="Q862"/>
      <c r="R862" s="137"/>
      <c r="S862"/>
      <c r="T862"/>
      <c r="U862"/>
      <c r="V862" s="136"/>
      <c r="W862" s="136"/>
      <c r="X862"/>
      <c r="Y862" s="137"/>
      <c r="Z862" s="137"/>
      <c r="AA862" s="136"/>
      <c r="AB862" s="136"/>
      <c r="AC862" s="136"/>
      <c r="AD862" s="136"/>
      <c r="AF862" s="145"/>
    </row>
    <row r="863" spans="1:32" x14ac:dyDescent="0.25">
      <c r="A863"/>
      <c r="B863"/>
      <c r="C863"/>
      <c r="D863"/>
      <c r="E863" s="135"/>
      <c r="F863" s="135"/>
      <c r="G863" s="135"/>
      <c r="H863"/>
      <c r="I863"/>
      <c r="J863"/>
      <c r="K863" s="136"/>
      <c r="L863"/>
      <c r="M863"/>
      <c r="N863"/>
      <c r="O863" s="136"/>
      <c r="P863"/>
      <c r="Q863"/>
      <c r="R863" s="137"/>
      <c r="S863"/>
      <c r="T863"/>
      <c r="U863"/>
      <c r="V863" s="136"/>
      <c r="W863" s="136"/>
      <c r="X863"/>
      <c r="Y863" s="137"/>
      <c r="Z863" s="137"/>
      <c r="AA863" s="136"/>
      <c r="AB863" s="136"/>
      <c r="AC863" s="136"/>
      <c r="AD863" s="136"/>
      <c r="AF863" s="145"/>
    </row>
    <row r="864" spans="1:32" x14ac:dyDescent="0.25">
      <c r="A864"/>
      <c r="B864"/>
      <c r="C864"/>
      <c r="D864"/>
      <c r="E864" s="135"/>
      <c r="F864" s="135"/>
      <c r="G864" s="135"/>
      <c r="H864"/>
      <c r="I864"/>
      <c r="J864"/>
      <c r="K864" s="136"/>
      <c r="L864"/>
      <c r="M864"/>
      <c r="N864"/>
      <c r="O864" s="136"/>
      <c r="P864"/>
      <c r="Q864"/>
      <c r="R864" s="137"/>
      <c r="S864"/>
      <c r="T864"/>
      <c r="U864"/>
      <c r="V864" s="136"/>
      <c r="W864" s="136"/>
      <c r="X864"/>
      <c r="Y864" s="137"/>
      <c r="Z864" s="137"/>
      <c r="AA864" s="136"/>
      <c r="AB864" s="136"/>
      <c r="AC864" s="136"/>
      <c r="AD864" s="136"/>
      <c r="AF864" s="145"/>
    </row>
    <row r="865" spans="1:32" x14ac:dyDescent="0.25">
      <c r="A865"/>
      <c r="B865"/>
      <c r="C865"/>
      <c r="D865"/>
      <c r="E865" s="135"/>
      <c r="F865" s="135"/>
      <c r="G865" s="135"/>
      <c r="H865"/>
      <c r="I865"/>
      <c r="J865"/>
      <c r="K865" s="136"/>
      <c r="L865"/>
      <c r="M865"/>
      <c r="N865"/>
      <c r="O865" s="136"/>
      <c r="P865"/>
      <c r="Q865"/>
      <c r="R865" s="137"/>
      <c r="S865"/>
      <c r="T865"/>
      <c r="U865"/>
      <c r="V865" s="136"/>
      <c r="W865" s="136"/>
      <c r="X865"/>
      <c r="Y865" s="137"/>
      <c r="Z865" s="137"/>
      <c r="AA865" s="136"/>
      <c r="AB865" s="136"/>
      <c r="AC865" s="136"/>
      <c r="AD865" s="136"/>
      <c r="AF865" s="145"/>
    </row>
    <row r="866" spans="1:32" x14ac:dyDescent="0.25">
      <c r="A866"/>
      <c r="B866"/>
      <c r="C866"/>
      <c r="D866"/>
      <c r="E866" s="135"/>
      <c r="F866" s="135"/>
      <c r="G866" s="135"/>
      <c r="H866"/>
      <c r="I866"/>
      <c r="J866"/>
      <c r="K866" s="136"/>
      <c r="L866"/>
      <c r="M866"/>
      <c r="N866"/>
      <c r="O866" s="136"/>
      <c r="P866"/>
      <c r="Q866"/>
      <c r="R866" s="137"/>
      <c r="S866"/>
      <c r="T866"/>
      <c r="U866"/>
      <c r="V866" s="136"/>
      <c r="W866" s="136"/>
      <c r="X866"/>
      <c r="Y866" s="137"/>
      <c r="Z866" s="137"/>
      <c r="AA866" s="136"/>
      <c r="AB866" s="136"/>
      <c r="AC866" s="136"/>
      <c r="AD866" s="136"/>
      <c r="AF866" s="145"/>
    </row>
    <row r="867" spans="1:32" x14ac:dyDescent="0.25">
      <c r="A867"/>
      <c r="B867"/>
      <c r="C867"/>
      <c r="D867"/>
      <c r="E867" s="135"/>
      <c r="F867" s="135"/>
      <c r="G867" s="135"/>
      <c r="H867"/>
      <c r="I867"/>
      <c r="J867"/>
      <c r="K867" s="136"/>
      <c r="L867"/>
      <c r="M867"/>
      <c r="N867"/>
      <c r="O867" s="136"/>
      <c r="P867"/>
      <c r="Q867"/>
      <c r="R867" s="137"/>
      <c r="S867"/>
      <c r="T867"/>
      <c r="U867"/>
      <c r="V867" s="136"/>
      <c r="W867" s="136"/>
      <c r="X867"/>
      <c r="Y867" s="137"/>
      <c r="Z867" s="137"/>
      <c r="AA867" s="136"/>
      <c r="AB867" s="136"/>
      <c r="AC867" s="136"/>
      <c r="AD867" s="136"/>
      <c r="AF867" s="145"/>
    </row>
    <row r="868" spans="1:32" x14ac:dyDescent="0.25">
      <c r="A868"/>
      <c r="B868"/>
      <c r="C868"/>
      <c r="D868"/>
      <c r="E868" s="135"/>
      <c r="F868" s="135"/>
      <c r="G868" s="135"/>
      <c r="H868"/>
      <c r="I868"/>
      <c r="J868"/>
      <c r="K868" s="136"/>
      <c r="L868"/>
      <c r="M868"/>
      <c r="N868"/>
      <c r="O868" s="136"/>
      <c r="P868"/>
      <c r="Q868"/>
      <c r="R868" s="137"/>
      <c r="S868"/>
      <c r="T868"/>
      <c r="U868"/>
      <c r="V868" s="136"/>
      <c r="W868" s="136"/>
      <c r="X868"/>
      <c r="Y868" s="137"/>
      <c r="Z868" s="137"/>
      <c r="AA868" s="136"/>
      <c r="AB868" s="136"/>
      <c r="AC868" s="136"/>
      <c r="AD868" s="136"/>
      <c r="AF868" s="145"/>
    </row>
    <row r="869" spans="1:32" x14ac:dyDescent="0.25">
      <c r="A869"/>
      <c r="B869"/>
      <c r="C869"/>
      <c r="D869"/>
      <c r="E869" s="135"/>
      <c r="F869" s="135"/>
      <c r="G869" s="135"/>
      <c r="H869"/>
      <c r="I869"/>
      <c r="J869"/>
      <c r="K869" s="136"/>
      <c r="L869"/>
      <c r="M869"/>
      <c r="N869"/>
      <c r="O869" s="136"/>
      <c r="P869"/>
      <c r="Q869"/>
      <c r="R869" s="137"/>
      <c r="S869"/>
      <c r="T869"/>
      <c r="U869"/>
      <c r="V869" s="136"/>
      <c r="W869" s="136"/>
      <c r="X869"/>
      <c r="Y869" s="137"/>
      <c r="Z869" s="137"/>
      <c r="AA869" s="136"/>
      <c r="AB869" s="136"/>
      <c r="AC869" s="136"/>
      <c r="AD869" s="136"/>
      <c r="AF869" s="145"/>
    </row>
    <row r="870" spans="1:32" x14ac:dyDescent="0.25">
      <c r="A870"/>
      <c r="B870"/>
      <c r="C870"/>
      <c r="D870"/>
      <c r="E870" s="135"/>
      <c r="F870" s="135"/>
      <c r="G870" s="135"/>
      <c r="H870"/>
      <c r="I870"/>
      <c r="J870"/>
      <c r="K870" s="136"/>
      <c r="L870"/>
      <c r="M870"/>
      <c r="N870"/>
      <c r="O870" s="136"/>
      <c r="P870"/>
      <c r="Q870"/>
      <c r="R870" s="137"/>
      <c r="S870"/>
      <c r="T870"/>
      <c r="U870"/>
      <c r="V870" s="136"/>
      <c r="W870" s="136"/>
      <c r="X870"/>
      <c r="Y870" s="137"/>
      <c r="Z870" s="137"/>
      <c r="AA870" s="136"/>
      <c r="AB870" s="136"/>
      <c r="AC870" s="136"/>
      <c r="AD870" s="136"/>
      <c r="AF870" s="145"/>
    </row>
    <row r="871" spans="1:32" x14ac:dyDescent="0.25">
      <c r="A871"/>
      <c r="B871"/>
      <c r="C871"/>
      <c r="D871"/>
      <c r="E871" s="135"/>
      <c r="F871" s="135"/>
      <c r="G871" s="135"/>
      <c r="H871"/>
      <c r="I871"/>
      <c r="J871"/>
      <c r="K871" s="136"/>
      <c r="L871"/>
      <c r="M871"/>
      <c r="N871"/>
      <c r="O871" s="136"/>
      <c r="P871"/>
      <c r="Q871"/>
      <c r="R871" s="137"/>
      <c r="S871"/>
      <c r="T871"/>
      <c r="U871"/>
      <c r="V871" s="136"/>
      <c r="W871" s="136"/>
      <c r="X871"/>
      <c r="Y871" s="137"/>
      <c r="Z871" s="137"/>
      <c r="AA871" s="136"/>
      <c r="AB871" s="136"/>
      <c r="AC871" s="136"/>
      <c r="AD871" s="136"/>
      <c r="AF871" s="145"/>
    </row>
    <row r="872" spans="1:32" x14ac:dyDescent="0.25">
      <c r="A872"/>
      <c r="B872"/>
      <c r="C872"/>
      <c r="D872"/>
      <c r="E872" s="135"/>
      <c r="F872" s="135"/>
      <c r="G872" s="135"/>
      <c r="H872"/>
      <c r="I872"/>
      <c r="J872"/>
      <c r="K872" s="136"/>
      <c r="L872"/>
      <c r="M872"/>
      <c r="N872"/>
      <c r="O872" s="136"/>
      <c r="P872"/>
      <c r="Q872"/>
      <c r="R872" s="137"/>
      <c r="S872"/>
      <c r="T872"/>
      <c r="U872"/>
      <c r="V872" s="136"/>
      <c r="W872" s="136"/>
      <c r="X872"/>
      <c r="Y872" s="137"/>
      <c r="Z872" s="137"/>
      <c r="AA872" s="136"/>
      <c r="AB872" s="136"/>
      <c r="AC872" s="136"/>
      <c r="AD872" s="136"/>
      <c r="AF872" s="145"/>
    </row>
    <row r="873" spans="1:32" x14ac:dyDescent="0.25">
      <c r="A873"/>
      <c r="B873"/>
      <c r="C873"/>
      <c r="D873"/>
      <c r="E873" s="135"/>
      <c r="F873" s="135"/>
      <c r="G873" s="135"/>
      <c r="H873"/>
      <c r="I873"/>
      <c r="J873"/>
      <c r="K873" s="136"/>
      <c r="L873"/>
      <c r="M873"/>
      <c r="N873"/>
      <c r="O873" s="136"/>
      <c r="P873"/>
      <c r="Q873"/>
      <c r="R873" s="137"/>
      <c r="S873"/>
      <c r="T873"/>
      <c r="U873"/>
      <c r="V873" s="136"/>
      <c r="W873" s="136"/>
      <c r="X873"/>
      <c r="Y873" s="137"/>
      <c r="Z873" s="137"/>
      <c r="AA873" s="136"/>
      <c r="AB873" s="136"/>
      <c r="AC873" s="136"/>
      <c r="AD873" s="136"/>
      <c r="AF873" s="145"/>
    </row>
    <row r="874" spans="1:32" x14ac:dyDescent="0.25">
      <c r="A874"/>
      <c r="B874"/>
      <c r="C874"/>
      <c r="D874"/>
      <c r="E874" s="135"/>
      <c r="F874" s="135"/>
      <c r="G874" s="135"/>
      <c r="H874"/>
      <c r="I874"/>
      <c r="J874"/>
      <c r="K874" s="136"/>
      <c r="L874"/>
      <c r="M874"/>
      <c r="N874"/>
      <c r="O874" s="136"/>
      <c r="P874"/>
      <c r="Q874"/>
      <c r="R874" s="137"/>
      <c r="S874"/>
      <c r="T874"/>
      <c r="U874"/>
      <c r="V874" s="136"/>
      <c r="W874" s="136"/>
      <c r="X874"/>
      <c r="Y874" s="137"/>
      <c r="Z874" s="137"/>
      <c r="AA874" s="136"/>
      <c r="AB874" s="136"/>
      <c r="AC874" s="136"/>
      <c r="AD874" s="136"/>
      <c r="AF874" s="145"/>
    </row>
    <row r="875" spans="1:32" x14ac:dyDescent="0.25">
      <c r="A875"/>
      <c r="B875"/>
      <c r="C875"/>
      <c r="D875"/>
      <c r="E875" s="135"/>
      <c r="F875" s="135"/>
      <c r="G875" s="135"/>
      <c r="H875"/>
      <c r="I875"/>
      <c r="J875"/>
      <c r="K875" s="136"/>
      <c r="L875"/>
      <c r="M875"/>
      <c r="N875"/>
      <c r="O875" s="136"/>
      <c r="P875"/>
      <c r="Q875"/>
      <c r="R875" s="137"/>
      <c r="S875"/>
      <c r="T875"/>
      <c r="U875"/>
      <c r="V875" s="136"/>
      <c r="W875" s="136"/>
      <c r="X875"/>
      <c r="Y875" s="137"/>
      <c r="Z875" s="137"/>
      <c r="AA875" s="136"/>
      <c r="AB875" s="136"/>
      <c r="AC875" s="136"/>
      <c r="AD875" s="136"/>
      <c r="AF875" s="145"/>
    </row>
    <row r="876" spans="1:32" x14ac:dyDescent="0.25">
      <c r="A876"/>
      <c r="B876"/>
      <c r="C876"/>
      <c r="D876"/>
      <c r="E876" s="135"/>
      <c r="F876" s="135"/>
      <c r="G876" s="135"/>
      <c r="H876"/>
      <c r="I876"/>
      <c r="J876"/>
      <c r="K876" s="136"/>
      <c r="L876"/>
      <c r="M876"/>
      <c r="N876"/>
      <c r="O876" s="136"/>
      <c r="P876"/>
      <c r="Q876"/>
      <c r="R876" s="137"/>
      <c r="S876"/>
      <c r="T876"/>
      <c r="U876"/>
      <c r="V876" s="136"/>
      <c r="W876" s="136"/>
      <c r="X876"/>
      <c r="Y876" s="137"/>
      <c r="Z876" s="137"/>
      <c r="AA876" s="136"/>
      <c r="AB876" s="136"/>
      <c r="AC876" s="136"/>
      <c r="AD876" s="136"/>
      <c r="AF876" s="145"/>
    </row>
    <row r="877" spans="1:32" x14ac:dyDescent="0.25">
      <c r="A877"/>
      <c r="B877"/>
      <c r="C877"/>
      <c r="D877"/>
      <c r="E877" s="135"/>
      <c r="F877" s="135"/>
      <c r="G877" s="135"/>
      <c r="H877"/>
      <c r="I877"/>
      <c r="J877"/>
      <c r="K877" s="136"/>
      <c r="L877"/>
      <c r="M877"/>
      <c r="N877"/>
      <c r="O877" s="136"/>
      <c r="P877"/>
      <c r="Q877"/>
      <c r="R877" s="137"/>
      <c r="S877"/>
      <c r="T877"/>
      <c r="U877"/>
      <c r="V877" s="136"/>
      <c r="W877" s="136"/>
      <c r="X877"/>
      <c r="Y877" s="137"/>
      <c r="Z877" s="137"/>
      <c r="AA877" s="136"/>
      <c r="AB877" s="136"/>
      <c r="AC877" s="136"/>
      <c r="AD877" s="136"/>
      <c r="AF877" s="145"/>
    </row>
    <row r="878" spans="1:32" x14ac:dyDescent="0.25">
      <c r="A878"/>
      <c r="B878"/>
      <c r="C878"/>
      <c r="D878"/>
      <c r="E878" s="135"/>
      <c r="F878" s="135"/>
      <c r="G878" s="135"/>
      <c r="H878"/>
      <c r="I878"/>
      <c r="J878"/>
      <c r="K878" s="136"/>
      <c r="L878"/>
      <c r="M878"/>
      <c r="N878"/>
      <c r="O878" s="136"/>
      <c r="P878"/>
      <c r="Q878"/>
      <c r="R878" s="137"/>
      <c r="S878"/>
      <c r="T878"/>
      <c r="U878"/>
      <c r="V878" s="136"/>
      <c r="W878" s="136"/>
      <c r="X878"/>
      <c r="Y878" s="137"/>
      <c r="Z878" s="137"/>
      <c r="AA878" s="136"/>
      <c r="AB878" s="136"/>
      <c r="AC878" s="136"/>
      <c r="AD878" s="136"/>
      <c r="AF878" s="145"/>
    </row>
    <row r="879" spans="1:32" x14ac:dyDescent="0.25">
      <c r="A879"/>
      <c r="B879"/>
      <c r="C879"/>
      <c r="D879"/>
      <c r="E879" s="135"/>
      <c r="F879" s="135"/>
      <c r="G879" s="135"/>
      <c r="H879"/>
      <c r="I879"/>
      <c r="J879"/>
      <c r="K879" s="136"/>
      <c r="L879"/>
      <c r="M879"/>
      <c r="N879"/>
      <c r="O879" s="136"/>
      <c r="P879"/>
      <c r="Q879"/>
      <c r="R879" s="137"/>
      <c r="S879"/>
      <c r="T879"/>
      <c r="U879"/>
      <c r="V879" s="136"/>
      <c r="W879" s="136"/>
      <c r="X879"/>
      <c r="Y879" s="137"/>
      <c r="Z879" s="137"/>
      <c r="AA879" s="136"/>
      <c r="AB879" s="136"/>
      <c r="AC879" s="136"/>
      <c r="AD879" s="136"/>
      <c r="AF879" s="145"/>
    </row>
    <row r="880" spans="1:32" x14ac:dyDescent="0.25">
      <c r="A880"/>
      <c r="B880"/>
      <c r="C880"/>
      <c r="D880"/>
      <c r="E880" s="135"/>
      <c r="F880" s="135"/>
      <c r="G880" s="135"/>
      <c r="H880"/>
      <c r="I880"/>
      <c r="J880"/>
      <c r="K880" s="136"/>
      <c r="L880"/>
      <c r="M880"/>
      <c r="N880"/>
      <c r="O880" s="136"/>
      <c r="P880"/>
      <c r="Q880"/>
      <c r="R880" s="137"/>
      <c r="S880"/>
      <c r="T880"/>
      <c r="U880"/>
      <c r="V880" s="136"/>
      <c r="W880" s="136"/>
      <c r="X880"/>
      <c r="Y880" s="137"/>
      <c r="Z880" s="137"/>
      <c r="AA880" s="136"/>
      <c r="AB880" s="136"/>
      <c r="AC880" s="136"/>
      <c r="AD880" s="136"/>
      <c r="AF880" s="145"/>
    </row>
    <row r="881" spans="1:32" x14ac:dyDescent="0.25">
      <c r="A881"/>
      <c r="B881"/>
      <c r="C881"/>
      <c r="D881"/>
      <c r="E881" s="135"/>
      <c r="F881" s="135"/>
      <c r="G881" s="135"/>
      <c r="H881"/>
      <c r="I881"/>
      <c r="J881"/>
      <c r="K881" s="136"/>
      <c r="L881"/>
      <c r="M881"/>
      <c r="N881"/>
      <c r="O881" s="136"/>
      <c r="P881"/>
      <c r="Q881"/>
      <c r="R881" s="137"/>
      <c r="S881"/>
      <c r="T881"/>
      <c r="U881"/>
      <c r="V881" s="136"/>
      <c r="W881" s="136"/>
      <c r="X881"/>
      <c r="Y881" s="137"/>
      <c r="Z881" s="137"/>
      <c r="AA881" s="136"/>
      <c r="AB881" s="136"/>
      <c r="AC881" s="136"/>
      <c r="AD881" s="136"/>
      <c r="AF881" s="145"/>
    </row>
    <row r="882" spans="1:32" x14ac:dyDescent="0.25">
      <c r="A882"/>
      <c r="B882"/>
      <c r="C882"/>
      <c r="D882"/>
      <c r="E882" s="135"/>
      <c r="F882" s="135"/>
      <c r="G882" s="135"/>
      <c r="H882"/>
      <c r="I882"/>
      <c r="J882"/>
      <c r="K882" s="136"/>
      <c r="L882"/>
      <c r="M882"/>
      <c r="N882"/>
      <c r="O882" s="136"/>
      <c r="P882"/>
      <c r="Q882"/>
      <c r="R882" s="137"/>
      <c r="S882"/>
      <c r="T882"/>
      <c r="U882"/>
      <c r="V882" s="136"/>
      <c r="W882" s="136"/>
      <c r="X882"/>
      <c r="Y882" s="137"/>
      <c r="Z882" s="137"/>
      <c r="AA882" s="136"/>
      <c r="AB882" s="136"/>
      <c r="AC882" s="136"/>
      <c r="AD882" s="136"/>
      <c r="AF882" s="145"/>
    </row>
    <row r="883" spans="1:32" x14ac:dyDescent="0.25">
      <c r="A883"/>
      <c r="B883"/>
      <c r="C883"/>
      <c r="D883"/>
      <c r="E883" s="135"/>
      <c r="F883" s="135"/>
      <c r="G883" s="135"/>
      <c r="H883"/>
      <c r="I883"/>
      <c r="J883"/>
      <c r="K883" s="136"/>
      <c r="L883"/>
      <c r="M883"/>
      <c r="N883"/>
      <c r="O883" s="136"/>
      <c r="P883"/>
      <c r="Q883"/>
      <c r="R883" s="137"/>
      <c r="S883"/>
      <c r="T883"/>
      <c r="U883"/>
      <c r="V883" s="136"/>
      <c r="W883" s="136"/>
      <c r="X883"/>
      <c r="Y883" s="137"/>
      <c r="Z883" s="137"/>
      <c r="AA883" s="136"/>
      <c r="AB883" s="136"/>
      <c r="AC883" s="136"/>
      <c r="AD883" s="136"/>
      <c r="AF883" s="145"/>
    </row>
    <row r="884" spans="1:32" x14ac:dyDescent="0.25">
      <c r="A884"/>
      <c r="B884"/>
      <c r="C884"/>
      <c r="D884"/>
      <c r="E884" s="135"/>
      <c r="F884" s="135"/>
      <c r="G884" s="135"/>
      <c r="H884"/>
      <c r="I884"/>
      <c r="J884"/>
      <c r="K884" s="136"/>
      <c r="L884"/>
      <c r="M884"/>
      <c r="N884"/>
      <c r="O884" s="136"/>
      <c r="P884"/>
      <c r="Q884"/>
      <c r="R884" s="137"/>
      <c r="S884"/>
      <c r="T884"/>
      <c r="U884"/>
      <c r="V884" s="136"/>
      <c r="W884" s="136"/>
      <c r="X884"/>
      <c r="Y884" s="137"/>
      <c r="Z884" s="137"/>
      <c r="AA884" s="136"/>
      <c r="AB884" s="136"/>
      <c r="AC884" s="136"/>
      <c r="AD884" s="136"/>
      <c r="AF884" s="145"/>
    </row>
    <row r="885" spans="1:32" x14ac:dyDescent="0.25">
      <c r="A885"/>
      <c r="B885"/>
      <c r="C885"/>
      <c r="D885"/>
      <c r="E885" s="135"/>
      <c r="F885" s="135"/>
      <c r="G885" s="135"/>
      <c r="H885"/>
      <c r="I885"/>
      <c r="J885"/>
      <c r="K885" s="136"/>
      <c r="L885"/>
      <c r="M885"/>
      <c r="N885"/>
      <c r="O885" s="136"/>
      <c r="P885"/>
      <c r="Q885"/>
      <c r="R885" s="137"/>
      <c r="S885"/>
      <c r="T885"/>
      <c r="U885"/>
      <c r="V885" s="136"/>
      <c r="W885" s="136"/>
      <c r="X885"/>
      <c r="Y885" s="137"/>
      <c r="Z885" s="137"/>
      <c r="AA885" s="136"/>
      <c r="AB885" s="136"/>
      <c r="AC885" s="136"/>
      <c r="AD885" s="136"/>
      <c r="AF885" s="145"/>
    </row>
    <row r="886" spans="1:32" x14ac:dyDescent="0.25">
      <c r="A886"/>
      <c r="B886"/>
      <c r="C886"/>
      <c r="D886"/>
      <c r="E886" s="135"/>
      <c r="F886" s="135"/>
      <c r="G886" s="135"/>
      <c r="H886"/>
      <c r="I886"/>
      <c r="J886"/>
      <c r="K886" s="136"/>
      <c r="L886"/>
      <c r="M886"/>
      <c r="N886"/>
      <c r="O886" s="136"/>
      <c r="P886"/>
      <c r="Q886"/>
      <c r="R886" s="137"/>
      <c r="S886"/>
      <c r="T886"/>
      <c r="U886"/>
      <c r="V886" s="136"/>
      <c r="W886" s="136"/>
      <c r="X886"/>
      <c r="Y886" s="137"/>
      <c r="Z886" s="137"/>
      <c r="AA886" s="136"/>
      <c r="AB886" s="136"/>
      <c r="AC886" s="136"/>
      <c r="AD886" s="136"/>
      <c r="AF886" s="145"/>
    </row>
    <row r="887" spans="1:32" x14ac:dyDescent="0.25">
      <c r="A887"/>
      <c r="B887"/>
      <c r="C887"/>
      <c r="D887"/>
      <c r="E887" s="135"/>
      <c r="F887" s="135"/>
      <c r="G887" s="135"/>
      <c r="H887"/>
      <c r="I887"/>
      <c r="J887"/>
      <c r="K887" s="136"/>
      <c r="L887"/>
      <c r="M887"/>
      <c r="N887"/>
      <c r="O887" s="136"/>
      <c r="P887"/>
      <c r="Q887"/>
      <c r="R887" s="137"/>
      <c r="S887"/>
      <c r="T887"/>
      <c r="U887"/>
      <c r="V887" s="136"/>
      <c r="W887" s="136"/>
      <c r="X887"/>
      <c r="Y887" s="137"/>
      <c r="Z887" s="137"/>
      <c r="AA887" s="136"/>
      <c r="AB887" s="136"/>
      <c r="AC887" s="136"/>
      <c r="AD887" s="136"/>
      <c r="AF887" s="145"/>
    </row>
    <row r="888" spans="1:32" x14ac:dyDescent="0.25">
      <c r="A888"/>
      <c r="B888"/>
      <c r="C888"/>
      <c r="D888"/>
      <c r="E888" s="135"/>
      <c r="F888" s="135"/>
      <c r="G888" s="135"/>
      <c r="H888"/>
      <c r="I888"/>
      <c r="J888"/>
      <c r="K888" s="136"/>
      <c r="L888"/>
      <c r="M888"/>
      <c r="N888"/>
      <c r="O888" s="136"/>
      <c r="P888"/>
      <c r="Q888"/>
      <c r="R888" s="137"/>
      <c r="S888"/>
      <c r="T888"/>
      <c r="U888"/>
      <c r="V888" s="136"/>
      <c r="W888" s="136"/>
      <c r="X888"/>
      <c r="Y888" s="137"/>
      <c r="Z888" s="137"/>
      <c r="AA888" s="136"/>
      <c r="AB888" s="136"/>
      <c r="AC888" s="136"/>
      <c r="AD888" s="136"/>
      <c r="AF888" s="145"/>
    </row>
    <row r="889" spans="1:32" x14ac:dyDescent="0.25">
      <c r="A889"/>
      <c r="B889"/>
      <c r="C889"/>
      <c r="D889"/>
      <c r="E889" s="135"/>
      <c r="F889" s="135"/>
      <c r="G889" s="135"/>
      <c r="H889"/>
      <c r="I889"/>
      <c r="J889"/>
      <c r="K889" s="136"/>
      <c r="L889"/>
      <c r="M889"/>
      <c r="N889"/>
      <c r="O889" s="136"/>
      <c r="P889"/>
      <c r="Q889"/>
      <c r="R889" s="137"/>
      <c r="S889"/>
      <c r="T889"/>
      <c r="U889"/>
      <c r="V889" s="136"/>
      <c r="W889" s="136"/>
      <c r="X889"/>
      <c r="Y889" s="137"/>
      <c r="Z889" s="137"/>
      <c r="AA889" s="136"/>
      <c r="AB889" s="136"/>
      <c r="AC889" s="136"/>
      <c r="AD889" s="136"/>
      <c r="AF889" s="145"/>
    </row>
    <row r="890" spans="1:32" x14ac:dyDescent="0.25">
      <c r="A890"/>
      <c r="B890"/>
      <c r="C890"/>
      <c r="D890"/>
      <c r="E890" s="135"/>
      <c r="F890" s="135"/>
      <c r="G890" s="135"/>
      <c r="H890"/>
      <c r="I890"/>
      <c r="J890"/>
      <c r="K890" s="136"/>
      <c r="L890"/>
      <c r="M890"/>
      <c r="N890"/>
      <c r="O890" s="136"/>
      <c r="P890"/>
      <c r="Q890"/>
      <c r="R890" s="137"/>
      <c r="S890"/>
      <c r="T890"/>
      <c r="U890"/>
      <c r="V890" s="136"/>
      <c r="W890" s="136"/>
      <c r="X890"/>
      <c r="Y890" s="137"/>
      <c r="Z890" s="137"/>
      <c r="AA890" s="136"/>
      <c r="AB890" s="136"/>
      <c r="AC890" s="136"/>
      <c r="AD890" s="136"/>
      <c r="AF890" s="145"/>
    </row>
    <row r="891" spans="1:32" x14ac:dyDescent="0.25">
      <c r="A891"/>
      <c r="B891"/>
      <c r="C891"/>
      <c r="D891"/>
      <c r="E891" s="135"/>
      <c r="F891" s="135"/>
      <c r="G891" s="135"/>
      <c r="H891"/>
      <c r="I891"/>
      <c r="J891"/>
      <c r="K891" s="136"/>
      <c r="L891"/>
      <c r="M891"/>
      <c r="N891"/>
      <c r="O891" s="136"/>
      <c r="P891"/>
      <c r="Q891"/>
      <c r="R891" s="137"/>
      <c r="S891"/>
      <c r="T891"/>
      <c r="U891"/>
      <c r="V891" s="136"/>
      <c r="W891" s="136"/>
      <c r="X891"/>
      <c r="Y891" s="137"/>
      <c r="Z891" s="137"/>
      <c r="AA891" s="136"/>
      <c r="AB891" s="136"/>
      <c r="AC891" s="136"/>
      <c r="AD891" s="136"/>
      <c r="AF891" s="145"/>
    </row>
    <row r="892" spans="1:32" x14ac:dyDescent="0.25">
      <c r="A892"/>
      <c r="B892"/>
      <c r="C892"/>
      <c r="D892"/>
      <c r="E892" s="135"/>
      <c r="F892" s="135"/>
      <c r="G892" s="135"/>
      <c r="H892"/>
      <c r="I892"/>
      <c r="J892"/>
      <c r="K892" s="136"/>
      <c r="L892"/>
      <c r="M892"/>
      <c r="N892"/>
      <c r="O892" s="136"/>
      <c r="P892"/>
      <c r="Q892"/>
      <c r="R892" s="137"/>
      <c r="S892"/>
      <c r="T892"/>
      <c r="U892"/>
      <c r="V892" s="136"/>
      <c r="W892" s="136"/>
      <c r="X892"/>
      <c r="Y892" s="137"/>
      <c r="Z892" s="137"/>
      <c r="AA892" s="136"/>
      <c r="AB892" s="136"/>
      <c r="AC892" s="136"/>
      <c r="AD892" s="136"/>
      <c r="AF892" s="145"/>
    </row>
    <row r="893" spans="1:32" x14ac:dyDescent="0.25">
      <c r="A893"/>
      <c r="B893"/>
      <c r="C893"/>
      <c r="D893"/>
      <c r="E893" s="135"/>
      <c r="F893" s="135"/>
      <c r="G893" s="135"/>
      <c r="H893"/>
      <c r="I893"/>
      <c r="J893"/>
      <c r="K893" s="136"/>
      <c r="L893"/>
      <c r="M893"/>
      <c r="N893"/>
      <c r="O893" s="136"/>
      <c r="P893"/>
      <c r="Q893"/>
      <c r="R893" s="137"/>
      <c r="S893"/>
      <c r="T893"/>
      <c r="U893"/>
      <c r="V893" s="136"/>
      <c r="W893" s="136"/>
      <c r="X893"/>
      <c r="Y893" s="137"/>
      <c r="Z893" s="137"/>
      <c r="AA893" s="136"/>
      <c r="AB893" s="136"/>
      <c r="AC893" s="136"/>
      <c r="AD893" s="136"/>
      <c r="AF893" s="145"/>
    </row>
    <row r="894" spans="1:32" x14ac:dyDescent="0.25">
      <c r="A894"/>
      <c r="B894"/>
      <c r="C894"/>
      <c r="D894"/>
      <c r="E894" s="135"/>
      <c r="F894" s="135"/>
      <c r="G894" s="135"/>
      <c r="H894"/>
      <c r="I894"/>
      <c r="J894"/>
      <c r="K894" s="136"/>
      <c r="L894"/>
      <c r="M894"/>
      <c r="N894"/>
      <c r="O894" s="136"/>
      <c r="P894"/>
      <c r="Q894"/>
      <c r="R894" s="137"/>
      <c r="S894"/>
      <c r="T894"/>
      <c r="U894"/>
      <c r="V894" s="136"/>
      <c r="W894" s="136"/>
      <c r="X894"/>
      <c r="Y894" s="137"/>
      <c r="Z894" s="137"/>
      <c r="AA894" s="136"/>
      <c r="AB894" s="136"/>
      <c r="AC894" s="136"/>
      <c r="AD894" s="136"/>
      <c r="AF894" s="145"/>
    </row>
    <row r="895" spans="1:32" x14ac:dyDescent="0.25">
      <c r="A895"/>
      <c r="B895"/>
      <c r="C895"/>
      <c r="D895"/>
      <c r="E895" s="135"/>
      <c r="F895" s="135"/>
      <c r="G895" s="135"/>
      <c r="H895"/>
      <c r="I895"/>
      <c r="J895"/>
      <c r="K895" s="136"/>
      <c r="L895"/>
      <c r="M895"/>
      <c r="N895"/>
      <c r="O895" s="136"/>
      <c r="P895"/>
      <c r="Q895"/>
      <c r="R895" s="137"/>
      <c r="S895"/>
      <c r="T895"/>
      <c r="U895"/>
      <c r="V895" s="136"/>
      <c r="W895" s="136"/>
      <c r="X895"/>
      <c r="Y895" s="137"/>
      <c r="Z895" s="137"/>
      <c r="AA895" s="136"/>
      <c r="AB895" s="136"/>
      <c r="AC895" s="136"/>
      <c r="AD895" s="136"/>
      <c r="AF895" s="145"/>
    </row>
    <row r="896" spans="1:32" x14ac:dyDescent="0.25">
      <c r="A896"/>
      <c r="B896"/>
      <c r="C896"/>
      <c r="D896"/>
      <c r="E896" s="135"/>
      <c r="F896" s="135"/>
      <c r="G896" s="135"/>
      <c r="H896"/>
      <c r="I896"/>
      <c r="J896"/>
      <c r="K896" s="136"/>
      <c r="L896"/>
      <c r="M896"/>
      <c r="N896"/>
      <c r="O896" s="136"/>
      <c r="P896"/>
      <c r="Q896"/>
      <c r="R896" s="137"/>
      <c r="S896"/>
      <c r="T896"/>
      <c r="U896"/>
      <c r="V896" s="136"/>
      <c r="W896" s="136"/>
      <c r="X896"/>
      <c r="Y896" s="137"/>
      <c r="Z896" s="137"/>
      <c r="AA896" s="136"/>
      <c r="AB896" s="136"/>
      <c r="AC896" s="136"/>
      <c r="AD896" s="136"/>
      <c r="AF896" s="145"/>
    </row>
    <row r="897" spans="1:32" x14ac:dyDescent="0.25">
      <c r="A897"/>
      <c r="B897"/>
      <c r="C897"/>
      <c r="D897"/>
      <c r="E897" s="135"/>
      <c r="F897" s="135"/>
      <c r="G897" s="135"/>
      <c r="H897"/>
      <c r="I897"/>
      <c r="J897"/>
      <c r="K897" s="136"/>
      <c r="L897"/>
      <c r="M897"/>
      <c r="N897"/>
      <c r="O897" s="136"/>
      <c r="P897"/>
      <c r="Q897"/>
      <c r="R897" s="137"/>
      <c r="S897"/>
      <c r="T897"/>
      <c r="U897"/>
      <c r="V897" s="136"/>
      <c r="W897" s="136"/>
      <c r="X897"/>
      <c r="Y897" s="137"/>
      <c r="Z897" s="137"/>
      <c r="AA897" s="136"/>
      <c r="AB897" s="136"/>
      <c r="AC897" s="136"/>
      <c r="AD897" s="136"/>
      <c r="AF897" s="145"/>
    </row>
    <row r="898" spans="1:32" x14ac:dyDescent="0.25">
      <c r="A898"/>
      <c r="B898"/>
      <c r="C898"/>
      <c r="D898"/>
      <c r="E898" s="135"/>
      <c r="F898" s="135"/>
      <c r="G898" s="135"/>
      <c r="H898"/>
      <c r="I898"/>
      <c r="J898"/>
      <c r="K898" s="136"/>
      <c r="L898"/>
      <c r="M898"/>
      <c r="N898"/>
      <c r="O898" s="136"/>
      <c r="P898"/>
      <c r="Q898"/>
      <c r="R898" s="137"/>
      <c r="S898"/>
      <c r="T898"/>
      <c r="U898"/>
      <c r="V898" s="136"/>
      <c r="W898" s="136"/>
      <c r="X898"/>
      <c r="Y898" s="137"/>
      <c r="Z898" s="137"/>
      <c r="AA898" s="136"/>
      <c r="AB898" s="136"/>
      <c r="AC898" s="136"/>
      <c r="AD898" s="136"/>
      <c r="AF898" s="145"/>
    </row>
    <row r="899" spans="1:32" x14ac:dyDescent="0.25">
      <c r="A899"/>
      <c r="B899"/>
      <c r="C899"/>
      <c r="D899"/>
      <c r="E899" s="135"/>
      <c r="F899" s="135"/>
      <c r="G899" s="135"/>
      <c r="H899"/>
      <c r="I899"/>
      <c r="J899"/>
      <c r="K899" s="136"/>
      <c r="L899"/>
      <c r="M899"/>
      <c r="N899"/>
      <c r="O899" s="136"/>
      <c r="P899"/>
      <c r="Q899"/>
      <c r="R899" s="137"/>
      <c r="S899"/>
      <c r="T899"/>
      <c r="U899"/>
      <c r="V899" s="136"/>
      <c r="W899" s="136"/>
      <c r="X899"/>
      <c r="Y899" s="137"/>
      <c r="Z899" s="137"/>
      <c r="AA899" s="136"/>
      <c r="AB899" s="136"/>
      <c r="AC899" s="136"/>
      <c r="AD899" s="136"/>
      <c r="AF899" s="145"/>
    </row>
    <row r="900" spans="1:32" x14ac:dyDescent="0.25">
      <c r="A900"/>
      <c r="B900"/>
      <c r="C900"/>
      <c r="D900"/>
      <c r="E900" s="135"/>
      <c r="F900" s="135"/>
      <c r="G900" s="135"/>
      <c r="H900"/>
      <c r="I900"/>
      <c r="J900"/>
      <c r="K900" s="136"/>
      <c r="L900"/>
      <c r="M900"/>
      <c r="N900"/>
      <c r="O900" s="136"/>
      <c r="P900"/>
      <c r="Q900"/>
      <c r="R900" s="137"/>
      <c r="S900"/>
      <c r="T900"/>
      <c r="U900"/>
      <c r="V900" s="136"/>
      <c r="W900" s="136"/>
      <c r="X900"/>
      <c r="Y900" s="137"/>
      <c r="Z900" s="137"/>
      <c r="AA900" s="136"/>
      <c r="AB900" s="136"/>
      <c r="AC900" s="136"/>
      <c r="AD900" s="136"/>
      <c r="AF900" s="145"/>
    </row>
    <row r="901" spans="1:32" x14ac:dyDescent="0.25">
      <c r="A901"/>
      <c r="B901"/>
      <c r="C901"/>
      <c r="D901"/>
      <c r="E901" s="135"/>
      <c r="F901" s="135"/>
      <c r="G901" s="135"/>
      <c r="H901"/>
      <c r="I901"/>
      <c r="J901"/>
      <c r="K901" s="136"/>
      <c r="L901"/>
      <c r="M901"/>
      <c r="N901"/>
      <c r="O901" s="136"/>
      <c r="P901"/>
      <c r="Q901"/>
      <c r="R901" s="137"/>
      <c r="S901"/>
      <c r="T901"/>
      <c r="U901"/>
      <c r="V901" s="136"/>
      <c r="W901" s="136"/>
      <c r="X901"/>
      <c r="Y901" s="137"/>
      <c r="Z901" s="137"/>
      <c r="AA901" s="136"/>
      <c r="AB901" s="136"/>
      <c r="AC901" s="136"/>
      <c r="AD901" s="136"/>
      <c r="AF901" s="145"/>
    </row>
    <row r="902" spans="1:32" x14ac:dyDescent="0.25">
      <c r="A902"/>
      <c r="B902"/>
      <c r="C902"/>
      <c r="D902"/>
      <c r="E902" s="135"/>
      <c r="F902" s="135"/>
      <c r="G902" s="135"/>
      <c r="H902"/>
      <c r="I902"/>
      <c r="J902"/>
      <c r="K902" s="136"/>
      <c r="L902"/>
      <c r="M902"/>
      <c r="N902"/>
      <c r="O902" s="136"/>
      <c r="P902"/>
      <c r="Q902"/>
      <c r="R902" s="137"/>
      <c r="S902"/>
      <c r="T902"/>
      <c r="U902"/>
      <c r="V902" s="136"/>
      <c r="W902" s="136"/>
      <c r="X902"/>
      <c r="Y902" s="137"/>
      <c r="Z902" s="137"/>
      <c r="AA902" s="136"/>
      <c r="AB902" s="136"/>
      <c r="AC902" s="136"/>
      <c r="AD902" s="136"/>
      <c r="AF902" s="145"/>
    </row>
    <row r="903" spans="1:32" x14ac:dyDescent="0.25">
      <c r="A903"/>
      <c r="B903"/>
      <c r="C903"/>
      <c r="D903"/>
      <c r="E903" s="135"/>
      <c r="F903" s="135"/>
      <c r="G903" s="135"/>
      <c r="H903"/>
      <c r="I903"/>
      <c r="J903"/>
      <c r="K903" s="136"/>
      <c r="L903"/>
      <c r="M903"/>
      <c r="N903"/>
      <c r="O903" s="136"/>
      <c r="P903"/>
      <c r="Q903"/>
      <c r="R903" s="137"/>
      <c r="S903"/>
      <c r="T903"/>
      <c r="U903"/>
      <c r="V903" s="136"/>
      <c r="W903" s="136"/>
      <c r="X903"/>
      <c r="Y903" s="137"/>
      <c r="Z903" s="137"/>
      <c r="AA903" s="136"/>
      <c r="AB903" s="136"/>
      <c r="AC903" s="136"/>
      <c r="AD903" s="136"/>
      <c r="AF903" s="145"/>
    </row>
    <row r="904" spans="1:32" x14ac:dyDescent="0.25">
      <c r="A904"/>
      <c r="B904"/>
      <c r="C904"/>
      <c r="D904"/>
      <c r="E904" s="135"/>
      <c r="F904" s="135"/>
      <c r="G904" s="135"/>
      <c r="H904"/>
      <c r="I904"/>
      <c r="J904"/>
      <c r="K904" s="136"/>
      <c r="L904"/>
      <c r="M904"/>
      <c r="N904"/>
      <c r="O904" s="136"/>
      <c r="P904"/>
      <c r="Q904"/>
      <c r="R904" s="137"/>
      <c r="S904"/>
      <c r="T904"/>
      <c r="U904"/>
      <c r="V904" s="136"/>
      <c r="W904" s="136"/>
      <c r="X904"/>
      <c r="Y904" s="137"/>
      <c r="Z904" s="137"/>
      <c r="AA904" s="136"/>
      <c r="AB904" s="136"/>
      <c r="AC904" s="136"/>
      <c r="AD904" s="136"/>
      <c r="AF904" s="145"/>
    </row>
    <row r="905" spans="1:32" x14ac:dyDescent="0.25">
      <c r="A905"/>
      <c r="B905"/>
      <c r="C905"/>
      <c r="D905"/>
      <c r="E905" s="135"/>
      <c r="F905" s="135"/>
      <c r="G905" s="135"/>
      <c r="H905"/>
      <c r="I905"/>
      <c r="J905"/>
      <c r="K905" s="136"/>
      <c r="L905"/>
      <c r="M905"/>
      <c r="N905"/>
      <c r="O905" s="136"/>
      <c r="P905"/>
      <c r="Q905"/>
      <c r="R905" s="137"/>
      <c r="S905"/>
      <c r="T905"/>
      <c r="U905"/>
      <c r="V905" s="136"/>
      <c r="W905" s="136"/>
      <c r="X905"/>
      <c r="Y905" s="137"/>
      <c r="Z905" s="137"/>
      <c r="AA905" s="136"/>
      <c r="AB905" s="136"/>
      <c r="AC905" s="136"/>
      <c r="AD905" s="136"/>
      <c r="AF905" s="145"/>
    </row>
    <row r="906" spans="1:32" x14ac:dyDescent="0.25">
      <c r="A906"/>
      <c r="B906"/>
      <c r="C906"/>
      <c r="D906"/>
      <c r="E906" s="135"/>
      <c r="F906" s="135"/>
      <c r="G906" s="135"/>
      <c r="H906"/>
      <c r="I906"/>
      <c r="J906"/>
      <c r="K906" s="136"/>
      <c r="L906"/>
      <c r="M906"/>
      <c r="N906"/>
      <c r="O906" s="136"/>
      <c r="P906"/>
      <c r="Q906"/>
      <c r="R906" s="137"/>
      <c r="S906"/>
      <c r="T906"/>
      <c r="U906"/>
      <c r="V906" s="136"/>
      <c r="W906" s="136"/>
      <c r="X906"/>
      <c r="Y906" s="137"/>
      <c r="Z906" s="137"/>
      <c r="AA906" s="136"/>
      <c r="AB906" s="136"/>
      <c r="AC906" s="136"/>
      <c r="AD906" s="136"/>
      <c r="AF906" s="145"/>
    </row>
    <row r="907" spans="1:32" x14ac:dyDescent="0.25">
      <c r="A907"/>
      <c r="B907"/>
      <c r="C907"/>
      <c r="D907"/>
      <c r="E907" s="135"/>
      <c r="F907" s="135"/>
      <c r="G907" s="135"/>
      <c r="H907"/>
      <c r="I907"/>
      <c r="J907"/>
      <c r="K907" s="136"/>
      <c r="L907"/>
      <c r="M907"/>
      <c r="N907"/>
      <c r="O907" s="136"/>
      <c r="P907"/>
      <c r="Q907"/>
      <c r="R907" s="137"/>
      <c r="S907"/>
      <c r="T907"/>
      <c r="U907"/>
      <c r="V907" s="136"/>
      <c r="W907" s="136"/>
      <c r="X907"/>
      <c r="Y907" s="137"/>
      <c r="Z907" s="137"/>
      <c r="AA907" s="136"/>
      <c r="AB907" s="136"/>
      <c r="AC907" s="136"/>
      <c r="AD907" s="136"/>
      <c r="AF907" s="145"/>
    </row>
    <row r="908" spans="1:32" x14ac:dyDescent="0.25">
      <c r="A908"/>
      <c r="B908"/>
      <c r="C908"/>
      <c r="D908"/>
      <c r="E908" s="135"/>
      <c r="F908" s="135"/>
      <c r="G908" s="135"/>
      <c r="H908"/>
      <c r="I908"/>
      <c r="J908"/>
      <c r="K908" s="136"/>
      <c r="L908"/>
      <c r="M908"/>
      <c r="N908"/>
      <c r="O908" s="136"/>
      <c r="P908"/>
      <c r="Q908"/>
      <c r="R908" s="137"/>
      <c r="S908"/>
      <c r="T908"/>
      <c r="U908"/>
      <c r="V908" s="136"/>
      <c r="W908" s="136"/>
      <c r="X908"/>
      <c r="Y908" s="137"/>
      <c r="Z908" s="137"/>
      <c r="AA908" s="136"/>
      <c r="AB908" s="136"/>
      <c r="AC908" s="136"/>
      <c r="AD908" s="136"/>
      <c r="AF908" s="145"/>
    </row>
    <row r="909" spans="1:32" x14ac:dyDescent="0.25">
      <c r="A909"/>
      <c r="B909"/>
      <c r="C909"/>
      <c r="D909"/>
      <c r="E909" s="135"/>
      <c r="F909" s="135"/>
      <c r="G909" s="135"/>
      <c r="H909"/>
      <c r="I909"/>
      <c r="J909"/>
      <c r="K909" s="136"/>
      <c r="L909"/>
      <c r="M909"/>
      <c r="N909"/>
      <c r="O909" s="136"/>
      <c r="P909"/>
      <c r="Q909"/>
      <c r="R909" s="137"/>
      <c r="S909"/>
      <c r="T909"/>
      <c r="U909"/>
      <c r="V909" s="136"/>
      <c r="W909" s="136"/>
      <c r="X909"/>
      <c r="Y909" s="137"/>
      <c r="Z909" s="137"/>
      <c r="AA909" s="136"/>
      <c r="AB909" s="136"/>
      <c r="AC909" s="136"/>
      <c r="AD909" s="136"/>
      <c r="AF909" s="145"/>
    </row>
    <row r="910" spans="1:32" x14ac:dyDescent="0.25">
      <c r="A910"/>
      <c r="B910"/>
      <c r="C910"/>
      <c r="D910"/>
      <c r="E910" s="135"/>
      <c r="F910" s="135"/>
      <c r="G910" s="135"/>
      <c r="H910"/>
      <c r="I910"/>
      <c r="J910"/>
      <c r="K910" s="136"/>
      <c r="L910"/>
      <c r="M910"/>
      <c r="N910"/>
      <c r="O910" s="136"/>
      <c r="P910"/>
      <c r="Q910"/>
      <c r="R910" s="137"/>
      <c r="S910"/>
      <c r="T910"/>
      <c r="U910"/>
      <c r="V910" s="136"/>
      <c r="W910" s="136"/>
      <c r="X910"/>
      <c r="Y910" s="137"/>
      <c r="Z910" s="137"/>
      <c r="AA910" s="136"/>
      <c r="AB910" s="136"/>
      <c r="AC910" s="136"/>
      <c r="AD910" s="136"/>
      <c r="AF910" s="145"/>
    </row>
    <row r="911" spans="1:32" x14ac:dyDescent="0.25">
      <c r="A911"/>
      <c r="B911"/>
      <c r="C911"/>
      <c r="D911"/>
      <c r="E911" s="135"/>
      <c r="F911" s="135"/>
      <c r="G911" s="135"/>
      <c r="H911"/>
      <c r="I911"/>
      <c r="J911"/>
      <c r="K911" s="136"/>
      <c r="L911"/>
      <c r="M911"/>
      <c r="N911"/>
      <c r="O911" s="136"/>
      <c r="P911"/>
      <c r="Q911"/>
      <c r="R911" s="137"/>
      <c r="S911"/>
      <c r="T911"/>
      <c r="U911"/>
      <c r="V911" s="136"/>
      <c r="W911" s="136"/>
      <c r="X911"/>
      <c r="Y911" s="137"/>
      <c r="Z911" s="137"/>
      <c r="AA911" s="136"/>
      <c r="AB911" s="136"/>
      <c r="AC911" s="136"/>
      <c r="AD911" s="136"/>
      <c r="AF911" s="145"/>
    </row>
    <row r="912" spans="1:32" x14ac:dyDescent="0.25">
      <c r="A912"/>
      <c r="B912"/>
      <c r="C912"/>
      <c r="D912"/>
      <c r="E912" s="135"/>
      <c r="F912" s="135"/>
      <c r="G912" s="135"/>
      <c r="H912"/>
      <c r="I912"/>
      <c r="J912"/>
      <c r="K912" s="136"/>
      <c r="L912"/>
      <c r="M912"/>
      <c r="N912"/>
      <c r="O912" s="136"/>
      <c r="P912"/>
      <c r="Q912"/>
      <c r="R912" s="137"/>
      <c r="S912"/>
      <c r="T912"/>
      <c r="U912"/>
      <c r="V912" s="136"/>
      <c r="W912" s="136"/>
      <c r="X912"/>
      <c r="Y912" s="137"/>
      <c r="Z912" s="137"/>
      <c r="AA912" s="136"/>
      <c r="AB912" s="136"/>
      <c r="AC912" s="136"/>
      <c r="AD912" s="136"/>
      <c r="AF912" s="145"/>
    </row>
    <row r="913" spans="1:32" x14ac:dyDescent="0.25">
      <c r="A913"/>
      <c r="B913"/>
      <c r="C913"/>
      <c r="D913"/>
      <c r="E913" s="135"/>
      <c r="F913" s="135"/>
      <c r="G913" s="135"/>
      <c r="H913"/>
      <c r="I913"/>
      <c r="J913"/>
      <c r="K913" s="136"/>
      <c r="L913"/>
      <c r="M913"/>
      <c r="N913"/>
      <c r="O913" s="136"/>
      <c r="P913"/>
      <c r="Q913"/>
      <c r="R913" s="137"/>
      <c r="S913"/>
      <c r="T913"/>
      <c r="U913"/>
      <c r="V913" s="136"/>
      <c r="W913" s="136"/>
      <c r="X913"/>
      <c r="Y913" s="137"/>
      <c r="Z913" s="137"/>
      <c r="AA913" s="136"/>
      <c r="AB913" s="136"/>
      <c r="AC913" s="136"/>
      <c r="AD913" s="136"/>
      <c r="AF913" s="145"/>
    </row>
    <row r="914" spans="1:32" x14ac:dyDescent="0.25">
      <c r="A914"/>
      <c r="B914"/>
      <c r="C914"/>
      <c r="D914"/>
      <c r="E914" s="135"/>
      <c r="F914" s="135"/>
      <c r="G914" s="135"/>
      <c r="H914"/>
      <c r="I914"/>
      <c r="J914"/>
      <c r="K914" s="136"/>
      <c r="L914"/>
      <c r="M914"/>
      <c r="N914"/>
      <c r="O914" s="136"/>
      <c r="P914"/>
      <c r="Q914"/>
      <c r="R914" s="137"/>
      <c r="S914"/>
      <c r="T914"/>
      <c r="U914"/>
      <c r="V914" s="136"/>
      <c r="W914" s="136"/>
      <c r="X914"/>
      <c r="Y914" s="137"/>
      <c r="Z914" s="137"/>
      <c r="AA914" s="136"/>
      <c r="AB914" s="136"/>
      <c r="AC914" s="136"/>
      <c r="AD914" s="136"/>
      <c r="AF914" s="145"/>
    </row>
    <row r="915" spans="1:32" x14ac:dyDescent="0.25">
      <c r="A915"/>
      <c r="B915"/>
      <c r="C915"/>
      <c r="D915"/>
      <c r="E915" s="135"/>
      <c r="F915" s="135"/>
      <c r="G915" s="135"/>
      <c r="H915"/>
      <c r="I915"/>
      <c r="J915"/>
      <c r="K915" s="136"/>
      <c r="L915"/>
      <c r="M915"/>
      <c r="N915"/>
      <c r="O915" s="136"/>
      <c r="P915"/>
      <c r="Q915"/>
      <c r="R915" s="137"/>
      <c r="S915"/>
      <c r="T915"/>
      <c r="U915"/>
      <c r="V915" s="136"/>
      <c r="W915" s="136"/>
      <c r="X915"/>
      <c r="Y915" s="137"/>
      <c r="Z915" s="137"/>
      <c r="AA915" s="136"/>
      <c r="AB915" s="136"/>
      <c r="AC915" s="136"/>
      <c r="AD915" s="136"/>
      <c r="AF915" s="145"/>
    </row>
    <row r="916" spans="1:32" x14ac:dyDescent="0.25">
      <c r="A916"/>
      <c r="B916"/>
      <c r="C916"/>
      <c r="D916"/>
      <c r="E916" s="135"/>
      <c r="F916" s="135"/>
      <c r="G916" s="135"/>
      <c r="H916"/>
      <c r="I916"/>
      <c r="J916"/>
      <c r="K916" s="136"/>
      <c r="L916"/>
      <c r="M916"/>
      <c r="N916"/>
      <c r="O916" s="136"/>
      <c r="P916"/>
      <c r="Q916"/>
      <c r="R916" s="137"/>
      <c r="S916"/>
      <c r="T916"/>
      <c r="U916"/>
      <c r="V916" s="136"/>
      <c r="W916" s="136"/>
      <c r="X916"/>
      <c r="Y916" s="137"/>
      <c r="Z916" s="137"/>
      <c r="AA916" s="136"/>
      <c r="AB916" s="136"/>
      <c r="AC916" s="136"/>
      <c r="AD916" s="136"/>
      <c r="AF916" s="145"/>
    </row>
    <row r="917" spans="1:32" x14ac:dyDescent="0.25">
      <c r="A917"/>
      <c r="B917"/>
      <c r="C917"/>
      <c r="D917"/>
      <c r="E917" s="135"/>
      <c r="F917" s="135"/>
      <c r="G917" s="135"/>
      <c r="H917"/>
      <c r="I917"/>
      <c r="J917"/>
      <c r="K917" s="136"/>
      <c r="L917"/>
      <c r="M917"/>
      <c r="N917"/>
      <c r="O917" s="136"/>
      <c r="P917"/>
      <c r="Q917"/>
      <c r="R917" s="137"/>
      <c r="S917"/>
      <c r="T917"/>
      <c r="U917"/>
      <c r="V917" s="136"/>
      <c r="W917" s="136"/>
      <c r="X917"/>
      <c r="Y917" s="137"/>
      <c r="Z917" s="137"/>
      <c r="AA917" s="136"/>
      <c r="AB917" s="136"/>
      <c r="AC917" s="136"/>
      <c r="AD917" s="136"/>
      <c r="AF917" s="145"/>
    </row>
    <row r="918" spans="1:32" x14ac:dyDescent="0.25">
      <c r="A918"/>
      <c r="B918"/>
      <c r="C918"/>
      <c r="D918"/>
      <c r="E918" s="135"/>
      <c r="F918" s="135"/>
      <c r="G918" s="135"/>
      <c r="H918"/>
      <c r="I918"/>
      <c r="J918"/>
      <c r="K918" s="136"/>
      <c r="L918"/>
      <c r="M918"/>
      <c r="N918"/>
      <c r="O918" s="136"/>
      <c r="P918"/>
      <c r="Q918"/>
      <c r="R918" s="137"/>
      <c r="S918"/>
      <c r="T918"/>
      <c r="U918"/>
      <c r="V918" s="136"/>
      <c r="W918" s="136"/>
      <c r="X918"/>
      <c r="Y918" s="137"/>
      <c r="Z918" s="137"/>
      <c r="AA918" s="136"/>
      <c r="AB918" s="136"/>
      <c r="AC918" s="136"/>
      <c r="AD918" s="136"/>
      <c r="AF918" s="145"/>
    </row>
    <row r="919" spans="1:32" x14ac:dyDescent="0.25">
      <c r="A919"/>
      <c r="B919"/>
      <c r="C919"/>
      <c r="D919"/>
      <c r="E919" s="135"/>
      <c r="F919" s="135"/>
      <c r="G919" s="135"/>
      <c r="H919"/>
      <c r="I919"/>
      <c r="J919"/>
      <c r="K919" s="136"/>
      <c r="L919"/>
      <c r="M919"/>
      <c r="N919"/>
      <c r="O919" s="136"/>
      <c r="P919"/>
      <c r="Q919"/>
      <c r="R919" s="137"/>
      <c r="S919"/>
      <c r="T919"/>
      <c r="U919"/>
      <c r="V919" s="136"/>
      <c r="W919" s="136"/>
      <c r="X919"/>
      <c r="Y919" s="137"/>
      <c r="Z919" s="137"/>
      <c r="AA919" s="136"/>
      <c r="AB919" s="136"/>
      <c r="AC919" s="136"/>
      <c r="AD919" s="136"/>
      <c r="AF919" s="145"/>
    </row>
    <row r="920" spans="1:32" x14ac:dyDescent="0.25">
      <c r="A920"/>
      <c r="B920"/>
      <c r="C920"/>
      <c r="D920"/>
      <c r="E920" s="135"/>
      <c r="F920" s="135"/>
      <c r="G920" s="135"/>
      <c r="H920"/>
      <c r="I920"/>
      <c r="J920"/>
      <c r="K920" s="136"/>
      <c r="L920"/>
      <c r="M920"/>
      <c r="N920"/>
      <c r="O920" s="136"/>
      <c r="P920"/>
      <c r="Q920"/>
      <c r="R920" s="137"/>
      <c r="S920"/>
      <c r="T920"/>
      <c r="U920"/>
      <c r="V920" s="136"/>
      <c r="W920" s="136"/>
      <c r="X920"/>
      <c r="Y920" s="137"/>
      <c r="Z920" s="137"/>
      <c r="AA920" s="136"/>
      <c r="AB920" s="136"/>
      <c r="AC920" s="136"/>
      <c r="AD920" s="136"/>
      <c r="AF920" s="145"/>
    </row>
    <row r="921" spans="1:32" x14ac:dyDescent="0.25">
      <c r="A921"/>
      <c r="B921"/>
      <c r="C921"/>
      <c r="D921"/>
      <c r="E921" s="135"/>
      <c r="F921" s="135"/>
      <c r="G921" s="135"/>
      <c r="H921"/>
      <c r="I921"/>
      <c r="J921"/>
      <c r="K921" s="136"/>
      <c r="L921"/>
      <c r="M921"/>
      <c r="N921"/>
      <c r="O921" s="136"/>
      <c r="P921"/>
      <c r="Q921"/>
      <c r="R921" s="137"/>
      <c r="S921"/>
      <c r="T921"/>
      <c r="U921"/>
      <c r="V921" s="136"/>
      <c r="W921" s="136"/>
      <c r="X921"/>
      <c r="Y921" s="137"/>
      <c r="Z921" s="137"/>
      <c r="AA921" s="136"/>
      <c r="AB921" s="136"/>
      <c r="AC921" s="136"/>
      <c r="AD921" s="136"/>
      <c r="AF921" s="145"/>
    </row>
    <row r="922" spans="1:32" x14ac:dyDescent="0.25">
      <c r="A922"/>
      <c r="B922"/>
      <c r="C922"/>
      <c r="D922"/>
      <c r="E922" s="135"/>
      <c r="F922" s="135"/>
      <c r="G922" s="135"/>
      <c r="H922"/>
      <c r="I922"/>
      <c r="J922"/>
      <c r="K922" s="136"/>
      <c r="L922"/>
      <c r="M922"/>
      <c r="N922"/>
      <c r="O922" s="136"/>
      <c r="P922"/>
      <c r="Q922"/>
      <c r="R922" s="137"/>
      <c r="S922"/>
      <c r="T922"/>
      <c r="U922"/>
      <c r="V922" s="136"/>
      <c r="W922" s="136"/>
      <c r="X922"/>
      <c r="Y922" s="137"/>
      <c r="Z922" s="137"/>
      <c r="AA922" s="136"/>
      <c r="AB922" s="136"/>
      <c r="AC922" s="136"/>
      <c r="AD922" s="136"/>
      <c r="AF922" s="145"/>
    </row>
    <row r="923" spans="1:32" x14ac:dyDescent="0.25">
      <c r="A923"/>
      <c r="B923"/>
      <c r="C923"/>
      <c r="D923"/>
      <c r="E923" s="135"/>
      <c r="F923" s="135"/>
      <c r="G923" s="135"/>
      <c r="H923"/>
      <c r="I923"/>
      <c r="J923"/>
      <c r="K923" s="136"/>
      <c r="L923"/>
      <c r="M923"/>
      <c r="N923"/>
      <c r="O923" s="136"/>
      <c r="P923"/>
      <c r="Q923"/>
      <c r="R923" s="137"/>
      <c r="S923"/>
      <c r="T923"/>
      <c r="U923"/>
      <c r="V923" s="136"/>
      <c r="W923" s="136"/>
      <c r="X923"/>
      <c r="Y923" s="137"/>
      <c r="Z923" s="137"/>
      <c r="AA923" s="136"/>
      <c r="AB923" s="136"/>
      <c r="AC923" s="136"/>
      <c r="AD923" s="136"/>
      <c r="AF923" s="145"/>
    </row>
    <row r="924" spans="1:32" x14ac:dyDescent="0.25">
      <c r="A924"/>
      <c r="B924"/>
      <c r="C924"/>
      <c r="D924"/>
      <c r="E924" s="135"/>
      <c r="F924" s="135"/>
      <c r="G924" s="135"/>
      <c r="H924"/>
      <c r="I924"/>
      <c r="J924"/>
      <c r="K924" s="136"/>
      <c r="L924"/>
      <c r="M924"/>
      <c r="N924"/>
      <c r="O924" s="136"/>
      <c r="P924"/>
      <c r="Q924"/>
      <c r="R924" s="137"/>
      <c r="S924"/>
      <c r="T924"/>
      <c r="U924"/>
      <c r="V924" s="136"/>
      <c r="W924" s="136"/>
      <c r="X924"/>
      <c r="Y924" s="137"/>
      <c r="Z924" s="137"/>
      <c r="AA924" s="136"/>
      <c r="AB924" s="136"/>
      <c r="AC924" s="136"/>
      <c r="AD924" s="136"/>
      <c r="AF924" s="145"/>
    </row>
    <row r="925" spans="1:32" x14ac:dyDescent="0.25">
      <c r="A925"/>
      <c r="B925"/>
      <c r="C925"/>
      <c r="D925"/>
      <c r="E925" s="135"/>
      <c r="F925" s="135"/>
      <c r="G925" s="135"/>
      <c r="H925"/>
      <c r="I925"/>
      <c r="J925"/>
      <c r="K925" s="136"/>
      <c r="L925"/>
      <c r="M925"/>
      <c r="N925"/>
      <c r="O925" s="136"/>
      <c r="P925"/>
      <c r="Q925"/>
      <c r="R925" s="137"/>
      <c r="S925"/>
      <c r="T925"/>
      <c r="U925"/>
      <c r="V925" s="136"/>
      <c r="W925" s="136"/>
      <c r="X925"/>
      <c r="Y925" s="137"/>
      <c r="Z925" s="137"/>
      <c r="AA925" s="136"/>
      <c r="AB925" s="136"/>
      <c r="AC925" s="136"/>
      <c r="AD925" s="136"/>
      <c r="AF925" s="145"/>
    </row>
    <row r="926" spans="1:32" x14ac:dyDescent="0.25">
      <c r="A926"/>
      <c r="B926"/>
      <c r="C926"/>
      <c r="D926"/>
      <c r="E926" s="135"/>
      <c r="F926" s="135"/>
      <c r="G926" s="135"/>
      <c r="H926"/>
      <c r="I926"/>
      <c r="J926"/>
      <c r="K926" s="136"/>
      <c r="L926"/>
      <c r="M926"/>
      <c r="N926"/>
      <c r="O926" s="136"/>
      <c r="P926"/>
      <c r="Q926"/>
      <c r="R926" s="137"/>
      <c r="S926"/>
      <c r="T926"/>
      <c r="U926"/>
      <c r="V926" s="136"/>
      <c r="W926" s="136"/>
      <c r="X926"/>
      <c r="Y926" s="137"/>
      <c r="Z926" s="137"/>
      <c r="AA926" s="136"/>
      <c r="AB926" s="136"/>
      <c r="AC926" s="136"/>
      <c r="AD926" s="136"/>
      <c r="AF926" s="145"/>
    </row>
    <row r="927" spans="1:32" x14ac:dyDescent="0.25">
      <c r="A927"/>
      <c r="B927"/>
      <c r="C927"/>
      <c r="D927"/>
      <c r="E927" s="135"/>
      <c r="F927" s="135"/>
      <c r="G927" s="135"/>
      <c r="H927"/>
      <c r="I927"/>
      <c r="J927"/>
      <c r="K927" s="136"/>
      <c r="L927"/>
      <c r="M927"/>
      <c r="N927"/>
      <c r="O927" s="136"/>
      <c r="P927"/>
      <c r="Q927"/>
      <c r="R927" s="137"/>
      <c r="S927"/>
      <c r="T927"/>
      <c r="U927"/>
      <c r="V927" s="136"/>
      <c r="W927" s="136"/>
      <c r="X927"/>
      <c r="Y927" s="137"/>
      <c r="Z927" s="137"/>
      <c r="AA927" s="136"/>
      <c r="AB927" s="136"/>
      <c r="AC927" s="136"/>
      <c r="AD927" s="136"/>
      <c r="AF927" s="145"/>
    </row>
    <row r="928" spans="1:32" x14ac:dyDescent="0.25">
      <c r="A928"/>
      <c r="B928"/>
      <c r="C928"/>
      <c r="D928"/>
      <c r="E928" s="135"/>
      <c r="F928" s="135"/>
      <c r="G928" s="135"/>
      <c r="H928"/>
      <c r="I928"/>
      <c r="J928"/>
      <c r="K928" s="136"/>
      <c r="L928"/>
      <c r="M928"/>
      <c r="N928"/>
      <c r="O928" s="136"/>
      <c r="P928"/>
      <c r="Q928"/>
      <c r="R928" s="137"/>
      <c r="S928"/>
      <c r="T928"/>
      <c r="U928"/>
      <c r="V928" s="136"/>
      <c r="W928" s="136"/>
      <c r="X928"/>
      <c r="Y928" s="137"/>
      <c r="Z928" s="137"/>
      <c r="AA928" s="136"/>
      <c r="AB928" s="136"/>
      <c r="AC928" s="136"/>
      <c r="AD928" s="136"/>
      <c r="AF928" s="145"/>
    </row>
    <row r="929" spans="1:32" x14ac:dyDescent="0.25">
      <c r="A929"/>
      <c r="B929"/>
      <c r="C929"/>
      <c r="D929"/>
      <c r="E929" s="135"/>
      <c r="F929" s="135"/>
      <c r="G929" s="135"/>
      <c r="H929"/>
      <c r="I929"/>
      <c r="J929"/>
      <c r="K929" s="136"/>
      <c r="L929"/>
      <c r="M929"/>
      <c r="N929"/>
      <c r="O929" s="136"/>
      <c r="P929"/>
      <c r="Q929"/>
      <c r="R929" s="137"/>
      <c r="S929"/>
      <c r="T929"/>
      <c r="U929"/>
      <c r="V929" s="136"/>
      <c r="W929" s="136"/>
      <c r="X929"/>
      <c r="Y929" s="137"/>
      <c r="Z929" s="137"/>
      <c r="AA929" s="136"/>
      <c r="AB929" s="136"/>
      <c r="AC929" s="136"/>
      <c r="AD929" s="136"/>
      <c r="AF929" s="145"/>
    </row>
    <row r="930" spans="1:32" x14ac:dyDescent="0.25">
      <c r="A930"/>
      <c r="B930"/>
      <c r="C930"/>
      <c r="D930"/>
      <c r="E930" s="135"/>
      <c r="F930" s="135"/>
      <c r="G930" s="135"/>
      <c r="H930"/>
      <c r="I930"/>
      <c r="J930"/>
      <c r="K930" s="136"/>
      <c r="L930"/>
      <c r="M930"/>
      <c r="N930"/>
      <c r="O930" s="136"/>
      <c r="P930"/>
      <c r="Q930"/>
      <c r="R930" s="137"/>
      <c r="S930"/>
      <c r="T930"/>
      <c r="U930"/>
      <c r="V930" s="136"/>
      <c r="W930" s="136"/>
      <c r="X930"/>
      <c r="Y930" s="137"/>
      <c r="Z930" s="137"/>
      <c r="AA930" s="136"/>
      <c r="AB930" s="136"/>
      <c r="AC930" s="136"/>
      <c r="AD930" s="136"/>
      <c r="AF930" s="145"/>
    </row>
    <row r="931" spans="1:32" x14ac:dyDescent="0.25">
      <c r="A931"/>
      <c r="B931"/>
      <c r="C931"/>
      <c r="D931"/>
      <c r="E931" s="135"/>
      <c r="F931" s="135"/>
      <c r="G931" s="135"/>
      <c r="H931"/>
      <c r="I931"/>
      <c r="J931"/>
      <c r="K931" s="136"/>
      <c r="L931"/>
      <c r="M931"/>
      <c r="N931"/>
      <c r="O931" s="136"/>
      <c r="P931"/>
      <c r="Q931"/>
      <c r="R931" s="137"/>
      <c r="S931"/>
      <c r="T931"/>
      <c r="U931"/>
      <c r="V931" s="136"/>
      <c r="W931" s="136"/>
      <c r="X931"/>
      <c r="Y931" s="137"/>
      <c r="Z931" s="137"/>
      <c r="AA931" s="136"/>
      <c r="AB931" s="136"/>
      <c r="AC931" s="136"/>
      <c r="AD931" s="136"/>
      <c r="AF931" s="145"/>
    </row>
    <row r="932" spans="1:32" x14ac:dyDescent="0.25">
      <c r="A932"/>
      <c r="B932"/>
      <c r="C932"/>
      <c r="D932"/>
      <c r="E932" s="135"/>
      <c r="F932" s="135"/>
      <c r="G932" s="135"/>
      <c r="H932"/>
      <c r="I932"/>
      <c r="J932"/>
      <c r="K932" s="136"/>
      <c r="L932"/>
      <c r="M932"/>
      <c r="N932"/>
      <c r="O932" s="136"/>
      <c r="P932"/>
      <c r="Q932"/>
      <c r="R932" s="137"/>
      <c r="S932"/>
      <c r="T932"/>
      <c r="U932"/>
      <c r="V932" s="136"/>
      <c r="W932" s="136"/>
      <c r="X932"/>
      <c r="Y932" s="137"/>
      <c r="Z932" s="137"/>
      <c r="AA932" s="136"/>
      <c r="AB932" s="136"/>
      <c r="AC932" s="136"/>
      <c r="AD932" s="136"/>
      <c r="AF932" s="145"/>
    </row>
    <row r="933" spans="1:32" x14ac:dyDescent="0.25">
      <c r="A933"/>
      <c r="B933"/>
      <c r="C933"/>
      <c r="D933"/>
      <c r="E933" s="135"/>
      <c r="F933" s="135"/>
      <c r="G933" s="135"/>
      <c r="H933"/>
      <c r="I933"/>
      <c r="J933"/>
      <c r="K933" s="136"/>
      <c r="L933"/>
      <c r="M933"/>
      <c r="N933"/>
      <c r="O933" s="136"/>
      <c r="P933"/>
      <c r="Q933"/>
      <c r="R933" s="137"/>
      <c r="S933"/>
      <c r="T933"/>
      <c r="U933"/>
      <c r="V933" s="136"/>
      <c r="W933" s="136"/>
      <c r="X933"/>
      <c r="Y933" s="137"/>
      <c r="Z933" s="137"/>
      <c r="AA933" s="136"/>
      <c r="AB933" s="136"/>
      <c r="AC933" s="136"/>
      <c r="AD933" s="136"/>
      <c r="AF933" s="145"/>
    </row>
    <row r="934" spans="1:32" x14ac:dyDescent="0.25">
      <c r="A934"/>
      <c r="B934"/>
      <c r="C934"/>
      <c r="D934"/>
      <c r="E934" s="135"/>
      <c r="F934" s="135"/>
      <c r="G934" s="135"/>
      <c r="H934"/>
      <c r="I934"/>
      <c r="J934"/>
      <c r="K934" s="136"/>
      <c r="L934"/>
      <c r="M934"/>
      <c r="N934"/>
      <c r="O934" s="136"/>
      <c r="P934"/>
      <c r="Q934"/>
      <c r="R934" s="137"/>
      <c r="S934"/>
      <c r="T934"/>
      <c r="U934"/>
      <c r="V934" s="136"/>
      <c r="W934" s="136"/>
      <c r="X934"/>
      <c r="Y934" s="137"/>
      <c r="Z934" s="137"/>
      <c r="AA934" s="136"/>
      <c r="AB934" s="136"/>
      <c r="AC934" s="136"/>
      <c r="AD934" s="136"/>
      <c r="AF934" s="145"/>
    </row>
    <row r="935" spans="1:32" x14ac:dyDescent="0.25">
      <c r="A935"/>
      <c r="B935"/>
      <c r="C935"/>
      <c r="D935"/>
      <c r="E935" s="135"/>
      <c r="F935" s="135"/>
      <c r="G935" s="135"/>
      <c r="H935"/>
      <c r="I935"/>
      <c r="J935"/>
      <c r="K935" s="136"/>
      <c r="L935"/>
      <c r="M935"/>
      <c r="N935"/>
      <c r="O935" s="136"/>
      <c r="P935"/>
      <c r="Q935"/>
      <c r="R935" s="137"/>
      <c r="S935"/>
      <c r="T935"/>
      <c r="U935"/>
      <c r="V935" s="136"/>
      <c r="W935" s="136"/>
      <c r="X935"/>
      <c r="Y935" s="137"/>
      <c r="Z935" s="137"/>
      <c r="AA935" s="136"/>
      <c r="AB935" s="136"/>
      <c r="AC935" s="136"/>
      <c r="AD935" s="136"/>
      <c r="AF935" s="145"/>
    </row>
    <row r="936" spans="1:32" x14ac:dyDescent="0.25">
      <c r="A936"/>
      <c r="B936"/>
      <c r="C936"/>
      <c r="D936"/>
      <c r="E936" s="135"/>
      <c r="F936" s="135"/>
      <c r="G936" s="135"/>
      <c r="H936"/>
      <c r="I936"/>
      <c r="J936"/>
      <c r="K936" s="136"/>
      <c r="L936"/>
      <c r="M936"/>
      <c r="N936"/>
      <c r="O936" s="136"/>
      <c r="P936"/>
      <c r="Q936"/>
      <c r="R936" s="137"/>
      <c r="S936"/>
      <c r="T936"/>
      <c r="U936"/>
      <c r="V936" s="136"/>
      <c r="W936" s="136"/>
      <c r="X936"/>
      <c r="Y936" s="137"/>
      <c r="Z936" s="137"/>
      <c r="AA936" s="136"/>
      <c r="AB936" s="136"/>
      <c r="AC936" s="136"/>
      <c r="AD936" s="136"/>
      <c r="AF936" s="145"/>
    </row>
    <row r="937" spans="1:32" x14ac:dyDescent="0.25">
      <c r="A937"/>
      <c r="B937"/>
      <c r="C937"/>
      <c r="D937"/>
      <c r="E937" s="135"/>
      <c r="F937" s="135"/>
      <c r="G937" s="135"/>
      <c r="H937"/>
      <c r="I937"/>
      <c r="J937"/>
      <c r="K937" s="136"/>
      <c r="L937"/>
      <c r="M937"/>
      <c r="N937"/>
      <c r="O937" s="136"/>
      <c r="P937"/>
      <c r="Q937"/>
      <c r="R937" s="137"/>
      <c r="S937"/>
      <c r="T937"/>
      <c r="U937"/>
      <c r="V937" s="136"/>
      <c r="W937" s="136"/>
      <c r="X937"/>
      <c r="Y937" s="137"/>
      <c r="Z937" s="137"/>
      <c r="AA937" s="136"/>
      <c r="AB937" s="136"/>
      <c r="AC937" s="136"/>
      <c r="AD937" s="136"/>
      <c r="AF937" s="145"/>
    </row>
    <row r="938" spans="1:32" x14ac:dyDescent="0.25">
      <c r="A938"/>
      <c r="B938"/>
      <c r="C938"/>
      <c r="D938"/>
      <c r="E938" s="135"/>
      <c r="F938" s="135"/>
      <c r="G938" s="135"/>
      <c r="H938"/>
      <c r="I938"/>
      <c r="J938"/>
      <c r="K938" s="136"/>
      <c r="L938"/>
      <c r="M938"/>
      <c r="N938"/>
      <c r="O938" s="136"/>
      <c r="P938"/>
      <c r="Q938"/>
      <c r="R938" s="137"/>
      <c r="S938"/>
      <c r="T938"/>
      <c r="U938"/>
      <c r="V938" s="136"/>
      <c r="W938" s="136"/>
      <c r="X938"/>
      <c r="Y938" s="137"/>
      <c r="Z938" s="137"/>
      <c r="AA938" s="136"/>
      <c r="AB938" s="136"/>
      <c r="AC938" s="136"/>
      <c r="AD938" s="136"/>
      <c r="AF938" s="145"/>
    </row>
    <row r="939" spans="1:32" x14ac:dyDescent="0.25">
      <c r="A939"/>
      <c r="B939"/>
      <c r="C939"/>
      <c r="D939"/>
      <c r="E939" s="135"/>
      <c r="F939" s="135"/>
      <c r="G939" s="135"/>
      <c r="H939"/>
      <c r="I939"/>
      <c r="J939"/>
      <c r="K939" s="136"/>
      <c r="L939"/>
      <c r="M939"/>
      <c r="N939"/>
      <c r="O939" s="136"/>
      <c r="P939"/>
      <c r="Q939"/>
      <c r="R939" s="137"/>
      <c r="S939"/>
      <c r="T939"/>
      <c r="U939"/>
      <c r="V939" s="136"/>
      <c r="W939" s="136"/>
      <c r="X939"/>
      <c r="Y939" s="137"/>
      <c r="Z939" s="137"/>
      <c r="AA939" s="136"/>
      <c r="AB939" s="136"/>
      <c r="AC939" s="136"/>
      <c r="AD939" s="136"/>
      <c r="AF939" s="145"/>
    </row>
    <row r="940" spans="1:32" x14ac:dyDescent="0.25">
      <c r="A940"/>
      <c r="B940"/>
      <c r="C940"/>
      <c r="D940"/>
      <c r="E940" s="135"/>
      <c r="F940" s="135"/>
      <c r="G940" s="135"/>
      <c r="H940"/>
      <c r="I940"/>
      <c r="J940"/>
      <c r="K940" s="136"/>
      <c r="L940"/>
      <c r="M940"/>
      <c r="N940"/>
      <c r="O940" s="136"/>
      <c r="P940"/>
      <c r="Q940"/>
      <c r="R940" s="137"/>
      <c r="S940"/>
      <c r="T940"/>
      <c r="U940"/>
      <c r="V940" s="136"/>
      <c r="W940" s="136"/>
      <c r="X940"/>
      <c r="Y940" s="137"/>
      <c r="Z940" s="137"/>
      <c r="AA940" s="136"/>
      <c r="AB940" s="136"/>
      <c r="AC940" s="136"/>
      <c r="AD940" s="136"/>
      <c r="AF940" s="145"/>
    </row>
    <row r="941" spans="1:32" x14ac:dyDescent="0.25">
      <c r="A941"/>
      <c r="B941"/>
      <c r="C941"/>
      <c r="D941"/>
      <c r="E941" s="135"/>
      <c r="F941" s="135"/>
      <c r="G941" s="135"/>
      <c r="H941"/>
      <c r="I941"/>
      <c r="J941"/>
      <c r="K941" s="136"/>
      <c r="L941"/>
      <c r="M941"/>
      <c r="N941"/>
      <c r="O941" s="136"/>
      <c r="P941"/>
      <c r="Q941"/>
      <c r="R941" s="137"/>
      <c r="S941"/>
      <c r="T941"/>
      <c r="U941"/>
      <c r="V941" s="136"/>
      <c r="W941" s="136"/>
      <c r="X941"/>
      <c r="Y941" s="137"/>
      <c r="Z941" s="137"/>
      <c r="AA941" s="136"/>
      <c r="AB941" s="136"/>
      <c r="AC941" s="136"/>
      <c r="AD941" s="136"/>
      <c r="AF941" s="145"/>
    </row>
    <row r="942" spans="1:32" x14ac:dyDescent="0.25">
      <c r="A942"/>
      <c r="B942"/>
      <c r="C942"/>
      <c r="D942"/>
      <c r="E942" s="135"/>
      <c r="F942" s="135"/>
      <c r="G942" s="135"/>
      <c r="H942"/>
      <c r="I942"/>
      <c r="J942"/>
      <c r="K942" s="136"/>
      <c r="L942"/>
      <c r="M942"/>
      <c r="N942"/>
      <c r="O942" s="136"/>
      <c r="P942"/>
      <c r="Q942"/>
      <c r="R942" s="137"/>
      <c r="S942"/>
      <c r="T942"/>
      <c r="U942"/>
      <c r="V942" s="136"/>
      <c r="W942" s="136"/>
      <c r="X942"/>
      <c r="Y942" s="137"/>
      <c r="Z942" s="137"/>
      <c r="AA942" s="136"/>
      <c r="AB942" s="136"/>
      <c r="AC942" s="136"/>
      <c r="AD942" s="136"/>
      <c r="AF942" s="145"/>
    </row>
    <row r="943" spans="1:32" x14ac:dyDescent="0.25">
      <c r="A943"/>
      <c r="B943"/>
      <c r="C943"/>
      <c r="D943"/>
      <c r="E943" s="135"/>
      <c r="F943" s="135"/>
      <c r="G943" s="135"/>
      <c r="H943"/>
      <c r="I943"/>
      <c r="J943"/>
      <c r="K943" s="136"/>
      <c r="L943"/>
      <c r="M943"/>
      <c r="N943"/>
      <c r="O943" s="136"/>
      <c r="P943"/>
      <c r="Q943"/>
      <c r="R943" s="137"/>
      <c r="S943"/>
      <c r="T943"/>
      <c r="U943"/>
      <c r="V943" s="136"/>
      <c r="W943" s="136"/>
      <c r="X943"/>
      <c r="Y943" s="137"/>
      <c r="Z943" s="137"/>
      <c r="AA943" s="136"/>
      <c r="AB943" s="136"/>
      <c r="AC943" s="136"/>
      <c r="AD943" s="136"/>
      <c r="AF943" s="145"/>
    </row>
    <row r="944" spans="1:32" x14ac:dyDescent="0.25">
      <c r="A944"/>
      <c r="B944"/>
      <c r="C944"/>
      <c r="D944"/>
      <c r="E944" s="135"/>
      <c r="F944" s="135"/>
      <c r="G944" s="135"/>
      <c r="H944"/>
      <c r="I944"/>
      <c r="J944"/>
      <c r="K944" s="136"/>
      <c r="L944"/>
      <c r="M944"/>
      <c r="N944"/>
      <c r="O944" s="136"/>
      <c r="P944"/>
      <c r="Q944"/>
      <c r="R944" s="137"/>
      <c r="S944"/>
      <c r="T944"/>
      <c r="U944"/>
      <c r="V944" s="136"/>
      <c r="W944" s="136"/>
      <c r="X944"/>
      <c r="Y944" s="137"/>
      <c r="Z944" s="137"/>
      <c r="AA944" s="136"/>
      <c r="AB944" s="136"/>
      <c r="AC944" s="136"/>
      <c r="AD944" s="136"/>
      <c r="AF944" s="145"/>
    </row>
    <row r="945" spans="1:32" x14ac:dyDescent="0.25">
      <c r="A945"/>
      <c r="B945"/>
      <c r="C945"/>
      <c r="D945"/>
      <c r="E945" s="135"/>
      <c r="F945" s="135"/>
      <c r="G945" s="135"/>
      <c r="H945"/>
      <c r="I945"/>
      <c r="J945"/>
      <c r="K945" s="136"/>
      <c r="L945"/>
      <c r="M945"/>
      <c r="N945"/>
      <c r="O945" s="136"/>
      <c r="P945"/>
      <c r="Q945"/>
      <c r="R945" s="137"/>
      <c r="S945"/>
      <c r="T945"/>
      <c r="U945"/>
      <c r="V945" s="136"/>
      <c r="W945" s="136"/>
      <c r="X945"/>
      <c r="Y945" s="137"/>
      <c r="Z945" s="137"/>
      <c r="AA945" s="136"/>
      <c r="AB945" s="136"/>
      <c r="AC945" s="136"/>
      <c r="AD945" s="136"/>
      <c r="AF945" s="145"/>
    </row>
    <row r="946" spans="1:32" x14ac:dyDescent="0.25">
      <c r="A946"/>
      <c r="B946"/>
      <c r="C946"/>
      <c r="D946"/>
      <c r="E946" s="135"/>
      <c r="F946" s="135"/>
      <c r="G946" s="135"/>
      <c r="H946"/>
      <c r="I946"/>
      <c r="J946"/>
      <c r="K946" s="136"/>
      <c r="L946"/>
      <c r="M946"/>
      <c r="N946"/>
      <c r="O946" s="136"/>
      <c r="P946"/>
      <c r="Q946"/>
      <c r="R946" s="137"/>
      <c r="S946"/>
      <c r="T946"/>
      <c r="U946"/>
      <c r="V946" s="136"/>
      <c r="W946" s="136"/>
      <c r="X946"/>
      <c r="Y946" s="137"/>
      <c r="Z946" s="137"/>
      <c r="AA946" s="136"/>
      <c r="AB946" s="136"/>
      <c r="AC946" s="136"/>
      <c r="AD946" s="136"/>
      <c r="AF946" s="145"/>
    </row>
    <row r="947" spans="1:32" x14ac:dyDescent="0.25">
      <c r="A947"/>
      <c r="B947"/>
      <c r="C947"/>
      <c r="D947"/>
      <c r="E947" s="135"/>
      <c r="F947" s="135"/>
      <c r="G947" s="135"/>
      <c r="H947"/>
      <c r="I947"/>
      <c r="J947"/>
      <c r="K947" s="136"/>
      <c r="L947"/>
      <c r="M947"/>
      <c r="N947"/>
      <c r="O947" s="136"/>
      <c r="P947"/>
      <c r="Q947"/>
      <c r="R947" s="137"/>
      <c r="S947"/>
      <c r="T947"/>
      <c r="U947"/>
      <c r="V947" s="136"/>
      <c r="W947" s="136"/>
      <c r="X947"/>
      <c r="Y947" s="137"/>
      <c r="Z947" s="137"/>
      <c r="AA947" s="136"/>
      <c r="AB947" s="136"/>
      <c r="AC947" s="136"/>
      <c r="AD947" s="136"/>
      <c r="AF947" s="145"/>
    </row>
    <row r="948" spans="1:32" x14ac:dyDescent="0.25">
      <c r="A948"/>
      <c r="B948"/>
      <c r="C948"/>
      <c r="D948"/>
      <c r="E948" s="135"/>
      <c r="F948" s="135"/>
      <c r="G948" s="135"/>
      <c r="H948"/>
      <c r="I948"/>
      <c r="J948"/>
      <c r="K948" s="136"/>
      <c r="L948"/>
      <c r="M948"/>
      <c r="N948"/>
      <c r="O948" s="136"/>
      <c r="P948"/>
      <c r="Q948"/>
      <c r="R948" s="137"/>
      <c r="S948"/>
      <c r="T948"/>
      <c r="U948"/>
      <c r="V948" s="136"/>
      <c r="W948" s="136"/>
      <c r="X948"/>
      <c r="Y948" s="137"/>
      <c r="Z948" s="137"/>
      <c r="AA948" s="136"/>
      <c r="AB948" s="136"/>
      <c r="AC948" s="136"/>
      <c r="AD948" s="136"/>
      <c r="AF948" s="145"/>
    </row>
    <row r="949" spans="1:32" x14ac:dyDescent="0.25">
      <c r="A949"/>
      <c r="B949"/>
      <c r="C949"/>
      <c r="D949"/>
      <c r="E949" s="135"/>
      <c r="F949" s="135"/>
      <c r="G949" s="135"/>
      <c r="H949"/>
      <c r="I949"/>
      <c r="J949"/>
      <c r="K949" s="136"/>
      <c r="L949"/>
      <c r="M949"/>
      <c r="N949"/>
      <c r="O949" s="136"/>
      <c r="P949"/>
      <c r="Q949"/>
      <c r="R949" s="137"/>
      <c r="S949"/>
      <c r="T949"/>
      <c r="U949"/>
      <c r="V949" s="136"/>
      <c r="W949" s="136"/>
      <c r="X949"/>
      <c r="Y949" s="137"/>
      <c r="Z949" s="137"/>
      <c r="AA949" s="136"/>
      <c r="AB949" s="136"/>
      <c r="AC949" s="136"/>
      <c r="AD949" s="136"/>
      <c r="AF949" s="145"/>
    </row>
    <row r="950" spans="1:32" x14ac:dyDescent="0.25">
      <c r="A950"/>
      <c r="B950"/>
      <c r="C950"/>
      <c r="D950"/>
      <c r="E950" s="135"/>
      <c r="F950" s="135"/>
      <c r="G950" s="135"/>
      <c r="H950"/>
      <c r="I950"/>
      <c r="J950"/>
      <c r="K950" s="136"/>
      <c r="L950"/>
      <c r="M950"/>
      <c r="N950"/>
      <c r="O950" s="136"/>
      <c r="P950"/>
      <c r="Q950"/>
      <c r="R950" s="137"/>
      <c r="S950"/>
      <c r="T950"/>
      <c r="U950"/>
      <c r="V950" s="136"/>
      <c r="W950" s="136"/>
      <c r="X950"/>
      <c r="Y950" s="137"/>
      <c r="Z950" s="137"/>
      <c r="AA950" s="136"/>
      <c r="AB950" s="136"/>
      <c r="AC950" s="136"/>
      <c r="AD950" s="136"/>
      <c r="AF950" s="145"/>
    </row>
    <row r="951" spans="1:32" x14ac:dyDescent="0.25">
      <c r="A951"/>
      <c r="B951"/>
      <c r="C951"/>
      <c r="D951"/>
      <c r="E951" s="135"/>
      <c r="F951" s="135"/>
      <c r="G951" s="135"/>
      <c r="H951"/>
      <c r="I951"/>
      <c r="J951"/>
      <c r="K951" s="136"/>
      <c r="L951"/>
      <c r="M951"/>
      <c r="N951"/>
      <c r="O951" s="136"/>
      <c r="P951"/>
      <c r="Q951"/>
      <c r="R951" s="137"/>
      <c r="S951"/>
      <c r="T951"/>
      <c r="U951"/>
      <c r="V951" s="136"/>
      <c r="W951" s="136"/>
      <c r="X951"/>
      <c r="Y951" s="137"/>
      <c r="Z951" s="137"/>
      <c r="AA951" s="136"/>
      <c r="AB951" s="136"/>
      <c r="AC951" s="136"/>
      <c r="AD951" s="136"/>
      <c r="AF951" s="145"/>
    </row>
    <row r="952" spans="1:32" x14ac:dyDescent="0.25">
      <c r="A952"/>
      <c r="B952"/>
      <c r="C952"/>
      <c r="D952"/>
      <c r="E952" s="135"/>
      <c r="F952" s="135"/>
      <c r="G952" s="135"/>
      <c r="H952"/>
      <c r="I952"/>
      <c r="J952"/>
      <c r="K952" s="136"/>
      <c r="L952"/>
      <c r="M952"/>
      <c r="N952"/>
      <c r="O952" s="136"/>
      <c r="P952"/>
      <c r="Q952"/>
      <c r="R952" s="137"/>
      <c r="S952"/>
      <c r="T952"/>
      <c r="U952"/>
      <c r="V952" s="136"/>
      <c r="W952" s="136"/>
      <c r="X952"/>
      <c r="Y952" s="137"/>
      <c r="Z952" s="137"/>
      <c r="AA952" s="136"/>
      <c r="AB952" s="136"/>
      <c r="AC952" s="136"/>
      <c r="AD952" s="136"/>
      <c r="AF952" s="145"/>
    </row>
    <row r="953" spans="1:32" x14ac:dyDescent="0.25">
      <c r="A953"/>
      <c r="B953"/>
      <c r="C953"/>
      <c r="D953"/>
      <c r="E953" s="135"/>
      <c r="F953" s="135"/>
      <c r="G953" s="135"/>
      <c r="H953"/>
      <c r="I953"/>
      <c r="J953"/>
      <c r="K953" s="136"/>
      <c r="L953"/>
      <c r="M953"/>
      <c r="N953"/>
      <c r="O953" s="136"/>
      <c r="P953"/>
      <c r="Q953"/>
      <c r="R953" s="137"/>
      <c r="S953"/>
      <c r="T953"/>
      <c r="U953"/>
      <c r="V953" s="136"/>
      <c r="W953" s="136"/>
      <c r="X953"/>
      <c r="Y953" s="137"/>
      <c r="Z953" s="137"/>
      <c r="AA953" s="136"/>
      <c r="AB953" s="136"/>
      <c r="AC953" s="136"/>
      <c r="AD953" s="136"/>
      <c r="AF953" s="145"/>
    </row>
    <row r="954" spans="1:32" x14ac:dyDescent="0.25">
      <c r="A954"/>
      <c r="B954"/>
      <c r="C954"/>
      <c r="D954"/>
      <c r="E954" s="135"/>
      <c r="F954" s="135"/>
      <c r="G954" s="135"/>
      <c r="H954"/>
      <c r="I954"/>
      <c r="J954"/>
      <c r="K954" s="136"/>
      <c r="L954"/>
      <c r="M954"/>
      <c r="N954"/>
      <c r="O954" s="136"/>
      <c r="P954"/>
      <c r="Q954"/>
      <c r="R954" s="137"/>
      <c r="S954"/>
      <c r="T954"/>
      <c r="U954"/>
      <c r="V954" s="136"/>
      <c r="W954" s="136"/>
      <c r="X954"/>
      <c r="Y954" s="137"/>
      <c r="Z954" s="137"/>
      <c r="AA954" s="136"/>
      <c r="AB954" s="136"/>
      <c r="AC954" s="136"/>
      <c r="AD954" s="136"/>
      <c r="AF954" s="145"/>
    </row>
    <row r="955" spans="1:32" x14ac:dyDescent="0.25">
      <c r="A955"/>
      <c r="B955"/>
      <c r="C955"/>
      <c r="D955"/>
      <c r="E955" s="135"/>
      <c r="F955" s="135"/>
      <c r="G955" s="135"/>
      <c r="H955"/>
      <c r="I955"/>
      <c r="J955"/>
      <c r="K955" s="136"/>
      <c r="L955"/>
      <c r="M955"/>
      <c r="N955"/>
      <c r="O955" s="136"/>
      <c r="P955"/>
      <c r="Q955"/>
      <c r="R955" s="137"/>
      <c r="S955"/>
      <c r="T955"/>
      <c r="U955"/>
      <c r="V955" s="136"/>
      <c r="W955" s="136"/>
      <c r="X955"/>
      <c r="Y955" s="137"/>
      <c r="Z955" s="137"/>
      <c r="AA955" s="136"/>
      <c r="AB955" s="136"/>
      <c r="AC955" s="136"/>
      <c r="AD955" s="136"/>
      <c r="AF955" s="145"/>
    </row>
    <row r="956" spans="1:32" x14ac:dyDescent="0.25">
      <c r="A956"/>
      <c r="B956"/>
      <c r="C956"/>
      <c r="D956"/>
      <c r="E956" s="135"/>
      <c r="F956" s="135"/>
      <c r="G956" s="135"/>
      <c r="H956"/>
      <c r="I956"/>
      <c r="J956"/>
      <c r="K956" s="136"/>
      <c r="L956"/>
      <c r="M956"/>
      <c r="N956"/>
      <c r="O956" s="136"/>
      <c r="P956"/>
      <c r="Q956"/>
      <c r="R956" s="137"/>
      <c r="S956"/>
      <c r="T956"/>
      <c r="U956"/>
      <c r="V956" s="136"/>
      <c r="W956" s="136"/>
      <c r="X956"/>
      <c r="Y956" s="137"/>
      <c r="Z956" s="137"/>
      <c r="AA956" s="136"/>
      <c r="AB956" s="136"/>
      <c r="AC956" s="136"/>
      <c r="AD956" s="136"/>
      <c r="AF956" s="145"/>
    </row>
    <row r="957" spans="1:32" x14ac:dyDescent="0.25">
      <c r="A957"/>
      <c r="B957"/>
      <c r="C957"/>
      <c r="D957"/>
      <c r="E957" s="135"/>
      <c r="F957" s="135"/>
      <c r="G957" s="135"/>
      <c r="H957"/>
      <c r="I957"/>
      <c r="J957"/>
      <c r="K957" s="136"/>
      <c r="L957"/>
      <c r="M957"/>
      <c r="N957"/>
      <c r="O957" s="136"/>
      <c r="P957"/>
      <c r="Q957"/>
      <c r="R957" s="137"/>
      <c r="S957"/>
      <c r="T957"/>
      <c r="U957"/>
      <c r="V957" s="136"/>
      <c r="W957" s="136"/>
      <c r="X957"/>
      <c r="Y957" s="137"/>
      <c r="Z957" s="137"/>
      <c r="AA957" s="136"/>
      <c r="AB957" s="136"/>
      <c r="AC957" s="136"/>
      <c r="AD957" s="136"/>
      <c r="AF957" s="145"/>
    </row>
    <row r="958" spans="1:32" x14ac:dyDescent="0.25">
      <c r="A958"/>
      <c r="B958"/>
      <c r="C958"/>
      <c r="D958"/>
      <c r="E958" s="135"/>
      <c r="F958" s="135"/>
      <c r="G958" s="135"/>
      <c r="H958"/>
      <c r="I958"/>
      <c r="J958"/>
      <c r="K958" s="136"/>
      <c r="L958"/>
      <c r="M958"/>
      <c r="N958"/>
      <c r="O958" s="136"/>
      <c r="P958"/>
      <c r="Q958"/>
      <c r="R958" s="137"/>
      <c r="S958"/>
      <c r="T958"/>
      <c r="U958"/>
      <c r="V958" s="136"/>
      <c r="W958" s="136"/>
      <c r="X958"/>
      <c r="Y958" s="137"/>
      <c r="Z958" s="137"/>
      <c r="AA958" s="136"/>
      <c r="AB958" s="136"/>
      <c r="AC958" s="136"/>
      <c r="AD958" s="136"/>
      <c r="AF958" s="145"/>
    </row>
    <row r="959" spans="1:32" x14ac:dyDescent="0.25">
      <c r="A959"/>
      <c r="B959"/>
      <c r="C959"/>
      <c r="D959"/>
      <c r="E959" s="135"/>
      <c r="F959" s="135"/>
      <c r="G959" s="135"/>
      <c r="H959"/>
      <c r="I959"/>
      <c r="J959"/>
      <c r="K959" s="136"/>
      <c r="L959"/>
      <c r="M959"/>
      <c r="N959"/>
      <c r="O959" s="136"/>
      <c r="P959"/>
      <c r="Q959"/>
      <c r="R959" s="137"/>
      <c r="S959"/>
      <c r="T959"/>
      <c r="U959"/>
      <c r="V959" s="136"/>
      <c r="W959" s="136"/>
      <c r="X959"/>
      <c r="Y959" s="137"/>
      <c r="Z959" s="137"/>
      <c r="AA959" s="136"/>
      <c r="AB959" s="136"/>
      <c r="AC959" s="136"/>
      <c r="AD959" s="136"/>
      <c r="AF959" s="145"/>
    </row>
    <row r="960" spans="1:32" x14ac:dyDescent="0.25">
      <c r="A960"/>
      <c r="B960"/>
      <c r="C960"/>
      <c r="D960"/>
      <c r="E960" s="135"/>
      <c r="F960" s="135"/>
      <c r="G960" s="135"/>
      <c r="H960"/>
      <c r="I960"/>
      <c r="J960"/>
      <c r="K960" s="136"/>
      <c r="L960"/>
      <c r="M960"/>
      <c r="N960"/>
      <c r="O960" s="136"/>
      <c r="P960"/>
      <c r="Q960"/>
      <c r="R960" s="137"/>
      <c r="S960"/>
      <c r="T960"/>
      <c r="U960"/>
      <c r="V960" s="136"/>
      <c r="W960" s="136"/>
      <c r="X960"/>
      <c r="Y960" s="137"/>
      <c r="Z960" s="137"/>
      <c r="AA960" s="136"/>
      <c r="AB960" s="136"/>
      <c r="AC960" s="136"/>
      <c r="AD960" s="136"/>
      <c r="AF960" s="145"/>
    </row>
    <row r="961" spans="1:32" x14ac:dyDescent="0.25">
      <c r="A961"/>
      <c r="B961"/>
      <c r="C961"/>
      <c r="D961"/>
      <c r="E961" s="135"/>
      <c r="F961" s="135"/>
      <c r="G961" s="135"/>
      <c r="H961"/>
      <c r="I961"/>
      <c r="J961"/>
      <c r="K961" s="136"/>
      <c r="L961"/>
      <c r="M961"/>
      <c r="N961"/>
      <c r="O961" s="136"/>
      <c r="P961"/>
      <c r="Q961"/>
      <c r="R961" s="137"/>
      <c r="S961"/>
      <c r="T961"/>
      <c r="U961"/>
      <c r="V961" s="136"/>
      <c r="W961" s="136"/>
      <c r="X961"/>
      <c r="Y961" s="137"/>
      <c r="Z961" s="137"/>
      <c r="AA961" s="136"/>
      <c r="AB961" s="136"/>
      <c r="AC961" s="136"/>
      <c r="AD961" s="136"/>
      <c r="AF961" s="145"/>
    </row>
    <row r="962" spans="1:32" x14ac:dyDescent="0.25">
      <c r="A962"/>
      <c r="B962"/>
      <c r="C962"/>
      <c r="D962"/>
      <c r="E962" s="135"/>
      <c r="F962" s="135"/>
      <c r="G962" s="135"/>
      <c r="H962"/>
      <c r="I962"/>
      <c r="J962"/>
      <c r="K962" s="136"/>
      <c r="L962"/>
      <c r="M962"/>
      <c r="N962"/>
      <c r="O962" s="136"/>
      <c r="P962"/>
      <c r="Q962"/>
      <c r="R962" s="137"/>
      <c r="S962"/>
      <c r="T962"/>
      <c r="U962"/>
      <c r="V962" s="136"/>
      <c r="W962" s="136"/>
      <c r="X962"/>
      <c r="Y962" s="137"/>
      <c r="Z962" s="137"/>
      <c r="AA962" s="136"/>
      <c r="AB962" s="136"/>
      <c r="AC962" s="136"/>
      <c r="AD962" s="136"/>
      <c r="AF962" s="145"/>
    </row>
    <row r="963" spans="1:32" x14ac:dyDescent="0.25">
      <c r="A963"/>
      <c r="B963"/>
      <c r="C963"/>
      <c r="D963"/>
      <c r="E963" s="135"/>
      <c r="F963" s="135"/>
      <c r="G963" s="135"/>
      <c r="H963"/>
      <c r="I963"/>
      <c r="J963"/>
      <c r="K963" s="136"/>
      <c r="L963"/>
      <c r="M963"/>
      <c r="N963"/>
      <c r="O963" s="136"/>
      <c r="P963"/>
      <c r="Q963"/>
      <c r="R963" s="137"/>
      <c r="S963"/>
      <c r="T963"/>
      <c r="U963"/>
      <c r="V963" s="136"/>
      <c r="W963" s="136"/>
      <c r="X963"/>
      <c r="Y963" s="137"/>
      <c r="Z963" s="137"/>
      <c r="AA963" s="136"/>
      <c r="AB963" s="136"/>
      <c r="AC963" s="136"/>
      <c r="AD963" s="136"/>
      <c r="AF963" s="145"/>
    </row>
    <row r="964" spans="1:32" x14ac:dyDescent="0.25">
      <c r="A964"/>
      <c r="B964"/>
      <c r="C964"/>
      <c r="D964"/>
      <c r="E964" s="135"/>
      <c r="F964" s="135"/>
      <c r="G964" s="135"/>
      <c r="H964"/>
      <c r="I964"/>
      <c r="J964"/>
      <c r="K964" s="136"/>
      <c r="L964"/>
      <c r="M964"/>
      <c r="N964"/>
      <c r="O964" s="136"/>
      <c r="P964"/>
      <c r="Q964"/>
      <c r="R964" s="137"/>
      <c r="S964"/>
      <c r="T964"/>
      <c r="U964"/>
      <c r="V964" s="136"/>
      <c r="W964" s="136"/>
      <c r="X964"/>
      <c r="Y964" s="137"/>
      <c r="Z964" s="137"/>
      <c r="AA964" s="136"/>
      <c r="AB964" s="136"/>
      <c r="AC964" s="136"/>
      <c r="AD964" s="136"/>
      <c r="AF964" s="145"/>
    </row>
    <row r="965" spans="1:32" x14ac:dyDescent="0.25">
      <c r="A965"/>
      <c r="B965"/>
      <c r="C965"/>
      <c r="D965"/>
      <c r="E965" s="135"/>
      <c r="F965" s="135"/>
      <c r="G965" s="135"/>
      <c r="H965"/>
      <c r="I965"/>
      <c r="J965"/>
      <c r="K965" s="136"/>
      <c r="L965"/>
      <c r="M965"/>
      <c r="N965"/>
      <c r="O965" s="136"/>
      <c r="P965"/>
      <c r="Q965"/>
      <c r="R965" s="137"/>
      <c r="S965"/>
      <c r="T965"/>
      <c r="U965"/>
      <c r="V965" s="136"/>
      <c r="W965" s="136"/>
      <c r="X965"/>
      <c r="Y965" s="137"/>
      <c r="Z965" s="137"/>
      <c r="AA965" s="136"/>
      <c r="AB965" s="136"/>
      <c r="AC965" s="136"/>
      <c r="AD965" s="136"/>
      <c r="AF965" s="145"/>
    </row>
    <row r="966" spans="1:32" x14ac:dyDescent="0.25">
      <c r="A966"/>
      <c r="B966"/>
      <c r="C966"/>
      <c r="D966"/>
      <c r="E966" s="135"/>
      <c r="F966" s="135"/>
      <c r="G966" s="135"/>
      <c r="H966"/>
      <c r="I966"/>
      <c r="J966"/>
      <c r="K966" s="136"/>
      <c r="L966"/>
      <c r="M966"/>
      <c r="N966"/>
      <c r="O966" s="136"/>
      <c r="P966"/>
      <c r="Q966"/>
      <c r="R966" s="137"/>
      <c r="S966"/>
      <c r="T966"/>
      <c r="U966"/>
      <c r="V966" s="136"/>
      <c r="W966" s="136"/>
      <c r="X966"/>
      <c r="Y966" s="137"/>
      <c r="Z966" s="137"/>
      <c r="AA966" s="136"/>
      <c r="AB966" s="136"/>
      <c r="AC966" s="136"/>
      <c r="AD966" s="136"/>
      <c r="AF966" s="145"/>
    </row>
    <row r="967" spans="1:32" x14ac:dyDescent="0.25">
      <c r="A967"/>
      <c r="B967"/>
      <c r="C967"/>
      <c r="D967"/>
      <c r="E967" s="135"/>
      <c r="F967" s="135"/>
      <c r="G967" s="135"/>
      <c r="H967"/>
      <c r="I967"/>
      <c r="J967"/>
      <c r="K967" s="136"/>
      <c r="L967"/>
      <c r="M967"/>
      <c r="N967"/>
      <c r="O967" s="136"/>
      <c r="P967"/>
      <c r="Q967"/>
      <c r="R967" s="137"/>
      <c r="S967"/>
      <c r="T967"/>
      <c r="U967"/>
      <c r="V967" s="136"/>
      <c r="W967" s="136"/>
      <c r="X967"/>
      <c r="Y967" s="137"/>
      <c r="Z967" s="137"/>
      <c r="AA967" s="136"/>
      <c r="AB967" s="136"/>
      <c r="AC967" s="136"/>
      <c r="AD967" s="136"/>
      <c r="AF967" s="145"/>
    </row>
    <row r="968" spans="1:32" x14ac:dyDescent="0.25">
      <c r="A968"/>
      <c r="B968"/>
      <c r="C968"/>
      <c r="D968"/>
      <c r="E968" s="135"/>
      <c r="F968" s="135"/>
      <c r="G968" s="135"/>
      <c r="H968"/>
      <c r="I968"/>
      <c r="J968"/>
      <c r="K968" s="136"/>
      <c r="L968"/>
      <c r="M968"/>
      <c r="N968"/>
      <c r="O968" s="136"/>
      <c r="P968"/>
      <c r="Q968"/>
      <c r="R968" s="137"/>
      <c r="S968"/>
      <c r="T968"/>
      <c r="U968"/>
      <c r="V968" s="136"/>
      <c r="W968" s="136"/>
      <c r="X968"/>
      <c r="Y968" s="137"/>
      <c r="Z968" s="137"/>
      <c r="AA968" s="136"/>
      <c r="AB968" s="136"/>
      <c r="AC968" s="136"/>
      <c r="AD968" s="136"/>
      <c r="AF968" s="145"/>
    </row>
    <row r="969" spans="1:32" x14ac:dyDescent="0.25">
      <c r="A969"/>
      <c r="B969"/>
      <c r="C969"/>
      <c r="D969"/>
      <c r="E969" s="135"/>
      <c r="F969" s="135"/>
      <c r="G969" s="135"/>
      <c r="H969"/>
      <c r="I969"/>
      <c r="J969"/>
      <c r="K969" s="136"/>
      <c r="L969"/>
      <c r="M969"/>
      <c r="N969"/>
      <c r="O969" s="136"/>
      <c r="P969"/>
      <c r="Q969"/>
      <c r="R969" s="137"/>
      <c r="S969"/>
      <c r="T969"/>
      <c r="U969"/>
      <c r="V969" s="136"/>
      <c r="W969" s="136"/>
      <c r="X969"/>
      <c r="Y969" s="137"/>
      <c r="Z969" s="137"/>
      <c r="AA969" s="136"/>
      <c r="AB969" s="136"/>
      <c r="AC969" s="136"/>
      <c r="AD969" s="136"/>
      <c r="AF969" s="145"/>
    </row>
    <row r="970" spans="1:32" x14ac:dyDescent="0.25">
      <c r="A970"/>
      <c r="B970"/>
      <c r="C970"/>
      <c r="D970"/>
      <c r="E970" s="135"/>
      <c r="F970" s="135"/>
      <c r="G970" s="135"/>
      <c r="H970"/>
      <c r="I970"/>
      <c r="J970"/>
      <c r="K970" s="136"/>
      <c r="L970"/>
      <c r="M970"/>
      <c r="N970"/>
      <c r="O970" s="136"/>
      <c r="P970"/>
      <c r="Q970"/>
      <c r="R970" s="137"/>
      <c r="S970"/>
      <c r="T970"/>
      <c r="U970"/>
      <c r="V970" s="136"/>
      <c r="W970" s="136"/>
      <c r="X970"/>
      <c r="Y970" s="137"/>
      <c r="Z970" s="137"/>
      <c r="AA970" s="136"/>
      <c r="AB970" s="136"/>
      <c r="AC970" s="136"/>
      <c r="AD970" s="136"/>
      <c r="AF970" s="145"/>
    </row>
    <row r="971" spans="1:32" x14ac:dyDescent="0.25">
      <c r="A971"/>
      <c r="B971"/>
      <c r="C971"/>
      <c r="D971"/>
      <c r="E971" s="135"/>
      <c r="F971" s="135"/>
      <c r="G971" s="135"/>
      <c r="H971"/>
      <c r="I971"/>
      <c r="J971"/>
      <c r="K971" s="136"/>
      <c r="L971"/>
      <c r="M971"/>
      <c r="N971"/>
      <c r="O971" s="136"/>
      <c r="P971"/>
      <c r="Q971"/>
      <c r="R971" s="137"/>
      <c r="S971"/>
      <c r="T971"/>
      <c r="U971"/>
      <c r="V971" s="136"/>
      <c r="W971" s="136"/>
      <c r="X971"/>
      <c r="Y971" s="137"/>
      <c r="Z971" s="137"/>
      <c r="AA971" s="136"/>
      <c r="AB971" s="136"/>
      <c r="AC971" s="136"/>
      <c r="AD971" s="136"/>
      <c r="AF971" s="145"/>
    </row>
    <row r="972" spans="1:32" x14ac:dyDescent="0.25">
      <c r="A972"/>
      <c r="B972"/>
      <c r="C972"/>
      <c r="D972"/>
      <c r="E972" s="135"/>
      <c r="F972" s="135"/>
      <c r="G972" s="135"/>
      <c r="H972"/>
      <c r="I972"/>
      <c r="J972"/>
      <c r="K972" s="136"/>
      <c r="L972"/>
      <c r="M972"/>
      <c r="N972"/>
      <c r="O972" s="136"/>
      <c r="P972"/>
      <c r="Q972"/>
      <c r="R972" s="137"/>
      <c r="S972"/>
      <c r="T972"/>
      <c r="U972"/>
      <c r="V972" s="136"/>
      <c r="W972" s="136"/>
      <c r="X972"/>
      <c r="Y972" s="137"/>
      <c r="Z972" s="137"/>
      <c r="AA972" s="136"/>
      <c r="AB972" s="136"/>
      <c r="AC972" s="136"/>
      <c r="AD972" s="136"/>
      <c r="AF972" s="145"/>
    </row>
    <row r="973" spans="1:32" x14ac:dyDescent="0.25">
      <c r="A973"/>
      <c r="B973"/>
      <c r="C973"/>
      <c r="D973"/>
      <c r="E973" s="135"/>
      <c r="F973" s="135"/>
      <c r="G973" s="135"/>
      <c r="H973"/>
      <c r="I973"/>
      <c r="J973"/>
      <c r="K973" s="136"/>
      <c r="L973"/>
      <c r="M973"/>
      <c r="N973"/>
      <c r="O973" s="136"/>
      <c r="P973"/>
      <c r="Q973"/>
      <c r="R973" s="137"/>
      <c r="S973"/>
      <c r="T973"/>
      <c r="U973"/>
      <c r="V973" s="136"/>
      <c r="W973" s="136"/>
      <c r="X973"/>
      <c r="Y973" s="137"/>
      <c r="Z973" s="137"/>
      <c r="AA973" s="136"/>
      <c r="AB973" s="136"/>
      <c r="AC973" s="136"/>
      <c r="AD973" s="136"/>
      <c r="AF973" s="145"/>
    </row>
    <row r="974" spans="1:32" x14ac:dyDescent="0.25">
      <c r="A974"/>
      <c r="B974"/>
      <c r="C974"/>
      <c r="D974"/>
      <c r="E974" s="135"/>
      <c r="F974" s="135"/>
      <c r="G974" s="135"/>
      <c r="H974"/>
      <c r="I974"/>
      <c r="J974"/>
      <c r="K974" s="136"/>
      <c r="L974"/>
      <c r="M974"/>
      <c r="N974"/>
      <c r="O974" s="136"/>
      <c r="P974"/>
      <c r="Q974"/>
      <c r="R974" s="137"/>
      <c r="S974"/>
      <c r="T974"/>
      <c r="U974"/>
      <c r="V974" s="136"/>
      <c r="W974" s="136"/>
      <c r="X974"/>
      <c r="Y974" s="137"/>
      <c r="Z974" s="137"/>
      <c r="AA974" s="136"/>
      <c r="AB974" s="136"/>
      <c r="AC974" s="136"/>
      <c r="AD974" s="136"/>
      <c r="AF974" s="145"/>
    </row>
    <row r="975" spans="1:32" x14ac:dyDescent="0.25">
      <c r="A975"/>
      <c r="B975"/>
      <c r="C975"/>
      <c r="D975"/>
      <c r="E975" s="135"/>
      <c r="F975" s="135"/>
      <c r="G975" s="135"/>
      <c r="H975"/>
      <c r="I975"/>
      <c r="J975"/>
      <c r="K975" s="136"/>
      <c r="L975"/>
      <c r="M975"/>
      <c r="N975"/>
      <c r="O975" s="136"/>
      <c r="P975"/>
      <c r="Q975"/>
      <c r="R975" s="137"/>
      <c r="S975"/>
      <c r="T975"/>
      <c r="U975"/>
      <c r="V975" s="136"/>
      <c r="W975" s="136"/>
      <c r="X975"/>
      <c r="Y975" s="137"/>
      <c r="Z975" s="137"/>
      <c r="AA975" s="136"/>
      <c r="AB975" s="136"/>
      <c r="AC975" s="136"/>
      <c r="AD975" s="136"/>
      <c r="AF975" s="145"/>
    </row>
    <row r="976" spans="1:32" x14ac:dyDescent="0.25">
      <c r="A976"/>
      <c r="B976"/>
      <c r="C976"/>
      <c r="D976"/>
      <c r="E976" s="135"/>
      <c r="F976" s="135"/>
      <c r="G976" s="135"/>
      <c r="H976"/>
      <c r="I976"/>
      <c r="J976"/>
      <c r="K976" s="136"/>
      <c r="L976"/>
      <c r="M976"/>
      <c r="N976"/>
      <c r="O976" s="136"/>
      <c r="P976"/>
      <c r="Q976"/>
      <c r="R976" s="137"/>
      <c r="S976"/>
      <c r="T976"/>
      <c r="U976"/>
      <c r="V976" s="136"/>
      <c r="W976" s="136"/>
      <c r="X976"/>
      <c r="Y976" s="137"/>
      <c r="Z976" s="137"/>
      <c r="AA976" s="136"/>
      <c r="AB976" s="136"/>
      <c r="AC976" s="136"/>
      <c r="AD976" s="136"/>
      <c r="AF976" s="145"/>
    </row>
    <row r="977" spans="1:32" x14ac:dyDescent="0.25">
      <c r="A977"/>
      <c r="B977"/>
      <c r="C977"/>
      <c r="D977"/>
      <c r="E977" s="135"/>
      <c r="F977" s="135"/>
      <c r="G977" s="135"/>
      <c r="H977"/>
      <c r="I977"/>
      <c r="J977"/>
      <c r="K977" s="136"/>
      <c r="L977"/>
      <c r="M977"/>
      <c r="N977"/>
      <c r="O977" s="136"/>
      <c r="P977"/>
      <c r="Q977"/>
      <c r="R977" s="137"/>
      <c r="S977"/>
      <c r="T977"/>
      <c r="U977"/>
      <c r="V977" s="136"/>
      <c r="W977" s="136"/>
      <c r="X977"/>
      <c r="Y977" s="137"/>
      <c r="Z977" s="137"/>
      <c r="AA977" s="136"/>
      <c r="AB977" s="136"/>
      <c r="AC977" s="136"/>
      <c r="AD977" s="136"/>
      <c r="AF977" s="145"/>
    </row>
    <row r="978" spans="1:32" x14ac:dyDescent="0.25">
      <c r="A978"/>
      <c r="B978"/>
      <c r="C978"/>
      <c r="D978"/>
      <c r="E978" s="135"/>
      <c r="F978" s="135"/>
      <c r="G978" s="135"/>
      <c r="H978"/>
      <c r="I978"/>
      <c r="J978"/>
      <c r="K978" s="136"/>
      <c r="L978"/>
      <c r="M978"/>
      <c r="N978"/>
      <c r="O978" s="136"/>
      <c r="P978"/>
      <c r="Q978"/>
      <c r="R978" s="137"/>
      <c r="S978"/>
      <c r="T978"/>
      <c r="U978"/>
      <c r="V978" s="136"/>
      <c r="W978" s="136"/>
      <c r="X978"/>
      <c r="Y978" s="137"/>
      <c r="Z978" s="137"/>
      <c r="AA978" s="136"/>
      <c r="AB978" s="136"/>
      <c r="AC978" s="136"/>
      <c r="AD978" s="136"/>
      <c r="AF978" s="145"/>
    </row>
    <row r="979" spans="1:32" x14ac:dyDescent="0.25">
      <c r="A979"/>
      <c r="B979"/>
      <c r="C979"/>
      <c r="D979"/>
      <c r="E979" s="135"/>
      <c r="F979" s="135"/>
      <c r="G979" s="135"/>
      <c r="H979"/>
      <c r="I979"/>
      <c r="J979"/>
      <c r="K979" s="136"/>
      <c r="L979"/>
      <c r="M979"/>
      <c r="N979"/>
      <c r="O979" s="136"/>
      <c r="P979"/>
      <c r="Q979"/>
      <c r="R979" s="137"/>
      <c r="S979"/>
      <c r="T979"/>
      <c r="U979"/>
      <c r="V979" s="136"/>
      <c r="W979" s="136"/>
      <c r="X979"/>
      <c r="Y979" s="137"/>
      <c r="Z979" s="137"/>
      <c r="AA979" s="136"/>
      <c r="AB979" s="136"/>
      <c r="AC979" s="136"/>
      <c r="AD979" s="136"/>
      <c r="AF979" s="145"/>
    </row>
    <row r="980" spans="1:32" x14ac:dyDescent="0.25">
      <c r="A980"/>
      <c r="B980"/>
      <c r="C980"/>
      <c r="D980"/>
      <c r="E980" s="135"/>
      <c r="F980" s="135"/>
      <c r="G980" s="135"/>
      <c r="H980"/>
      <c r="I980"/>
      <c r="J980"/>
      <c r="K980" s="136"/>
      <c r="L980"/>
      <c r="M980"/>
      <c r="N980"/>
      <c r="O980" s="136"/>
      <c r="P980"/>
      <c r="Q980"/>
      <c r="R980" s="137"/>
      <c r="S980"/>
      <c r="T980"/>
      <c r="U980"/>
      <c r="V980" s="136"/>
      <c r="W980" s="136"/>
      <c r="X980"/>
      <c r="Y980" s="137"/>
      <c r="Z980" s="137"/>
      <c r="AA980" s="136"/>
      <c r="AB980" s="136"/>
      <c r="AC980" s="136"/>
      <c r="AD980" s="136"/>
      <c r="AF980" s="145"/>
    </row>
    <row r="981" spans="1:32" x14ac:dyDescent="0.25">
      <c r="A981"/>
      <c r="B981"/>
      <c r="C981"/>
      <c r="D981"/>
      <c r="E981" s="135"/>
      <c r="F981" s="135"/>
      <c r="G981" s="135"/>
      <c r="H981"/>
      <c r="I981"/>
      <c r="J981"/>
      <c r="K981" s="136"/>
      <c r="L981"/>
      <c r="M981"/>
      <c r="N981"/>
      <c r="O981" s="136"/>
      <c r="P981"/>
      <c r="Q981"/>
      <c r="R981" s="137"/>
      <c r="S981"/>
      <c r="T981"/>
      <c r="U981"/>
      <c r="V981" s="136"/>
      <c r="W981" s="136"/>
      <c r="X981"/>
      <c r="Y981" s="137"/>
      <c r="Z981" s="137"/>
      <c r="AA981" s="136"/>
      <c r="AB981" s="136"/>
      <c r="AC981" s="136"/>
      <c r="AD981" s="136"/>
      <c r="AF981" s="145"/>
    </row>
    <row r="982" spans="1:32" x14ac:dyDescent="0.25">
      <c r="A982"/>
      <c r="B982"/>
      <c r="C982"/>
      <c r="D982"/>
      <c r="E982" s="135"/>
      <c r="F982" s="135"/>
      <c r="G982" s="135"/>
      <c r="H982"/>
      <c r="I982"/>
      <c r="J982"/>
      <c r="K982" s="136"/>
      <c r="L982"/>
      <c r="M982"/>
      <c r="N982"/>
      <c r="O982" s="136"/>
      <c r="P982"/>
      <c r="Q982"/>
      <c r="R982" s="137"/>
      <c r="S982"/>
      <c r="T982"/>
      <c r="U982"/>
      <c r="V982" s="136"/>
      <c r="W982" s="136"/>
      <c r="X982"/>
      <c r="Y982" s="137"/>
      <c r="Z982" s="137"/>
      <c r="AA982" s="136"/>
      <c r="AB982" s="136"/>
      <c r="AC982" s="136"/>
      <c r="AD982" s="136"/>
      <c r="AF982" s="145"/>
    </row>
    <row r="983" spans="1:32" x14ac:dyDescent="0.25">
      <c r="A983"/>
      <c r="B983"/>
      <c r="C983"/>
      <c r="D983"/>
      <c r="E983" s="135"/>
      <c r="F983" s="135"/>
      <c r="G983" s="135"/>
      <c r="H983"/>
      <c r="I983"/>
      <c r="J983"/>
      <c r="K983" s="136"/>
      <c r="L983"/>
      <c r="M983"/>
      <c r="N983"/>
      <c r="O983" s="136"/>
      <c r="P983"/>
      <c r="Q983"/>
      <c r="R983" s="137"/>
      <c r="S983"/>
      <c r="T983"/>
      <c r="U983"/>
      <c r="V983" s="136"/>
      <c r="W983" s="136"/>
      <c r="X983"/>
      <c r="Y983" s="137"/>
      <c r="Z983" s="137"/>
      <c r="AA983" s="136"/>
      <c r="AB983" s="136"/>
      <c r="AC983" s="136"/>
      <c r="AD983" s="136"/>
      <c r="AF983" s="145"/>
    </row>
    <row r="984" spans="1:32" x14ac:dyDescent="0.25">
      <c r="A984"/>
      <c r="B984"/>
      <c r="C984"/>
      <c r="D984"/>
      <c r="E984" s="135"/>
      <c r="F984" s="135"/>
      <c r="G984" s="135"/>
      <c r="H984"/>
      <c r="I984"/>
      <c r="J984"/>
      <c r="K984" s="136"/>
      <c r="L984"/>
      <c r="M984"/>
      <c r="N984"/>
      <c r="O984" s="136"/>
      <c r="P984"/>
      <c r="Q984"/>
      <c r="R984" s="137"/>
      <c r="S984"/>
      <c r="T984"/>
      <c r="U984"/>
      <c r="V984" s="136"/>
      <c r="W984" s="136"/>
      <c r="X984"/>
      <c r="Y984" s="137"/>
      <c r="Z984" s="137"/>
      <c r="AA984" s="136"/>
      <c r="AB984" s="136"/>
      <c r="AC984" s="136"/>
      <c r="AD984" s="136"/>
      <c r="AF984" s="145"/>
    </row>
    <row r="985" spans="1:32" x14ac:dyDescent="0.25">
      <c r="A985"/>
      <c r="B985"/>
      <c r="C985"/>
      <c r="D985"/>
      <c r="E985" s="135"/>
      <c r="F985" s="135"/>
      <c r="G985" s="135"/>
      <c r="H985"/>
      <c r="I985"/>
      <c r="J985"/>
      <c r="K985" s="136"/>
      <c r="L985"/>
      <c r="M985"/>
      <c r="N985"/>
      <c r="O985" s="136"/>
      <c r="P985"/>
      <c r="Q985"/>
      <c r="R985" s="137"/>
      <c r="S985"/>
      <c r="T985"/>
      <c r="U985"/>
      <c r="V985" s="136"/>
      <c r="W985" s="136"/>
      <c r="X985"/>
      <c r="Y985" s="137"/>
      <c r="Z985" s="137"/>
      <c r="AA985" s="136"/>
      <c r="AB985" s="136"/>
      <c r="AC985" s="136"/>
      <c r="AD985" s="136"/>
      <c r="AF985" s="145"/>
    </row>
    <row r="986" spans="1:32" x14ac:dyDescent="0.25">
      <c r="A986"/>
      <c r="B986"/>
      <c r="C986"/>
      <c r="D986"/>
      <c r="E986" s="135"/>
      <c r="F986" s="135"/>
      <c r="G986" s="135"/>
      <c r="H986"/>
      <c r="I986"/>
      <c r="J986"/>
      <c r="K986" s="136"/>
      <c r="L986"/>
      <c r="M986"/>
      <c r="N986"/>
      <c r="O986" s="136"/>
      <c r="P986"/>
      <c r="Q986"/>
      <c r="R986" s="137"/>
      <c r="S986"/>
      <c r="T986"/>
      <c r="U986"/>
      <c r="V986" s="136"/>
      <c r="W986" s="136"/>
      <c r="X986"/>
      <c r="Y986" s="137"/>
      <c r="Z986" s="137"/>
      <c r="AA986" s="136"/>
      <c r="AB986" s="136"/>
      <c r="AC986" s="136"/>
      <c r="AD986" s="136"/>
      <c r="AF986" s="145"/>
    </row>
    <row r="987" spans="1:32" x14ac:dyDescent="0.25">
      <c r="A987"/>
      <c r="B987"/>
      <c r="C987"/>
      <c r="D987"/>
      <c r="E987" s="135"/>
      <c r="F987" s="135"/>
      <c r="G987" s="135"/>
      <c r="H987"/>
      <c r="I987"/>
      <c r="J987"/>
      <c r="K987" s="136"/>
      <c r="L987"/>
      <c r="M987"/>
      <c r="N987"/>
      <c r="O987" s="136"/>
      <c r="P987"/>
      <c r="Q987"/>
      <c r="R987" s="137"/>
      <c r="S987"/>
      <c r="T987"/>
      <c r="U987"/>
      <c r="V987" s="136"/>
      <c r="W987" s="136"/>
      <c r="X987"/>
      <c r="Y987" s="137"/>
      <c r="Z987" s="137"/>
      <c r="AA987" s="136"/>
      <c r="AB987" s="136"/>
      <c r="AC987" s="136"/>
      <c r="AD987" s="136"/>
      <c r="AF987" s="145"/>
    </row>
    <row r="988" spans="1:32" x14ac:dyDescent="0.25">
      <c r="A988"/>
      <c r="B988"/>
      <c r="C988"/>
      <c r="D988"/>
      <c r="E988" s="135"/>
      <c r="F988" s="135"/>
      <c r="G988" s="135"/>
      <c r="H988"/>
      <c r="I988"/>
      <c r="J988"/>
      <c r="K988" s="136"/>
      <c r="L988"/>
      <c r="M988"/>
      <c r="N988"/>
      <c r="O988" s="136"/>
      <c r="P988"/>
      <c r="Q988"/>
      <c r="R988" s="137"/>
      <c r="S988"/>
      <c r="T988"/>
      <c r="U988"/>
      <c r="V988" s="136"/>
      <c r="W988" s="136"/>
      <c r="X988"/>
      <c r="Y988" s="137"/>
      <c r="Z988" s="137"/>
      <c r="AA988" s="136"/>
      <c r="AB988" s="136"/>
      <c r="AC988" s="136"/>
      <c r="AD988" s="136"/>
      <c r="AF988" s="145"/>
    </row>
    <row r="989" spans="1:32" x14ac:dyDescent="0.25">
      <c r="A989"/>
      <c r="B989"/>
      <c r="C989"/>
      <c r="D989"/>
      <c r="E989" s="135"/>
      <c r="F989" s="135"/>
      <c r="G989" s="135"/>
      <c r="H989"/>
      <c r="I989"/>
      <c r="J989"/>
      <c r="K989" s="136"/>
      <c r="L989"/>
      <c r="M989"/>
      <c r="N989"/>
      <c r="O989" s="136"/>
      <c r="P989"/>
      <c r="Q989"/>
      <c r="R989" s="137"/>
      <c r="S989"/>
      <c r="T989"/>
      <c r="U989"/>
      <c r="V989" s="136"/>
      <c r="W989" s="136"/>
      <c r="X989"/>
      <c r="Y989" s="137"/>
      <c r="Z989" s="137"/>
      <c r="AA989" s="136"/>
      <c r="AB989" s="136"/>
      <c r="AC989" s="136"/>
      <c r="AD989" s="136"/>
      <c r="AF989" s="145"/>
    </row>
    <row r="990" spans="1:32" x14ac:dyDescent="0.25">
      <c r="A990"/>
      <c r="B990"/>
      <c r="C990"/>
      <c r="D990"/>
      <c r="E990" s="135"/>
      <c r="F990" s="135"/>
      <c r="G990" s="135"/>
      <c r="H990"/>
      <c r="I990"/>
      <c r="J990"/>
      <c r="K990" s="136"/>
      <c r="L990"/>
      <c r="M990"/>
      <c r="N990"/>
      <c r="O990" s="136"/>
      <c r="P990"/>
      <c r="Q990"/>
      <c r="R990" s="137"/>
      <c r="S990"/>
      <c r="T990"/>
      <c r="U990"/>
      <c r="V990" s="136"/>
      <c r="W990" s="136"/>
      <c r="X990"/>
      <c r="Y990" s="137"/>
      <c r="Z990" s="137"/>
      <c r="AA990" s="136"/>
      <c r="AB990" s="136"/>
      <c r="AC990" s="136"/>
      <c r="AD990" s="136"/>
      <c r="AF990" s="145"/>
    </row>
    <row r="991" spans="1:32" x14ac:dyDescent="0.25">
      <c r="A991"/>
      <c r="B991"/>
      <c r="C991"/>
      <c r="D991"/>
      <c r="E991" s="135"/>
      <c r="F991" s="135"/>
      <c r="G991" s="135"/>
      <c r="H991"/>
      <c r="I991"/>
      <c r="J991"/>
      <c r="K991" s="136"/>
      <c r="L991"/>
      <c r="M991"/>
      <c r="N991"/>
      <c r="O991" s="136"/>
      <c r="P991"/>
      <c r="Q991"/>
      <c r="R991" s="137"/>
      <c r="S991"/>
      <c r="T991"/>
      <c r="U991"/>
      <c r="V991" s="136"/>
      <c r="W991" s="136"/>
      <c r="X991"/>
      <c r="Y991" s="137"/>
      <c r="Z991" s="137"/>
      <c r="AA991" s="136"/>
      <c r="AB991" s="136"/>
      <c r="AC991" s="136"/>
      <c r="AD991" s="136"/>
      <c r="AF991" s="145"/>
    </row>
    <row r="992" spans="1:32" x14ac:dyDescent="0.25">
      <c r="A992"/>
      <c r="B992"/>
      <c r="C992"/>
      <c r="D992"/>
      <c r="E992" s="135"/>
      <c r="F992" s="135"/>
      <c r="G992" s="135"/>
      <c r="H992"/>
      <c r="I992"/>
      <c r="J992"/>
      <c r="K992" s="136"/>
      <c r="L992"/>
      <c r="M992"/>
      <c r="N992"/>
      <c r="O992" s="136"/>
      <c r="P992"/>
      <c r="Q992"/>
      <c r="R992" s="137"/>
      <c r="S992"/>
      <c r="T992"/>
      <c r="U992"/>
      <c r="V992" s="136"/>
      <c r="W992" s="136"/>
      <c r="X992"/>
      <c r="Y992" s="137"/>
      <c r="Z992" s="137"/>
      <c r="AA992" s="136"/>
      <c r="AB992" s="136"/>
      <c r="AC992" s="136"/>
      <c r="AD992" s="136"/>
      <c r="AF992" s="145"/>
    </row>
    <row r="993" spans="1:32" x14ac:dyDescent="0.25">
      <c r="A993"/>
      <c r="B993"/>
      <c r="C993"/>
      <c r="D993"/>
      <c r="E993" s="135"/>
      <c r="F993" s="135"/>
      <c r="G993" s="135"/>
      <c r="H993"/>
      <c r="I993"/>
      <c r="J993"/>
      <c r="K993" s="136"/>
      <c r="L993"/>
      <c r="M993"/>
      <c r="N993"/>
      <c r="O993" s="136"/>
      <c r="P993"/>
      <c r="Q993"/>
      <c r="R993" s="137"/>
      <c r="S993"/>
      <c r="T993"/>
      <c r="U993"/>
      <c r="V993" s="136"/>
      <c r="W993" s="136"/>
      <c r="X993"/>
      <c r="Y993" s="137"/>
      <c r="Z993" s="137"/>
      <c r="AA993" s="136"/>
      <c r="AB993" s="136"/>
      <c r="AC993" s="136"/>
      <c r="AD993" s="136"/>
      <c r="AF993" s="145"/>
    </row>
    <row r="994" spans="1:32" x14ac:dyDescent="0.25">
      <c r="A994"/>
      <c r="B994"/>
      <c r="C994"/>
      <c r="D994"/>
      <c r="E994" s="135"/>
      <c r="F994" s="135"/>
      <c r="G994" s="135"/>
      <c r="H994"/>
      <c r="I994"/>
      <c r="J994"/>
      <c r="K994" s="136"/>
      <c r="L994"/>
      <c r="M994"/>
      <c r="N994"/>
      <c r="O994" s="136"/>
      <c r="P994"/>
      <c r="Q994"/>
      <c r="R994" s="137"/>
      <c r="S994"/>
      <c r="T994"/>
      <c r="U994"/>
      <c r="V994" s="136"/>
      <c r="W994" s="136"/>
      <c r="X994"/>
      <c r="Y994" s="137"/>
      <c r="Z994" s="137"/>
      <c r="AA994" s="136"/>
      <c r="AB994" s="136"/>
      <c r="AC994" s="136"/>
      <c r="AD994" s="136"/>
      <c r="AF994" s="145"/>
    </row>
    <row r="995" spans="1:32" x14ac:dyDescent="0.25">
      <c r="A995"/>
      <c r="B995"/>
      <c r="C995"/>
      <c r="D995"/>
      <c r="E995" s="135"/>
      <c r="F995" s="135"/>
      <c r="G995" s="135"/>
      <c r="H995"/>
      <c r="I995"/>
      <c r="J995"/>
      <c r="K995" s="136"/>
      <c r="L995"/>
      <c r="M995"/>
      <c r="N995"/>
      <c r="O995" s="136"/>
      <c r="P995"/>
      <c r="Q995"/>
      <c r="R995" s="137"/>
      <c r="S995"/>
      <c r="T995"/>
      <c r="U995"/>
      <c r="V995" s="136"/>
      <c r="W995" s="136"/>
      <c r="X995"/>
      <c r="Y995" s="137"/>
      <c r="Z995" s="137"/>
      <c r="AA995" s="136"/>
      <c r="AB995" s="136"/>
      <c r="AC995" s="136"/>
      <c r="AD995" s="136"/>
      <c r="AF995" s="145"/>
    </row>
    <row r="996" spans="1:32" x14ac:dyDescent="0.25">
      <c r="A996"/>
      <c r="B996"/>
      <c r="C996"/>
      <c r="D996"/>
      <c r="E996" s="135"/>
      <c r="F996" s="135"/>
      <c r="G996" s="135"/>
      <c r="H996"/>
      <c r="I996"/>
      <c r="J996"/>
      <c r="K996" s="136"/>
      <c r="L996"/>
      <c r="M996"/>
      <c r="N996"/>
      <c r="O996" s="136"/>
      <c r="P996"/>
      <c r="Q996"/>
      <c r="R996" s="137"/>
      <c r="S996"/>
      <c r="T996"/>
      <c r="U996"/>
      <c r="V996" s="136"/>
      <c r="W996" s="136"/>
      <c r="X996"/>
      <c r="Y996" s="137"/>
      <c r="Z996" s="137"/>
      <c r="AA996" s="136"/>
      <c r="AB996" s="136"/>
      <c r="AC996" s="136"/>
      <c r="AD996" s="136"/>
      <c r="AF996" s="145"/>
    </row>
    <row r="997" spans="1:32" x14ac:dyDescent="0.25">
      <c r="A997"/>
      <c r="B997"/>
      <c r="C997"/>
      <c r="D997"/>
      <c r="E997" s="135"/>
      <c r="F997" s="135"/>
      <c r="G997" s="135"/>
      <c r="H997"/>
      <c r="I997"/>
      <c r="J997"/>
      <c r="K997" s="136"/>
      <c r="L997"/>
      <c r="M997"/>
      <c r="N997"/>
      <c r="O997" s="136"/>
      <c r="P997"/>
      <c r="Q997"/>
      <c r="R997" s="137"/>
      <c r="S997"/>
      <c r="T997"/>
      <c r="U997"/>
      <c r="V997" s="136"/>
      <c r="W997" s="136"/>
      <c r="X997"/>
      <c r="Y997" s="137"/>
      <c r="Z997" s="137"/>
      <c r="AA997" s="136"/>
      <c r="AB997" s="136"/>
      <c r="AC997" s="136"/>
      <c r="AD997" s="136"/>
      <c r="AF997" s="145"/>
    </row>
    <row r="998" spans="1:32" x14ac:dyDescent="0.25">
      <c r="A998"/>
      <c r="B998"/>
      <c r="C998"/>
      <c r="D998"/>
      <c r="E998" s="135"/>
      <c r="F998" s="135"/>
      <c r="G998" s="135"/>
      <c r="H998"/>
      <c r="I998"/>
      <c r="J998"/>
      <c r="K998" s="136"/>
      <c r="L998"/>
      <c r="M998"/>
      <c r="N998"/>
      <c r="O998" s="136"/>
      <c r="P998"/>
      <c r="Q998"/>
      <c r="R998" s="137"/>
      <c r="S998"/>
      <c r="T998"/>
      <c r="U998"/>
      <c r="V998" s="136"/>
      <c r="W998" s="136"/>
      <c r="X998"/>
      <c r="Y998" s="137"/>
      <c r="Z998" s="137"/>
      <c r="AA998" s="136"/>
      <c r="AB998" s="136"/>
      <c r="AC998" s="136"/>
      <c r="AD998" s="136"/>
      <c r="AF998" s="145"/>
    </row>
    <row r="999" spans="1:32" x14ac:dyDescent="0.25">
      <c r="A999"/>
      <c r="B999"/>
      <c r="C999"/>
      <c r="D999"/>
      <c r="E999" s="135"/>
      <c r="F999" s="135"/>
      <c r="G999" s="135"/>
      <c r="H999"/>
      <c r="I999"/>
      <c r="J999"/>
      <c r="K999" s="136"/>
      <c r="L999"/>
      <c r="M999"/>
      <c r="N999"/>
      <c r="O999" s="136"/>
      <c r="P999"/>
      <c r="Q999"/>
      <c r="R999" s="137"/>
      <c r="S999"/>
      <c r="T999"/>
      <c r="U999"/>
      <c r="V999" s="136"/>
      <c r="W999" s="136"/>
      <c r="X999"/>
      <c r="Y999" s="137"/>
      <c r="Z999" s="137"/>
      <c r="AA999" s="136"/>
      <c r="AB999" s="136"/>
      <c r="AC999" s="136"/>
      <c r="AD999" s="136"/>
      <c r="AF999" s="145"/>
    </row>
    <row r="1000" spans="1:32" x14ac:dyDescent="0.25">
      <c r="A1000"/>
      <c r="B1000"/>
      <c r="C1000"/>
      <c r="D1000"/>
      <c r="E1000" s="135"/>
      <c r="F1000" s="135"/>
      <c r="G1000" s="135"/>
      <c r="H1000"/>
      <c r="I1000"/>
      <c r="J1000"/>
      <c r="K1000" s="136"/>
      <c r="L1000"/>
      <c r="M1000"/>
      <c r="N1000"/>
      <c r="O1000" s="136"/>
      <c r="P1000"/>
      <c r="Q1000"/>
      <c r="R1000" s="137"/>
      <c r="S1000"/>
      <c r="T1000"/>
      <c r="U1000"/>
      <c r="V1000" s="136"/>
      <c r="W1000" s="136"/>
      <c r="X1000"/>
      <c r="Y1000" s="137"/>
      <c r="Z1000" s="137"/>
      <c r="AA1000" s="136"/>
      <c r="AB1000" s="136"/>
      <c r="AC1000" s="136"/>
      <c r="AD1000" s="136"/>
      <c r="AF1000" s="145"/>
    </row>
    <row r="1001" spans="1:32" x14ac:dyDescent="0.25">
      <c r="A1001"/>
      <c r="B1001"/>
      <c r="C1001"/>
      <c r="D1001"/>
      <c r="E1001" s="135"/>
      <c r="F1001" s="135"/>
      <c r="G1001" s="135"/>
      <c r="H1001"/>
      <c r="I1001"/>
      <c r="J1001"/>
      <c r="K1001" s="136"/>
      <c r="L1001"/>
      <c r="M1001"/>
      <c r="N1001"/>
      <c r="O1001" s="136"/>
      <c r="P1001"/>
      <c r="Q1001"/>
      <c r="R1001" s="137"/>
      <c r="S1001"/>
      <c r="T1001"/>
      <c r="U1001"/>
      <c r="V1001" s="136"/>
      <c r="W1001" s="136"/>
      <c r="X1001"/>
      <c r="Y1001" s="137"/>
      <c r="Z1001" s="137"/>
      <c r="AA1001" s="136"/>
      <c r="AB1001" s="136"/>
      <c r="AC1001" s="136"/>
      <c r="AD1001" s="136"/>
      <c r="AF1001" s="145"/>
    </row>
    <row r="1002" spans="1:32" x14ac:dyDescent="0.25">
      <c r="A1002"/>
      <c r="B1002"/>
      <c r="C1002"/>
      <c r="D1002"/>
      <c r="E1002" s="135"/>
      <c r="F1002" s="135"/>
      <c r="G1002" s="135"/>
      <c r="H1002"/>
      <c r="I1002"/>
      <c r="J1002"/>
      <c r="K1002" s="136"/>
      <c r="L1002"/>
      <c r="M1002"/>
      <c r="N1002"/>
      <c r="O1002" s="136"/>
      <c r="P1002"/>
      <c r="Q1002"/>
      <c r="R1002" s="137"/>
      <c r="S1002"/>
      <c r="T1002"/>
      <c r="U1002"/>
      <c r="V1002" s="136"/>
      <c r="W1002" s="136"/>
      <c r="X1002"/>
      <c r="Y1002" s="137"/>
      <c r="Z1002" s="137"/>
      <c r="AA1002" s="136"/>
      <c r="AB1002" s="136"/>
      <c r="AC1002" s="136"/>
      <c r="AD1002" s="136"/>
      <c r="AF1002" s="145"/>
    </row>
    <row r="1003" spans="1:32" x14ac:dyDescent="0.25">
      <c r="A1003"/>
      <c r="B1003"/>
      <c r="C1003"/>
      <c r="D1003"/>
      <c r="E1003" s="135"/>
      <c r="F1003" s="135"/>
      <c r="G1003" s="135"/>
      <c r="H1003"/>
      <c r="I1003"/>
      <c r="J1003"/>
      <c r="K1003" s="136"/>
      <c r="L1003"/>
      <c r="M1003"/>
      <c r="N1003"/>
      <c r="O1003" s="136"/>
      <c r="P1003"/>
      <c r="Q1003"/>
      <c r="R1003" s="137"/>
      <c r="S1003"/>
      <c r="T1003"/>
      <c r="U1003"/>
      <c r="V1003" s="136"/>
      <c r="W1003" s="136"/>
      <c r="X1003"/>
      <c r="Y1003" s="137"/>
      <c r="Z1003" s="137"/>
      <c r="AA1003" s="136"/>
      <c r="AB1003" s="136"/>
      <c r="AC1003" s="136"/>
      <c r="AD1003" s="136"/>
      <c r="AF1003" s="145"/>
    </row>
    <row r="1004" spans="1:32" x14ac:dyDescent="0.25">
      <c r="A1004"/>
      <c r="B1004"/>
      <c r="C1004"/>
      <c r="D1004"/>
      <c r="E1004" s="135"/>
      <c r="F1004" s="135"/>
      <c r="G1004" s="135"/>
      <c r="H1004"/>
      <c r="I1004"/>
      <c r="J1004"/>
      <c r="K1004" s="136"/>
      <c r="L1004"/>
      <c r="M1004"/>
      <c r="N1004"/>
      <c r="O1004" s="136"/>
      <c r="P1004"/>
      <c r="Q1004"/>
      <c r="R1004" s="137"/>
      <c r="S1004"/>
      <c r="T1004"/>
      <c r="U1004"/>
      <c r="V1004" s="136"/>
      <c r="W1004" s="136"/>
      <c r="X1004"/>
      <c r="Y1004" s="137"/>
      <c r="Z1004" s="137"/>
      <c r="AA1004" s="136"/>
      <c r="AB1004" s="136"/>
      <c r="AC1004" s="136"/>
      <c r="AD1004" s="136"/>
      <c r="AF1004" s="145"/>
    </row>
    <row r="1005" spans="1:32" x14ac:dyDescent="0.25">
      <c r="A1005"/>
      <c r="B1005"/>
      <c r="C1005"/>
      <c r="D1005"/>
      <c r="E1005" s="135"/>
      <c r="F1005" s="135"/>
      <c r="G1005" s="135"/>
      <c r="H1005"/>
      <c r="I1005"/>
      <c r="J1005"/>
      <c r="K1005" s="136"/>
      <c r="L1005"/>
      <c r="M1005"/>
      <c r="N1005"/>
      <c r="O1005" s="136"/>
      <c r="P1005"/>
      <c r="Q1005"/>
      <c r="R1005" s="137"/>
      <c r="S1005"/>
      <c r="T1005"/>
      <c r="U1005"/>
      <c r="V1005" s="136"/>
      <c r="W1005" s="136"/>
      <c r="X1005"/>
      <c r="Y1005" s="137"/>
      <c r="Z1005" s="137"/>
      <c r="AA1005" s="136"/>
      <c r="AB1005" s="136"/>
      <c r="AC1005" s="136"/>
      <c r="AD1005" s="136"/>
      <c r="AF1005" s="145"/>
    </row>
    <row r="1006" spans="1:32" x14ac:dyDescent="0.25">
      <c r="A1006"/>
      <c r="B1006"/>
      <c r="C1006"/>
      <c r="D1006" s="8"/>
      <c r="E1006" s="135"/>
      <c r="F1006" s="135"/>
      <c r="G1006" s="135"/>
      <c r="H1006"/>
      <c r="I1006"/>
      <c r="J1006"/>
      <c r="K1006" s="136"/>
      <c r="L1006"/>
      <c r="M1006"/>
      <c r="N1006"/>
      <c r="O1006" s="136"/>
      <c r="P1006" s="136"/>
      <c r="Q1006"/>
      <c r="R1006" s="138"/>
      <c r="S1006" s="139"/>
      <c r="T1006" s="139"/>
      <c r="U1006" s="139"/>
      <c r="V1006" s="140"/>
      <c r="W1006" s="140"/>
      <c r="X1006"/>
      <c r="Y1006" s="137"/>
      <c r="Z1006" s="137"/>
      <c r="AA1006" s="136"/>
      <c r="AB1006" s="136"/>
      <c r="AC1006" s="136"/>
      <c r="AD1006" s="136"/>
      <c r="AF1006" s="145"/>
    </row>
    <row r="1007" spans="1:32" x14ac:dyDescent="0.25">
      <c r="A1007"/>
      <c r="B1007"/>
      <c r="C1007"/>
      <c r="D1007" s="8"/>
      <c r="E1007" s="135"/>
      <c r="F1007" s="135"/>
      <c r="G1007" s="135"/>
      <c r="H1007"/>
      <c r="I1007"/>
      <c r="J1007"/>
      <c r="K1007" s="136"/>
      <c r="L1007"/>
      <c r="M1007"/>
      <c r="N1007"/>
      <c r="O1007" s="136"/>
      <c r="P1007" s="136"/>
      <c r="Q1007"/>
      <c r="R1007" s="138"/>
      <c r="S1007" s="139"/>
      <c r="T1007" s="139"/>
      <c r="U1007" s="139"/>
      <c r="V1007" s="140"/>
      <c r="W1007" s="140"/>
      <c r="X1007"/>
      <c r="Y1007" s="137"/>
      <c r="Z1007" s="137"/>
      <c r="AA1007" s="136"/>
      <c r="AB1007" s="136"/>
      <c r="AC1007" s="136"/>
      <c r="AD1007" s="136"/>
      <c r="AF1007" s="145"/>
    </row>
    <row r="1008" spans="1:32" x14ac:dyDescent="0.25">
      <c r="A1008"/>
      <c r="B1008"/>
      <c r="C1008"/>
      <c r="D1008" s="8"/>
      <c r="E1008" s="135"/>
      <c r="F1008" s="135"/>
      <c r="G1008" s="135"/>
      <c r="H1008"/>
      <c r="I1008"/>
      <c r="J1008"/>
      <c r="K1008" s="136"/>
      <c r="L1008"/>
      <c r="M1008"/>
      <c r="N1008"/>
      <c r="O1008" s="136"/>
      <c r="P1008" s="136"/>
      <c r="Q1008"/>
      <c r="R1008" s="138"/>
      <c r="S1008" s="139"/>
      <c r="T1008" s="139"/>
      <c r="U1008" s="139"/>
      <c r="V1008" s="140"/>
      <c r="W1008" s="140"/>
      <c r="X1008"/>
      <c r="Y1008" s="137"/>
      <c r="Z1008" s="137"/>
      <c r="AA1008" s="136"/>
      <c r="AB1008" s="136"/>
      <c r="AC1008" s="136"/>
      <c r="AD1008" s="136"/>
      <c r="AF1008" s="145"/>
    </row>
    <row r="1009" spans="1:32" x14ac:dyDescent="0.25">
      <c r="A1009"/>
      <c r="B1009"/>
      <c r="C1009"/>
      <c r="D1009" s="8"/>
      <c r="E1009" s="135"/>
      <c r="F1009" s="135"/>
      <c r="G1009" s="135"/>
      <c r="H1009"/>
      <c r="I1009"/>
      <c r="J1009"/>
      <c r="K1009" s="136"/>
      <c r="L1009"/>
      <c r="M1009"/>
      <c r="N1009"/>
      <c r="O1009" s="136"/>
      <c r="P1009" s="136"/>
      <c r="Q1009"/>
      <c r="R1009" s="138"/>
      <c r="S1009" s="139"/>
      <c r="T1009" s="139"/>
      <c r="U1009" s="139"/>
      <c r="V1009" s="140"/>
      <c r="W1009" s="140"/>
      <c r="X1009"/>
      <c r="Y1009" s="137"/>
      <c r="Z1009" s="137"/>
      <c r="AA1009" s="136"/>
      <c r="AB1009" s="136"/>
      <c r="AC1009" s="136"/>
      <c r="AD1009" s="136"/>
      <c r="AF1009" s="145"/>
    </row>
    <row r="1010" spans="1:32" x14ac:dyDescent="0.25">
      <c r="A1010"/>
      <c r="B1010"/>
      <c r="C1010"/>
      <c r="D1010" s="8"/>
      <c r="E1010" s="135"/>
      <c r="F1010" s="135"/>
      <c r="G1010" s="135"/>
      <c r="H1010"/>
      <c r="I1010"/>
      <c r="J1010"/>
      <c r="K1010" s="136"/>
      <c r="L1010"/>
      <c r="M1010"/>
      <c r="N1010"/>
      <c r="O1010" s="136"/>
      <c r="P1010" s="136"/>
      <c r="Q1010"/>
      <c r="R1010" s="138"/>
      <c r="S1010" s="139"/>
      <c r="T1010" s="139"/>
      <c r="U1010" s="139"/>
      <c r="V1010" s="140"/>
      <c r="W1010" s="140"/>
      <c r="X1010"/>
      <c r="Y1010" s="137"/>
      <c r="Z1010" s="137"/>
      <c r="AA1010" s="136"/>
      <c r="AB1010" s="136"/>
      <c r="AC1010" s="136"/>
      <c r="AD1010" s="136"/>
      <c r="AF1010" s="145"/>
    </row>
    <row r="1011" spans="1:32" x14ac:dyDescent="0.25">
      <c r="A1011"/>
      <c r="B1011"/>
      <c r="C1011"/>
      <c r="D1011" s="8"/>
      <c r="E1011" s="135"/>
      <c r="F1011" s="135"/>
      <c r="G1011" s="135"/>
      <c r="H1011"/>
      <c r="I1011"/>
      <c r="J1011"/>
      <c r="K1011" s="136"/>
      <c r="L1011"/>
      <c r="M1011"/>
      <c r="N1011"/>
      <c r="O1011" s="136"/>
      <c r="P1011" s="136"/>
      <c r="Q1011"/>
      <c r="R1011" s="138"/>
      <c r="S1011" s="139"/>
      <c r="T1011" s="139"/>
      <c r="U1011" s="139"/>
      <c r="V1011" s="140"/>
      <c r="W1011" s="140"/>
      <c r="X1011"/>
      <c r="Y1011" s="137"/>
      <c r="Z1011" s="137"/>
      <c r="AA1011" s="136"/>
      <c r="AB1011" s="136"/>
      <c r="AC1011" s="136"/>
      <c r="AD1011" s="136"/>
      <c r="AF1011" s="145"/>
    </row>
    <row r="1012" spans="1:32" x14ac:dyDescent="0.25">
      <c r="A1012"/>
      <c r="B1012"/>
      <c r="C1012"/>
      <c r="D1012" s="8"/>
      <c r="E1012" s="135"/>
      <c r="F1012" s="135"/>
      <c r="G1012" s="135"/>
      <c r="H1012"/>
      <c r="I1012"/>
      <c r="J1012"/>
      <c r="K1012" s="136"/>
      <c r="L1012"/>
      <c r="M1012"/>
      <c r="N1012"/>
      <c r="O1012" s="136"/>
      <c r="P1012" s="136"/>
      <c r="Q1012"/>
      <c r="R1012" s="138"/>
      <c r="S1012" s="139"/>
      <c r="T1012" s="139"/>
      <c r="U1012" s="139"/>
      <c r="V1012" s="140"/>
      <c r="W1012" s="140"/>
      <c r="X1012"/>
      <c r="Y1012" s="137"/>
      <c r="Z1012" s="137"/>
      <c r="AA1012" s="136"/>
      <c r="AB1012" s="136"/>
      <c r="AC1012" s="136"/>
      <c r="AD1012" s="136"/>
      <c r="AF1012" s="145"/>
    </row>
    <row r="1013" spans="1:32" x14ac:dyDescent="0.25">
      <c r="A1013"/>
      <c r="B1013"/>
      <c r="C1013"/>
      <c r="D1013" s="8"/>
      <c r="E1013" s="135"/>
      <c r="F1013" s="135"/>
      <c r="G1013" s="135"/>
      <c r="H1013"/>
      <c r="I1013"/>
      <c r="J1013"/>
      <c r="K1013" s="136"/>
      <c r="L1013"/>
      <c r="M1013"/>
      <c r="N1013"/>
      <c r="O1013" s="136"/>
      <c r="P1013" s="136"/>
      <c r="Q1013"/>
      <c r="R1013" s="138"/>
      <c r="S1013" s="139"/>
      <c r="T1013" s="139"/>
      <c r="U1013" s="139"/>
      <c r="V1013" s="140"/>
      <c r="W1013" s="140"/>
      <c r="X1013"/>
      <c r="Y1013" s="137"/>
      <c r="Z1013" s="137"/>
      <c r="AA1013" s="136"/>
      <c r="AB1013" s="136"/>
      <c r="AC1013" s="136"/>
      <c r="AD1013" s="136"/>
      <c r="AF1013" s="145"/>
    </row>
    <row r="1014" spans="1:32" x14ac:dyDescent="0.25">
      <c r="A1014"/>
      <c r="B1014"/>
      <c r="C1014"/>
      <c r="D1014" s="8"/>
      <c r="E1014" s="135"/>
      <c r="F1014" s="135"/>
      <c r="G1014" s="135"/>
      <c r="H1014"/>
      <c r="I1014"/>
      <c r="J1014"/>
      <c r="K1014" s="136"/>
      <c r="L1014"/>
      <c r="M1014"/>
      <c r="N1014"/>
      <c r="O1014" s="136"/>
      <c r="P1014" s="136"/>
      <c r="Q1014"/>
      <c r="R1014" s="138"/>
      <c r="S1014" s="139"/>
      <c r="T1014" s="139"/>
      <c r="U1014" s="139"/>
      <c r="V1014" s="140"/>
      <c r="W1014" s="140"/>
      <c r="X1014"/>
      <c r="Y1014" s="137"/>
      <c r="Z1014" s="137"/>
      <c r="AA1014" s="136"/>
      <c r="AB1014" s="136"/>
      <c r="AC1014" s="136"/>
      <c r="AD1014" s="136"/>
      <c r="AF1014" s="145"/>
    </row>
    <row r="1015" spans="1:32" x14ac:dyDescent="0.25">
      <c r="A1015"/>
      <c r="B1015"/>
      <c r="C1015"/>
      <c r="D1015" s="8"/>
      <c r="E1015" s="135"/>
      <c r="F1015" s="135"/>
      <c r="G1015" s="135"/>
      <c r="H1015"/>
      <c r="I1015"/>
      <c r="J1015"/>
      <c r="K1015" s="136"/>
      <c r="L1015"/>
      <c r="M1015"/>
      <c r="N1015"/>
      <c r="O1015" s="136"/>
      <c r="P1015" s="136"/>
      <c r="Q1015"/>
      <c r="R1015" s="138"/>
      <c r="S1015" s="139"/>
      <c r="T1015" s="139"/>
      <c r="U1015" s="139"/>
      <c r="V1015" s="140"/>
      <c r="W1015" s="140"/>
      <c r="X1015"/>
      <c r="Y1015" s="137"/>
      <c r="Z1015" s="137"/>
      <c r="AA1015" s="136"/>
      <c r="AB1015" s="136"/>
      <c r="AC1015" s="136"/>
      <c r="AD1015" s="136"/>
      <c r="AF1015" s="145"/>
    </row>
    <row r="1016" spans="1:32" x14ac:dyDescent="0.25">
      <c r="A1016"/>
      <c r="B1016"/>
      <c r="C1016"/>
      <c r="D1016" s="8"/>
      <c r="E1016" s="135"/>
      <c r="F1016" s="135"/>
      <c r="G1016" s="135"/>
      <c r="H1016"/>
      <c r="I1016"/>
      <c r="J1016"/>
      <c r="K1016" s="136"/>
      <c r="L1016"/>
      <c r="M1016"/>
      <c r="N1016"/>
      <c r="O1016" s="136"/>
      <c r="P1016" s="136"/>
      <c r="Q1016"/>
      <c r="R1016" s="138"/>
      <c r="S1016" s="139"/>
      <c r="T1016" s="139"/>
      <c r="U1016" s="139"/>
      <c r="V1016" s="140"/>
      <c r="W1016" s="140"/>
      <c r="X1016"/>
      <c r="Y1016" s="137"/>
      <c r="Z1016" s="137"/>
      <c r="AA1016" s="136"/>
      <c r="AB1016" s="136"/>
      <c r="AC1016" s="136"/>
      <c r="AD1016" s="136"/>
      <c r="AF1016" s="145"/>
    </row>
    <row r="1017" spans="1:32" x14ac:dyDescent="0.25">
      <c r="A1017"/>
      <c r="B1017"/>
      <c r="C1017"/>
      <c r="D1017" s="8"/>
      <c r="E1017" s="135"/>
      <c r="F1017" s="135"/>
      <c r="G1017" s="135"/>
      <c r="H1017"/>
      <c r="I1017"/>
      <c r="J1017"/>
      <c r="K1017" s="136"/>
      <c r="L1017"/>
      <c r="M1017"/>
      <c r="N1017"/>
      <c r="O1017" s="136"/>
      <c r="P1017" s="136"/>
      <c r="Q1017"/>
      <c r="R1017" s="138"/>
      <c r="S1017" s="139"/>
      <c r="T1017" s="139"/>
      <c r="U1017" s="139"/>
      <c r="V1017" s="140"/>
      <c r="W1017" s="140"/>
      <c r="X1017"/>
      <c r="Y1017" s="137"/>
      <c r="Z1017" s="137"/>
      <c r="AA1017" s="136"/>
      <c r="AB1017" s="136"/>
      <c r="AC1017" s="136"/>
      <c r="AD1017" s="136"/>
      <c r="AF1017" s="145"/>
    </row>
    <row r="1018" spans="1:32" x14ac:dyDescent="0.25">
      <c r="A1018"/>
      <c r="B1018"/>
      <c r="C1018"/>
      <c r="D1018" s="8"/>
      <c r="E1018" s="135"/>
      <c r="F1018" s="135"/>
      <c r="G1018" s="135"/>
      <c r="H1018"/>
      <c r="I1018"/>
      <c r="J1018"/>
      <c r="K1018" s="136"/>
      <c r="L1018"/>
      <c r="M1018"/>
      <c r="N1018"/>
      <c r="O1018" s="136"/>
      <c r="P1018" s="136"/>
      <c r="Q1018"/>
      <c r="R1018" s="138"/>
      <c r="S1018" s="139"/>
      <c r="T1018" s="139"/>
      <c r="U1018" s="139"/>
      <c r="V1018" s="140"/>
      <c r="W1018" s="140"/>
      <c r="X1018"/>
      <c r="Y1018" s="137"/>
      <c r="Z1018" s="137"/>
      <c r="AA1018" s="136"/>
      <c r="AB1018" s="136"/>
      <c r="AC1018" s="136"/>
      <c r="AD1018" s="136"/>
      <c r="AF1018" s="145"/>
    </row>
    <row r="1019" spans="1:32" x14ac:dyDescent="0.25">
      <c r="A1019"/>
      <c r="B1019"/>
      <c r="C1019"/>
      <c r="D1019" s="8"/>
      <c r="E1019" s="135"/>
      <c r="F1019" s="135"/>
      <c r="G1019" s="135"/>
      <c r="H1019"/>
      <c r="I1019"/>
      <c r="J1019"/>
      <c r="K1019" s="136"/>
      <c r="L1019"/>
      <c r="M1019"/>
      <c r="N1019"/>
      <c r="O1019" s="136"/>
      <c r="P1019" s="136"/>
      <c r="Q1019"/>
      <c r="R1019" s="138"/>
      <c r="S1019" s="139"/>
      <c r="T1019" s="139"/>
      <c r="U1019" s="139"/>
      <c r="V1019" s="140"/>
      <c r="W1019" s="140"/>
      <c r="X1019"/>
      <c r="Y1019" s="137"/>
      <c r="Z1019" s="137"/>
      <c r="AA1019" s="136"/>
      <c r="AB1019" s="136"/>
      <c r="AC1019" s="136"/>
      <c r="AD1019" s="136"/>
      <c r="AF1019" s="145"/>
    </row>
    <row r="1020" spans="1:32" x14ac:dyDescent="0.25">
      <c r="A1020"/>
      <c r="B1020"/>
      <c r="C1020"/>
      <c r="D1020" s="8"/>
      <c r="E1020" s="135"/>
      <c r="F1020" s="135"/>
      <c r="G1020" s="135"/>
      <c r="H1020"/>
      <c r="I1020"/>
      <c r="J1020"/>
      <c r="K1020" s="136"/>
      <c r="L1020"/>
      <c r="M1020"/>
      <c r="N1020"/>
      <c r="O1020" s="136"/>
      <c r="P1020" s="136"/>
      <c r="Q1020"/>
      <c r="R1020" s="138"/>
      <c r="S1020" s="139"/>
      <c r="T1020" s="139"/>
      <c r="U1020" s="139"/>
      <c r="V1020" s="140"/>
      <c r="W1020" s="140"/>
      <c r="X1020"/>
      <c r="Y1020" s="137"/>
      <c r="Z1020" s="137"/>
      <c r="AA1020" s="136"/>
      <c r="AB1020" s="136"/>
      <c r="AC1020" s="136"/>
      <c r="AD1020" s="136"/>
      <c r="AF1020" s="145"/>
    </row>
    <row r="1021" spans="1:32" x14ac:dyDescent="0.25">
      <c r="A1021"/>
      <c r="B1021"/>
      <c r="C1021"/>
      <c r="D1021" s="8"/>
      <c r="E1021" s="135"/>
      <c r="F1021" s="135"/>
      <c r="G1021" s="135"/>
      <c r="H1021"/>
      <c r="I1021"/>
      <c r="J1021"/>
      <c r="K1021" s="136"/>
      <c r="L1021"/>
      <c r="M1021"/>
      <c r="N1021"/>
      <c r="O1021" s="136"/>
      <c r="P1021" s="136"/>
      <c r="Q1021"/>
      <c r="R1021" s="138"/>
      <c r="S1021" s="139"/>
      <c r="T1021" s="139"/>
      <c r="U1021" s="139"/>
      <c r="V1021" s="140"/>
      <c r="W1021" s="140"/>
      <c r="X1021"/>
      <c r="Y1021" s="137"/>
      <c r="Z1021" s="137"/>
      <c r="AA1021" s="136"/>
      <c r="AB1021" s="136"/>
      <c r="AC1021" s="136"/>
      <c r="AD1021" s="136"/>
      <c r="AF1021" s="145"/>
    </row>
    <row r="1022" spans="1:32" x14ac:dyDescent="0.25">
      <c r="A1022"/>
      <c r="B1022"/>
      <c r="C1022"/>
      <c r="D1022" s="8"/>
      <c r="E1022" s="135"/>
      <c r="F1022" s="135"/>
      <c r="G1022" s="135"/>
      <c r="H1022"/>
      <c r="I1022"/>
      <c r="J1022"/>
      <c r="K1022" s="136"/>
      <c r="L1022"/>
      <c r="M1022"/>
      <c r="N1022"/>
      <c r="O1022" s="136"/>
      <c r="P1022" s="136"/>
      <c r="Q1022"/>
      <c r="R1022" s="138"/>
      <c r="S1022" s="139"/>
      <c r="T1022" s="139"/>
      <c r="U1022" s="139"/>
      <c r="V1022" s="140"/>
      <c r="W1022" s="140"/>
      <c r="X1022"/>
      <c r="Y1022" s="137"/>
      <c r="Z1022" s="137"/>
      <c r="AA1022" s="136"/>
      <c r="AB1022" s="136"/>
      <c r="AC1022" s="136"/>
      <c r="AD1022" s="136"/>
      <c r="AF1022" s="145"/>
    </row>
    <row r="1023" spans="1:32" x14ac:dyDescent="0.25">
      <c r="A1023"/>
      <c r="B1023"/>
      <c r="C1023"/>
      <c r="D1023" s="8"/>
      <c r="E1023" s="135"/>
      <c r="F1023" s="135"/>
      <c r="G1023" s="135"/>
      <c r="H1023"/>
      <c r="I1023"/>
      <c r="J1023"/>
      <c r="K1023" s="136"/>
      <c r="L1023"/>
      <c r="M1023"/>
      <c r="N1023"/>
      <c r="O1023" s="136"/>
      <c r="P1023" s="136"/>
      <c r="Q1023"/>
      <c r="R1023" s="138"/>
      <c r="S1023" s="139"/>
      <c r="T1023" s="139"/>
      <c r="U1023" s="139"/>
      <c r="V1023" s="140"/>
      <c r="W1023" s="140"/>
      <c r="X1023"/>
      <c r="Y1023" s="137"/>
      <c r="Z1023" s="137"/>
      <c r="AA1023" s="136"/>
      <c r="AB1023" s="136"/>
      <c r="AC1023" s="136"/>
      <c r="AD1023" s="136"/>
      <c r="AF1023" s="145"/>
    </row>
    <row r="1024" spans="1:32" x14ac:dyDescent="0.25">
      <c r="A1024"/>
      <c r="B1024"/>
      <c r="C1024"/>
      <c r="D1024" s="8"/>
      <c r="E1024" s="135"/>
      <c r="F1024" s="135"/>
      <c r="G1024" s="135"/>
      <c r="H1024"/>
      <c r="I1024"/>
      <c r="J1024"/>
      <c r="K1024" s="136"/>
      <c r="L1024"/>
      <c r="M1024"/>
      <c r="N1024"/>
      <c r="O1024" s="136"/>
      <c r="P1024" s="136"/>
      <c r="Q1024"/>
      <c r="R1024" s="138"/>
      <c r="S1024" s="139"/>
      <c r="T1024" s="139"/>
      <c r="U1024" s="139"/>
      <c r="V1024" s="140"/>
      <c r="W1024" s="140"/>
      <c r="X1024"/>
      <c r="Y1024" s="137"/>
      <c r="Z1024" s="137"/>
      <c r="AA1024" s="136"/>
      <c r="AB1024" s="136"/>
      <c r="AC1024" s="136"/>
      <c r="AD1024" s="136"/>
      <c r="AF1024" s="145"/>
    </row>
    <row r="1025" spans="1:32" x14ac:dyDescent="0.25">
      <c r="A1025"/>
      <c r="B1025"/>
      <c r="C1025"/>
      <c r="D1025" s="8"/>
      <c r="E1025" s="135"/>
      <c r="F1025" s="135"/>
      <c r="G1025" s="135"/>
      <c r="H1025"/>
      <c r="I1025"/>
      <c r="J1025"/>
      <c r="K1025" s="136"/>
      <c r="L1025"/>
      <c r="M1025"/>
      <c r="N1025"/>
      <c r="O1025" s="136"/>
      <c r="P1025" s="136"/>
      <c r="Q1025"/>
      <c r="R1025" s="138"/>
      <c r="S1025" s="139"/>
      <c r="T1025" s="139"/>
      <c r="U1025" s="139"/>
      <c r="V1025" s="140"/>
      <c r="W1025" s="140"/>
      <c r="X1025"/>
      <c r="Y1025" s="137"/>
      <c r="Z1025" s="137"/>
      <c r="AA1025" s="136"/>
      <c r="AB1025" s="136"/>
      <c r="AC1025" s="136"/>
      <c r="AD1025" s="136"/>
      <c r="AF1025" s="145"/>
    </row>
    <row r="1026" spans="1:32" x14ac:dyDescent="0.25">
      <c r="A1026"/>
      <c r="B1026"/>
      <c r="C1026"/>
      <c r="D1026" s="8"/>
      <c r="E1026" s="135"/>
      <c r="F1026" s="135"/>
      <c r="G1026" s="135"/>
      <c r="H1026"/>
      <c r="I1026"/>
      <c r="J1026"/>
      <c r="K1026" s="136"/>
      <c r="L1026"/>
      <c r="M1026"/>
      <c r="N1026"/>
      <c r="O1026" s="136"/>
      <c r="P1026" s="136"/>
      <c r="Q1026"/>
      <c r="R1026" s="138"/>
      <c r="S1026" s="139"/>
      <c r="T1026" s="139"/>
      <c r="U1026" s="139"/>
      <c r="V1026" s="140"/>
      <c r="W1026" s="140"/>
      <c r="X1026"/>
      <c r="Y1026" s="137"/>
      <c r="Z1026" s="137"/>
      <c r="AA1026" s="136"/>
      <c r="AB1026" s="136"/>
      <c r="AC1026" s="136"/>
      <c r="AD1026" s="136"/>
      <c r="AF1026" s="145"/>
    </row>
    <row r="1027" spans="1:32" x14ac:dyDescent="0.25">
      <c r="A1027"/>
      <c r="B1027"/>
      <c r="C1027"/>
      <c r="D1027" s="8"/>
      <c r="E1027" s="135"/>
      <c r="F1027" s="135"/>
      <c r="G1027" s="135"/>
      <c r="H1027"/>
      <c r="I1027"/>
      <c r="J1027"/>
      <c r="K1027" s="136"/>
      <c r="L1027"/>
      <c r="M1027"/>
      <c r="N1027"/>
      <c r="O1027" s="136"/>
      <c r="P1027" s="136"/>
      <c r="Q1027"/>
      <c r="R1027" s="138"/>
      <c r="S1027" s="139"/>
      <c r="T1027" s="139"/>
      <c r="U1027" s="139"/>
      <c r="V1027" s="140"/>
      <c r="W1027" s="140"/>
      <c r="X1027"/>
      <c r="Y1027" s="137"/>
      <c r="Z1027" s="137"/>
      <c r="AA1027" s="136"/>
      <c r="AB1027" s="136"/>
      <c r="AC1027" s="136"/>
      <c r="AD1027" s="136"/>
      <c r="AF1027" s="145"/>
    </row>
    <row r="1028" spans="1:32" x14ac:dyDescent="0.25">
      <c r="A1028"/>
      <c r="B1028"/>
      <c r="C1028"/>
      <c r="D1028" s="8"/>
      <c r="E1028" s="135"/>
      <c r="F1028" s="135"/>
      <c r="G1028" s="135"/>
      <c r="H1028"/>
      <c r="I1028"/>
      <c r="J1028"/>
      <c r="K1028" s="136"/>
      <c r="L1028"/>
      <c r="M1028"/>
      <c r="N1028"/>
      <c r="O1028" s="136"/>
      <c r="P1028" s="136"/>
      <c r="Q1028"/>
      <c r="R1028" s="138"/>
      <c r="S1028" s="139"/>
      <c r="T1028" s="139"/>
      <c r="U1028" s="139"/>
      <c r="V1028" s="140"/>
      <c r="W1028" s="140"/>
      <c r="X1028"/>
      <c r="Y1028" s="137"/>
      <c r="Z1028" s="137"/>
      <c r="AA1028" s="136"/>
      <c r="AB1028" s="136"/>
      <c r="AC1028" s="136"/>
      <c r="AD1028" s="136"/>
      <c r="AF1028" s="145"/>
    </row>
    <row r="1029" spans="1:32" x14ac:dyDescent="0.25">
      <c r="A1029"/>
      <c r="B1029"/>
      <c r="C1029"/>
      <c r="D1029" s="8"/>
      <c r="E1029" s="135"/>
      <c r="F1029" s="135"/>
      <c r="G1029" s="135"/>
      <c r="H1029"/>
      <c r="I1029"/>
      <c r="J1029"/>
      <c r="K1029" s="136"/>
      <c r="L1029"/>
      <c r="M1029"/>
      <c r="N1029"/>
      <c r="O1029" s="136"/>
      <c r="P1029" s="136"/>
      <c r="Q1029"/>
      <c r="R1029" s="138"/>
      <c r="S1029" s="139"/>
      <c r="T1029" s="139"/>
      <c r="U1029" s="139"/>
      <c r="V1029" s="140"/>
      <c r="W1029" s="140"/>
      <c r="X1029"/>
      <c r="Y1029" s="137"/>
      <c r="Z1029" s="137"/>
      <c r="AA1029" s="136"/>
      <c r="AB1029" s="136"/>
      <c r="AC1029" s="136"/>
      <c r="AD1029" s="136"/>
      <c r="AF1029" s="145"/>
    </row>
    <row r="1030" spans="1:32" x14ac:dyDescent="0.25">
      <c r="A1030"/>
      <c r="B1030"/>
      <c r="C1030"/>
      <c r="D1030" s="8"/>
      <c r="E1030" s="135"/>
      <c r="F1030" s="135"/>
      <c r="G1030" s="135"/>
      <c r="H1030"/>
      <c r="I1030"/>
      <c r="J1030"/>
      <c r="K1030" s="136"/>
      <c r="L1030"/>
      <c r="M1030"/>
      <c r="N1030"/>
      <c r="O1030" s="136"/>
      <c r="P1030" s="136"/>
      <c r="Q1030"/>
      <c r="R1030" s="138"/>
      <c r="S1030" s="139"/>
      <c r="T1030" s="139"/>
      <c r="U1030" s="139"/>
      <c r="V1030" s="140"/>
      <c r="W1030" s="140"/>
      <c r="X1030"/>
      <c r="Y1030" s="137"/>
      <c r="Z1030" s="137"/>
      <c r="AA1030" s="136"/>
      <c r="AB1030" s="136"/>
      <c r="AC1030" s="136"/>
      <c r="AD1030" s="136"/>
      <c r="AF1030" s="145"/>
    </row>
    <row r="1031" spans="1:32" x14ac:dyDescent="0.25">
      <c r="A1031"/>
      <c r="B1031"/>
      <c r="C1031"/>
      <c r="D1031" s="8"/>
      <c r="E1031" s="135"/>
      <c r="F1031" s="135"/>
      <c r="G1031" s="135"/>
      <c r="H1031"/>
      <c r="I1031"/>
      <c r="J1031"/>
      <c r="K1031" s="136"/>
      <c r="L1031"/>
      <c r="M1031"/>
      <c r="N1031"/>
      <c r="O1031" s="136"/>
      <c r="P1031" s="136"/>
      <c r="Q1031"/>
      <c r="R1031" s="138"/>
      <c r="S1031" s="139"/>
      <c r="T1031" s="139"/>
      <c r="U1031" s="139"/>
      <c r="V1031" s="140"/>
      <c r="W1031" s="140"/>
      <c r="X1031"/>
      <c r="Y1031" s="137"/>
      <c r="Z1031" s="137"/>
      <c r="AA1031" s="136"/>
      <c r="AB1031" s="136"/>
      <c r="AC1031" s="136"/>
      <c r="AD1031" s="136"/>
      <c r="AF1031" s="145"/>
    </row>
    <row r="1032" spans="1:32" x14ac:dyDescent="0.25">
      <c r="A1032"/>
      <c r="B1032"/>
      <c r="C1032"/>
      <c r="D1032" s="8"/>
      <c r="E1032" s="135"/>
      <c r="F1032" s="135"/>
      <c r="G1032" s="135"/>
      <c r="H1032"/>
      <c r="I1032"/>
      <c r="J1032"/>
      <c r="K1032" s="136"/>
      <c r="L1032"/>
      <c r="M1032"/>
      <c r="N1032"/>
      <c r="O1032" s="136"/>
      <c r="P1032" s="136"/>
      <c r="Q1032"/>
      <c r="R1032" s="138"/>
      <c r="S1032" s="139"/>
      <c r="T1032" s="139"/>
      <c r="U1032" s="139"/>
      <c r="V1032" s="140"/>
      <c r="W1032" s="140"/>
      <c r="X1032"/>
      <c r="Y1032" s="137"/>
      <c r="Z1032" s="137"/>
      <c r="AA1032" s="136"/>
      <c r="AB1032" s="136"/>
      <c r="AC1032" s="136"/>
      <c r="AD1032" s="136"/>
      <c r="AF1032" s="145"/>
    </row>
    <row r="1033" spans="1:32" x14ac:dyDescent="0.25">
      <c r="A1033"/>
      <c r="B1033"/>
      <c r="C1033"/>
      <c r="D1033" s="8"/>
      <c r="E1033" s="135"/>
      <c r="F1033" s="135"/>
      <c r="G1033" s="135"/>
      <c r="H1033"/>
      <c r="I1033"/>
      <c r="J1033"/>
      <c r="K1033" s="136"/>
      <c r="L1033"/>
      <c r="M1033"/>
      <c r="N1033"/>
      <c r="O1033" s="136"/>
      <c r="P1033" s="136"/>
      <c r="Q1033"/>
      <c r="R1033" s="138"/>
      <c r="S1033" s="139"/>
      <c r="T1033" s="139"/>
      <c r="U1033" s="139"/>
      <c r="V1033" s="140"/>
      <c r="W1033" s="140"/>
      <c r="X1033"/>
      <c r="Y1033" s="137"/>
      <c r="Z1033" s="137"/>
      <c r="AA1033" s="136"/>
      <c r="AB1033" s="136"/>
      <c r="AC1033" s="136"/>
      <c r="AD1033" s="136"/>
      <c r="AF1033" s="145"/>
    </row>
    <row r="1034" spans="1:32" x14ac:dyDescent="0.25">
      <c r="A1034"/>
      <c r="B1034"/>
      <c r="C1034"/>
      <c r="D1034" s="8"/>
      <c r="E1034" s="135"/>
      <c r="F1034" s="135"/>
      <c r="G1034" s="135"/>
      <c r="H1034"/>
      <c r="I1034"/>
      <c r="J1034"/>
      <c r="K1034" s="136"/>
      <c r="L1034"/>
      <c r="M1034"/>
      <c r="N1034"/>
      <c r="O1034" s="136"/>
      <c r="P1034" s="136"/>
      <c r="Q1034"/>
      <c r="R1034" s="138"/>
      <c r="S1034" s="139"/>
      <c r="T1034" s="139"/>
      <c r="U1034" s="139"/>
      <c r="V1034" s="140"/>
      <c r="W1034" s="140"/>
      <c r="X1034"/>
      <c r="Y1034" s="137"/>
      <c r="Z1034" s="137"/>
      <c r="AA1034" s="136"/>
      <c r="AB1034" s="136"/>
      <c r="AC1034" s="136"/>
      <c r="AD1034" s="136"/>
      <c r="AF1034" s="145"/>
    </row>
    <row r="1035" spans="1:32" x14ac:dyDescent="0.25">
      <c r="A1035"/>
      <c r="B1035"/>
      <c r="C1035"/>
      <c r="D1035" s="8"/>
      <c r="E1035" s="135"/>
      <c r="F1035" s="135"/>
      <c r="G1035" s="135"/>
      <c r="H1035"/>
      <c r="I1035"/>
      <c r="J1035"/>
      <c r="K1035" s="136"/>
      <c r="L1035"/>
      <c r="M1035"/>
      <c r="N1035"/>
      <c r="O1035" s="136"/>
      <c r="P1035" s="136"/>
      <c r="Q1035"/>
      <c r="R1035" s="138"/>
      <c r="S1035" s="139"/>
      <c r="T1035" s="139"/>
      <c r="U1035" s="139"/>
      <c r="V1035" s="140"/>
      <c r="W1035" s="140"/>
      <c r="X1035"/>
      <c r="Y1035" s="137"/>
      <c r="Z1035" s="137"/>
      <c r="AA1035" s="136"/>
      <c r="AB1035" s="136"/>
      <c r="AC1035" s="136"/>
      <c r="AD1035" s="136"/>
      <c r="AF1035" s="145"/>
    </row>
    <row r="1036" spans="1:32" x14ac:dyDescent="0.25">
      <c r="A1036"/>
      <c r="B1036"/>
      <c r="C1036"/>
      <c r="D1036" s="8"/>
      <c r="E1036" s="135"/>
      <c r="F1036" s="135"/>
      <c r="G1036" s="135"/>
      <c r="H1036"/>
      <c r="I1036"/>
      <c r="J1036"/>
      <c r="K1036" s="136"/>
      <c r="L1036"/>
      <c r="M1036"/>
      <c r="N1036"/>
      <c r="O1036" s="136"/>
      <c r="P1036" s="136"/>
      <c r="Q1036"/>
      <c r="R1036" s="138"/>
      <c r="S1036" s="139"/>
      <c r="T1036" s="139"/>
      <c r="U1036" s="139"/>
      <c r="V1036" s="140"/>
      <c r="W1036" s="140"/>
      <c r="X1036"/>
      <c r="Y1036" s="137"/>
      <c r="Z1036" s="137"/>
      <c r="AA1036" s="136"/>
      <c r="AB1036" s="136"/>
      <c r="AC1036" s="136"/>
      <c r="AD1036" s="136"/>
      <c r="AF1036" s="145"/>
    </row>
    <row r="1037" spans="1:32" x14ac:dyDescent="0.25">
      <c r="A1037"/>
      <c r="B1037"/>
      <c r="C1037"/>
      <c r="D1037" s="8"/>
      <c r="E1037" s="135"/>
      <c r="F1037" s="135"/>
      <c r="G1037" s="135"/>
      <c r="H1037"/>
      <c r="I1037"/>
      <c r="J1037"/>
      <c r="K1037" s="136"/>
      <c r="L1037"/>
      <c r="M1037"/>
      <c r="N1037"/>
      <c r="O1037" s="136"/>
      <c r="P1037" s="136"/>
      <c r="Q1037"/>
      <c r="R1037" s="138"/>
      <c r="S1037" s="139"/>
      <c r="T1037" s="139"/>
      <c r="U1037" s="139"/>
      <c r="V1037" s="140"/>
      <c r="W1037" s="140"/>
      <c r="X1037"/>
      <c r="Y1037" s="137"/>
      <c r="Z1037" s="137"/>
      <c r="AA1037" s="136"/>
      <c r="AB1037" s="136"/>
      <c r="AC1037" s="136"/>
      <c r="AD1037" s="136"/>
      <c r="AF1037" s="145"/>
    </row>
    <row r="1038" spans="1:32" x14ac:dyDescent="0.25">
      <c r="A1038"/>
      <c r="B1038"/>
      <c r="C1038"/>
      <c r="D1038" s="8"/>
      <c r="E1038" s="135"/>
      <c r="F1038" s="135"/>
      <c r="G1038" s="135"/>
      <c r="H1038"/>
      <c r="I1038"/>
      <c r="J1038"/>
      <c r="K1038" s="136"/>
      <c r="L1038"/>
      <c r="M1038"/>
      <c r="N1038"/>
      <c r="O1038" s="136"/>
      <c r="P1038" s="136"/>
      <c r="Q1038"/>
      <c r="R1038" s="138"/>
      <c r="S1038" s="139"/>
      <c r="T1038" s="139"/>
      <c r="U1038" s="139"/>
      <c r="V1038" s="140"/>
      <c r="W1038" s="140"/>
      <c r="X1038"/>
      <c r="Y1038" s="137"/>
      <c r="Z1038" s="137"/>
      <c r="AA1038" s="136"/>
      <c r="AB1038" s="136"/>
      <c r="AC1038" s="136"/>
      <c r="AD1038" s="136"/>
      <c r="AF1038" s="145"/>
    </row>
    <row r="1039" spans="1:32" x14ac:dyDescent="0.25">
      <c r="A1039"/>
      <c r="B1039"/>
      <c r="C1039"/>
      <c r="D1039" s="8"/>
      <c r="E1039" s="135"/>
      <c r="F1039" s="135"/>
      <c r="G1039" s="135"/>
      <c r="H1039"/>
      <c r="I1039"/>
      <c r="J1039"/>
      <c r="K1039" s="136"/>
      <c r="L1039"/>
      <c r="M1039"/>
      <c r="N1039"/>
      <c r="O1039" s="136"/>
      <c r="P1039" s="136"/>
      <c r="Q1039"/>
      <c r="R1039" s="138"/>
      <c r="S1039" s="139"/>
      <c r="T1039" s="139"/>
      <c r="U1039" s="139"/>
      <c r="V1039" s="140"/>
      <c r="W1039" s="140"/>
      <c r="X1039"/>
      <c r="Y1039" s="137"/>
      <c r="Z1039" s="137"/>
      <c r="AA1039" s="136"/>
      <c r="AB1039" s="136"/>
      <c r="AC1039" s="136"/>
      <c r="AD1039" s="136"/>
      <c r="AF1039" s="145"/>
    </row>
    <row r="1040" spans="1:32" x14ac:dyDescent="0.25">
      <c r="A1040"/>
      <c r="B1040"/>
      <c r="C1040"/>
      <c r="D1040" s="8"/>
      <c r="E1040" s="135"/>
      <c r="F1040" s="135"/>
      <c r="G1040" s="135"/>
      <c r="H1040"/>
      <c r="I1040"/>
      <c r="J1040"/>
      <c r="K1040" s="136"/>
      <c r="L1040"/>
      <c r="M1040"/>
      <c r="N1040"/>
      <c r="O1040" s="136"/>
      <c r="P1040" s="136"/>
      <c r="Q1040"/>
      <c r="R1040" s="138"/>
      <c r="S1040" s="139"/>
      <c r="T1040" s="139"/>
      <c r="U1040" s="139"/>
      <c r="V1040" s="140"/>
      <c r="W1040" s="140"/>
      <c r="X1040"/>
      <c r="Y1040" s="137"/>
      <c r="Z1040" s="137"/>
      <c r="AA1040" s="136"/>
      <c r="AB1040" s="136"/>
      <c r="AC1040" s="136"/>
      <c r="AD1040" s="136"/>
      <c r="AF1040" s="145"/>
    </row>
    <row r="1041" spans="1:32" x14ac:dyDescent="0.25">
      <c r="A1041"/>
      <c r="B1041"/>
      <c r="C1041"/>
      <c r="D1041" s="8"/>
      <c r="E1041" s="135"/>
      <c r="F1041" s="135"/>
      <c r="G1041" s="135"/>
      <c r="H1041"/>
      <c r="I1041"/>
      <c r="J1041"/>
      <c r="K1041" s="136"/>
      <c r="L1041"/>
      <c r="M1041"/>
      <c r="N1041"/>
      <c r="O1041" s="136"/>
      <c r="P1041" s="136"/>
      <c r="Q1041"/>
      <c r="R1041" s="138"/>
      <c r="S1041" s="139"/>
      <c r="T1041" s="139"/>
      <c r="U1041" s="139"/>
      <c r="V1041" s="140"/>
      <c r="W1041" s="140"/>
      <c r="X1041"/>
      <c r="Y1041" s="137"/>
      <c r="Z1041" s="137"/>
      <c r="AA1041" s="136"/>
      <c r="AB1041" s="136"/>
      <c r="AC1041" s="136"/>
      <c r="AD1041" s="136"/>
      <c r="AF1041" s="145"/>
    </row>
    <row r="1042" spans="1:32" x14ac:dyDescent="0.25">
      <c r="A1042"/>
      <c r="B1042"/>
      <c r="C1042"/>
      <c r="D1042" s="8"/>
      <c r="E1042" s="135"/>
      <c r="F1042" s="135"/>
      <c r="G1042" s="135"/>
      <c r="H1042"/>
      <c r="I1042"/>
      <c r="J1042"/>
      <c r="K1042" s="136"/>
      <c r="L1042"/>
      <c r="M1042"/>
      <c r="N1042"/>
      <c r="O1042" s="136"/>
      <c r="P1042" s="136"/>
      <c r="Q1042"/>
      <c r="R1042" s="138"/>
      <c r="S1042" s="139"/>
      <c r="T1042" s="139"/>
      <c r="U1042" s="139"/>
      <c r="V1042" s="140"/>
      <c r="W1042" s="140"/>
      <c r="X1042"/>
      <c r="Y1042" s="137"/>
      <c r="Z1042" s="137"/>
      <c r="AA1042" s="136"/>
      <c r="AB1042" s="136"/>
      <c r="AC1042" s="136"/>
      <c r="AD1042" s="136"/>
      <c r="AF1042" s="145"/>
    </row>
    <row r="1043" spans="1:32" x14ac:dyDescent="0.25">
      <c r="A1043"/>
      <c r="B1043"/>
      <c r="C1043"/>
      <c r="D1043" s="8"/>
      <c r="E1043" s="135"/>
      <c r="F1043" s="135"/>
      <c r="G1043" s="135"/>
      <c r="H1043"/>
      <c r="I1043"/>
      <c r="J1043"/>
      <c r="K1043" s="136"/>
      <c r="L1043"/>
      <c r="M1043"/>
      <c r="N1043"/>
      <c r="O1043" s="136"/>
      <c r="P1043" s="136"/>
      <c r="Q1043"/>
      <c r="R1043" s="138"/>
      <c r="S1043" s="139"/>
      <c r="T1043" s="139"/>
      <c r="U1043" s="139"/>
      <c r="V1043" s="140"/>
      <c r="W1043" s="140"/>
      <c r="X1043"/>
      <c r="Y1043" s="137"/>
      <c r="Z1043" s="137"/>
      <c r="AA1043" s="136"/>
      <c r="AB1043" s="136"/>
      <c r="AC1043" s="136"/>
      <c r="AD1043" s="136"/>
      <c r="AF1043" s="145"/>
    </row>
    <row r="1044" spans="1:32" x14ac:dyDescent="0.25">
      <c r="A1044"/>
      <c r="B1044"/>
      <c r="C1044"/>
      <c r="D1044" s="8"/>
      <c r="E1044" s="135"/>
      <c r="F1044" s="135"/>
      <c r="G1044" s="135"/>
      <c r="H1044"/>
      <c r="I1044"/>
      <c r="J1044"/>
      <c r="K1044" s="136"/>
      <c r="L1044"/>
      <c r="M1044"/>
      <c r="N1044"/>
      <c r="O1044" s="136"/>
      <c r="P1044" s="136"/>
      <c r="Q1044"/>
      <c r="R1044" s="138"/>
      <c r="S1044" s="139"/>
      <c r="T1044" s="139"/>
      <c r="U1044" s="139"/>
      <c r="V1044" s="140"/>
      <c r="W1044" s="140"/>
      <c r="X1044"/>
      <c r="Y1044" s="137"/>
      <c r="Z1044" s="137"/>
      <c r="AA1044" s="136"/>
      <c r="AB1044" s="136"/>
      <c r="AC1044" s="136"/>
      <c r="AD1044" s="136"/>
      <c r="AF1044" s="145"/>
    </row>
    <row r="1045" spans="1:32" x14ac:dyDescent="0.25">
      <c r="A1045"/>
      <c r="B1045"/>
      <c r="C1045"/>
      <c r="D1045" s="8"/>
      <c r="E1045" s="135"/>
      <c r="F1045" s="135"/>
      <c r="G1045" s="135"/>
      <c r="H1045"/>
      <c r="I1045"/>
      <c r="J1045"/>
      <c r="K1045" s="136"/>
      <c r="L1045"/>
      <c r="M1045"/>
      <c r="N1045"/>
      <c r="O1045" s="136"/>
      <c r="P1045" s="136"/>
      <c r="Q1045"/>
      <c r="R1045" s="138"/>
      <c r="S1045" s="139"/>
      <c r="T1045" s="139"/>
      <c r="U1045" s="139"/>
      <c r="V1045" s="140"/>
      <c r="W1045" s="140"/>
      <c r="X1045"/>
      <c r="Y1045" s="137"/>
      <c r="Z1045" s="137"/>
      <c r="AA1045" s="136"/>
      <c r="AB1045" s="136"/>
      <c r="AC1045" s="136"/>
      <c r="AD1045" s="136"/>
      <c r="AF1045" s="145"/>
    </row>
    <row r="1046" spans="1:32" x14ac:dyDescent="0.25">
      <c r="A1046"/>
      <c r="B1046"/>
      <c r="C1046"/>
      <c r="D1046" s="8"/>
      <c r="E1046" s="135"/>
      <c r="F1046" s="135"/>
      <c r="G1046" s="135"/>
      <c r="H1046"/>
      <c r="I1046"/>
      <c r="J1046"/>
      <c r="K1046" s="136"/>
      <c r="L1046"/>
      <c r="M1046"/>
      <c r="N1046"/>
      <c r="O1046" s="136"/>
      <c r="P1046" s="136"/>
      <c r="Q1046"/>
      <c r="R1046" s="138"/>
      <c r="S1046" s="139"/>
      <c r="T1046" s="139"/>
      <c r="U1046" s="139"/>
      <c r="V1046" s="140"/>
      <c r="W1046" s="140"/>
      <c r="X1046"/>
      <c r="Y1046" s="137"/>
      <c r="Z1046" s="137"/>
      <c r="AA1046" s="136"/>
      <c r="AB1046" s="136"/>
      <c r="AC1046" s="136"/>
      <c r="AD1046" s="136"/>
      <c r="AF1046" s="145"/>
    </row>
    <row r="1047" spans="1:32" x14ac:dyDescent="0.25">
      <c r="A1047"/>
      <c r="B1047"/>
      <c r="C1047"/>
      <c r="D1047" s="8"/>
      <c r="E1047" s="135"/>
      <c r="F1047" s="135"/>
      <c r="G1047" s="135"/>
      <c r="H1047"/>
      <c r="I1047"/>
      <c r="J1047"/>
      <c r="K1047" s="136"/>
      <c r="L1047"/>
      <c r="M1047"/>
      <c r="N1047"/>
      <c r="O1047" s="136"/>
      <c r="P1047" s="136"/>
      <c r="Q1047"/>
      <c r="R1047" s="138"/>
      <c r="S1047" s="139"/>
      <c r="T1047" s="139"/>
      <c r="U1047" s="139"/>
      <c r="V1047" s="140"/>
      <c r="W1047" s="140"/>
      <c r="X1047"/>
      <c r="Y1047" s="137"/>
      <c r="Z1047" s="137"/>
      <c r="AA1047" s="136"/>
      <c r="AB1047" s="136"/>
      <c r="AC1047" s="136"/>
      <c r="AD1047" s="136"/>
      <c r="AF1047" s="145"/>
    </row>
    <row r="1048" spans="1:32" x14ac:dyDescent="0.25">
      <c r="A1048"/>
      <c r="B1048"/>
      <c r="C1048"/>
      <c r="D1048" s="8"/>
      <c r="E1048" s="135"/>
      <c r="F1048" s="135"/>
      <c r="G1048" s="135"/>
      <c r="H1048"/>
      <c r="I1048"/>
      <c r="J1048"/>
      <c r="K1048" s="136"/>
      <c r="L1048"/>
      <c r="M1048"/>
      <c r="N1048"/>
      <c r="O1048" s="136"/>
      <c r="P1048" s="136"/>
      <c r="Q1048"/>
      <c r="R1048" s="138"/>
      <c r="S1048" s="139"/>
      <c r="T1048" s="139"/>
      <c r="U1048" s="139"/>
      <c r="V1048" s="140"/>
      <c r="W1048" s="140"/>
      <c r="X1048"/>
      <c r="Y1048" s="137"/>
      <c r="Z1048" s="137"/>
      <c r="AA1048" s="136"/>
      <c r="AB1048" s="136"/>
      <c r="AC1048" s="136"/>
      <c r="AD1048" s="136"/>
      <c r="AF1048" s="145"/>
    </row>
    <row r="1049" spans="1:32" x14ac:dyDescent="0.25">
      <c r="A1049"/>
      <c r="B1049"/>
      <c r="C1049"/>
      <c r="D1049" s="8"/>
      <c r="E1049" s="135"/>
      <c r="F1049" s="135"/>
      <c r="G1049" s="135"/>
      <c r="H1049"/>
      <c r="I1049"/>
      <c r="J1049"/>
      <c r="K1049" s="136"/>
      <c r="L1049"/>
      <c r="M1049"/>
      <c r="N1049"/>
      <c r="O1049" s="136"/>
      <c r="P1049" s="136"/>
      <c r="Q1049"/>
      <c r="R1049" s="138"/>
      <c r="S1049" s="139"/>
      <c r="T1049" s="139"/>
      <c r="U1049" s="139"/>
      <c r="V1049" s="140"/>
      <c r="W1049" s="140"/>
      <c r="X1049"/>
      <c r="Y1049" s="137"/>
      <c r="Z1049" s="137"/>
      <c r="AA1049" s="136"/>
      <c r="AB1049" s="136"/>
      <c r="AC1049" s="136"/>
      <c r="AD1049" s="136"/>
      <c r="AF1049" s="145"/>
    </row>
    <row r="1050" spans="1:32" x14ac:dyDescent="0.25">
      <c r="A1050"/>
      <c r="B1050"/>
      <c r="C1050"/>
      <c r="D1050" s="8"/>
      <c r="E1050" s="135"/>
      <c r="F1050" s="135"/>
      <c r="G1050" s="135"/>
      <c r="H1050"/>
      <c r="I1050"/>
      <c r="J1050"/>
      <c r="K1050" s="136"/>
      <c r="L1050"/>
      <c r="M1050"/>
      <c r="N1050"/>
      <c r="O1050" s="136"/>
      <c r="P1050" s="136"/>
      <c r="Q1050"/>
      <c r="R1050" s="138"/>
      <c r="S1050" s="139"/>
      <c r="T1050" s="139"/>
      <c r="U1050" s="139"/>
      <c r="V1050" s="140"/>
      <c r="W1050" s="140"/>
      <c r="X1050"/>
      <c r="Y1050" s="137"/>
      <c r="Z1050" s="137"/>
      <c r="AA1050" s="136"/>
      <c r="AB1050" s="136"/>
      <c r="AC1050" s="136"/>
      <c r="AD1050" s="136"/>
      <c r="AF1050" s="145"/>
    </row>
    <row r="1051" spans="1:32" x14ac:dyDescent="0.25">
      <c r="A1051"/>
      <c r="B1051"/>
      <c r="C1051"/>
      <c r="D1051" s="8"/>
      <c r="E1051" s="135"/>
      <c r="F1051" s="135"/>
      <c r="G1051" s="135"/>
      <c r="H1051"/>
      <c r="I1051"/>
      <c r="J1051"/>
      <c r="K1051" s="136"/>
      <c r="L1051"/>
      <c r="M1051"/>
      <c r="N1051"/>
      <c r="O1051" s="136"/>
      <c r="P1051" s="136"/>
      <c r="Q1051"/>
      <c r="R1051" s="138"/>
      <c r="S1051" s="139"/>
      <c r="T1051" s="139"/>
      <c r="U1051" s="139"/>
      <c r="V1051" s="140"/>
      <c r="W1051" s="140"/>
      <c r="X1051"/>
      <c r="Y1051" s="137"/>
      <c r="Z1051" s="137"/>
      <c r="AA1051" s="136"/>
      <c r="AB1051" s="136"/>
      <c r="AC1051" s="136"/>
      <c r="AD1051" s="136"/>
      <c r="AF1051" s="145"/>
    </row>
    <row r="1052" spans="1:32" x14ac:dyDescent="0.25">
      <c r="A1052"/>
      <c r="B1052"/>
      <c r="C1052"/>
      <c r="D1052" s="8"/>
      <c r="E1052" s="135"/>
      <c r="F1052" s="135"/>
      <c r="G1052" s="135"/>
      <c r="H1052"/>
      <c r="I1052"/>
      <c r="J1052"/>
      <c r="K1052" s="136"/>
      <c r="L1052"/>
      <c r="M1052"/>
      <c r="N1052"/>
      <c r="O1052" s="136"/>
      <c r="P1052" s="136"/>
      <c r="Q1052"/>
      <c r="R1052" s="138"/>
      <c r="S1052" s="139"/>
      <c r="T1052" s="139"/>
      <c r="U1052" s="139"/>
      <c r="V1052" s="140"/>
      <c r="W1052" s="140"/>
      <c r="X1052"/>
      <c r="Y1052" s="137"/>
      <c r="Z1052" s="137"/>
      <c r="AA1052" s="136"/>
      <c r="AB1052" s="136"/>
      <c r="AC1052" s="136"/>
      <c r="AD1052" s="136"/>
      <c r="AF1052" s="145"/>
    </row>
    <row r="1053" spans="1:32" x14ac:dyDescent="0.25">
      <c r="A1053"/>
      <c r="B1053"/>
      <c r="C1053"/>
      <c r="D1053" s="8"/>
      <c r="E1053" s="135"/>
      <c r="F1053" s="135"/>
      <c r="G1053" s="135"/>
      <c r="H1053"/>
      <c r="I1053"/>
      <c r="J1053"/>
      <c r="K1053" s="136"/>
      <c r="L1053"/>
      <c r="M1053"/>
      <c r="N1053"/>
      <c r="O1053" s="136"/>
      <c r="P1053" s="136"/>
      <c r="Q1053"/>
      <c r="R1053" s="138"/>
      <c r="S1053" s="139"/>
      <c r="T1053" s="139"/>
      <c r="U1053" s="139"/>
      <c r="V1053" s="140"/>
      <c r="W1053" s="140"/>
      <c r="X1053"/>
      <c r="Y1053" s="137"/>
      <c r="Z1053" s="137"/>
      <c r="AA1053" s="136"/>
      <c r="AB1053" s="136"/>
      <c r="AC1053" s="136"/>
      <c r="AD1053" s="136"/>
      <c r="AF1053" s="145"/>
    </row>
    <row r="1054" spans="1:32" x14ac:dyDescent="0.25">
      <c r="A1054"/>
      <c r="B1054"/>
      <c r="C1054"/>
      <c r="D1054" s="8"/>
      <c r="E1054" s="135"/>
      <c r="F1054" s="135"/>
      <c r="G1054" s="135"/>
      <c r="H1054"/>
      <c r="I1054"/>
      <c r="J1054"/>
      <c r="K1054" s="136"/>
      <c r="L1054"/>
      <c r="M1054"/>
      <c r="N1054"/>
      <c r="O1054" s="136"/>
      <c r="P1054" s="136"/>
      <c r="Q1054"/>
      <c r="R1054" s="138"/>
      <c r="S1054" s="139"/>
      <c r="T1054" s="139"/>
      <c r="U1054" s="139"/>
      <c r="V1054" s="140"/>
      <c r="W1054" s="140"/>
      <c r="X1054"/>
      <c r="Y1054" s="137"/>
      <c r="Z1054" s="137"/>
      <c r="AA1054" s="136"/>
      <c r="AB1054" s="136"/>
      <c r="AC1054" s="136"/>
      <c r="AD1054" s="136"/>
      <c r="AF1054" s="145"/>
    </row>
    <row r="1055" spans="1:32" x14ac:dyDescent="0.25">
      <c r="A1055"/>
      <c r="B1055"/>
      <c r="C1055"/>
      <c r="D1055" s="8"/>
      <c r="E1055" s="135"/>
      <c r="F1055" s="135"/>
      <c r="G1055" s="135"/>
      <c r="H1055"/>
      <c r="I1055"/>
      <c r="J1055"/>
      <c r="K1055" s="136"/>
      <c r="L1055"/>
      <c r="M1055"/>
      <c r="N1055"/>
      <c r="O1055" s="136"/>
      <c r="P1055" s="136"/>
      <c r="Q1055"/>
      <c r="R1055" s="138"/>
      <c r="S1055" s="139"/>
      <c r="T1055" s="139"/>
      <c r="U1055" s="139"/>
      <c r="V1055" s="140"/>
      <c r="W1055" s="140"/>
      <c r="X1055"/>
      <c r="Y1055" s="137"/>
      <c r="Z1055" s="137"/>
      <c r="AA1055" s="136"/>
      <c r="AB1055" s="136"/>
      <c r="AC1055" s="136"/>
      <c r="AD1055" s="136"/>
      <c r="AF1055" s="145"/>
    </row>
    <row r="1056" spans="1:32" x14ac:dyDescent="0.25">
      <c r="A1056"/>
      <c r="B1056"/>
      <c r="C1056"/>
      <c r="D1056" s="8"/>
      <c r="E1056" s="135"/>
      <c r="F1056" s="135"/>
      <c r="G1056" s="135"/>
      <c r="H1056"/>
      <c r="I1056"/>
      <c r="J1056"/>
      <c r="K1056" s="136"/>
      <c r="L1056"/>
      <c r="M1056"/>
      <c r="N1056"/>
      <c r="O1056" s="136"/>
      <c r="P1056" s="136"/>
      <c r="Q1056"/>
      <c r="R1056" s="138"/>
      <c r="S1056" s="139"/>
      <c r="T1056" s="139"/>
      <c r="U1056" s="139"/>
      <c r="V1056" s="140"/>
      <c r="W1056" s="140"/>
      <c r="X1056"/>
      <c r="Y1056" s="137"/>
      <c r="Z1056" s="137"/>
      <c r="AA1056" s="136"/>
      <c r="AB1056" s="136"/>
      <c r="AC1056" s="136"/>
      <c r="AD1056" s="136"/>
      <c r="AF1056" s="145"/>
    </row>
    <row r="1057" spans="1:32" x14ac:dyDescent="0.25">
      <c r="A1057"/>
      <c r="B1057"/>
      <c r="C1057"/>
      <c r="D1057" s="8"/>
      <c r="E1057" s="135"/>
      <c r="F1057" s="135"/>
      <c r="G1057" s="135"/>
      <c r="H1057"/>
      <c r="I1057"/>
      <c r="J1057"/>
      <c r="K1057" s="136"/>
      <c r="L1057"/>
      <c r="M1057"/>
      <c r="N1057"/>
      <c r="O1057" s="136"/>
      <c r="P1057" s="136"/>
      <c r="Q1057"/>
      <c r="R1057" s="138"/>
      <c r="S1057" s="139"/>
      <c r="T1057" s="139"/>
      <c r="U1057" s="139"/>
      <c r="V1057" s="140"/>
      <c r="W1057" s="140"/>
      <c r="X1057"/>
      <c r="Y1057" s="137"/>
      <c r="Z1057" s="137"/>
      <c r="AA1057" s="136"/>
      <c r="AB1057" s="136"/>
      <c r="AC1057" s="136"/>
      <c r="AD1057" s="136"/>
      <c r="AF1057" s="145"/>
    </row>
    <row r="1058" spans="1:32" x14ac:dyDescent="0.25">
      <c r="A1058"/>
      <c r="B1058"/>
      <c r="C1058"/>
      <c r="D1058" s="8"/>
      <c r="E1058" s="135"/>
      <c r="F1058" s="135"/>
      <c r="G1058" s="135"/>
      <c r="H1058"/>
      <c r="I1058"/>
      <c r="J1058"/>
      <c r="K1058" s="136"/>
      <c r="L1058"/>
      <c r="M1058"/>
      <c r="N1058"/>
      <c r="O1058" s="136"/>
      <c r="P1058" s="136"/>
      <c r="Q1058"/>
      <c r="R1058" s="138"/>
      <c r="S1058" s="139"/>
      <c r="T1058" s="139"/>
      <c r="U1058" s="139"/>
      <c r="V1058" s="140"/>
      <c r="W1058" s="140"/>
      <c r="X1058"/>
      <c r="Y1058" s="137"/>
      <c r="Z1058" s="137"/>
      <c r="AA1058" s="136"/>
      <c r="AB1058" s="136"/>
      <c r="AC1058" s="136"/>
      <c r="AD1058" s="136"/>
      <c r="AF1058" s="145"/>
    </row>
    <row r="1059" spans="1:32" x14ac:dyDescent="0.25">
      <c r="A1059"/>
      <c r="B1059"/>
      <c r="C1059"/>
      <c r="D1059" s="8"/>
      <c r="E1059" s="135"/>
      <c r="F1059" s="135"/>
      <c r="G1059" s="135"/>
      <c r="H1059"/>
      <c r="I1059"/>
      <c r="J1059"/>
      <c r="K1059" s="136"/>
      <c r="L1059"/>
      <c r="M1059"/>
      <c r="N1059"/>
      <c r="O1059" s="136"/>
      <c r="P1059" s="136"/>
      <c r="Q1059"/>
      <c r="R1059" s="138"/>
      <c r="S1059" s="139"/>
      <c r="T1059" s="139"/>
      <c r="U1059" s="139"/>
      <c r="V1059" s="140"/>
      <c r="W1059" s="140"/>
      <c r="X1059"/>
      <c r="Y1059" s="137"/>
      <c r="Z1059" s="137"/>
      <c r="AA1059" s="136"/>
      <c r="AB1059" s="136"/>
      <c r="AC1059" s="136"/>
      <c r="AD1059" s="136"/>
      <c r="AF1059" s="145"/>
    </row>
    <row r="1060" spans="1:32" x14ac:dyDescent="0.25">
      <c r="A1060"/>
      <c r="B1060"/>
      <c r="C1060"/>
      <c r="D1060" s="8"/>
      <c r="E1060" s="135"/>
      <c r="F1060" s="135"/>
      <c r="G1060" s="135"/>
      <c r="H1060"/>
      <c r="I1060"/>
      <c r="J1060"/>
      <c r="K1060" s="136"/>
      <c r="L1060"/>
      <c r="M1060"/>
      <c r="N1060"/>
      <c r="O1060" s="136"/>
      <c r="P1060" s="136"/>
      <c r="Q1060"/>
      <c r="R1060" s="138"/>
      <c r="S1060" s="139"/>
      <c r="T1060" s="139"/>
      <c r="U1060" s="139"/>
      <c r="V1060" s="140"/>
      <c r="W1060" s="140"/>
      <c r="X1060"/>
      <c r="Y1060" s="137"/>
      <c r="Z1060" s="137"/>
      <c r="AA1060" s="136"/>
      <c r="AB1060" s="136"/>
      <c r="AC1060" s="136"/>
      <c r="AD1060" s="136"/>
      <c r="AF1060" s="145"/>
    </row>
    <row r="1061" spans="1:32" x14ac:dyDescent="0.25">
      <c r="A1061"/>
      <c r="B1061"/>
      <c r="C1061"/>
      <c r="D1061" s="8"/>
      <c r="E1061" s="135"/>
      <c r="F1061" s="135"/>
      <c r="G1061" s="135"/>
      <c r="H1061"/>
      <c r="I1061"/>
      <c r="J1061"/>
      <c r="K1061" s="136"/>
      <c r="L1061"/>
      <c r="M1061"/>
      <c r="N1061"/>
      <c r="O1061" s="136"/>
      <c r="P1061" s="136"/>
      <c r="Q1061"/>
      <c r="R1061" s="138"/>
      <c r="S1061" s="139"/>
      <c r="T1061" s="139"/>
      <c r="U1061" s="139"/>
      <c r="V1061" s="140"/>
      <c r="W1061" s="140"/>
      <c r="X1061"/>
      <c r="Y1061" s="137"/>
      <c r="Z1061" s="137"/>
      <c r="AA1061" s="136"/>
      <c r="AB1061" s="136"/>
      <c r="AC1061" s="136"/>
      <c r="AD1061" s="136"/>
      <c r="AF1061" s="145"/>
    </row>
    <row r="1062" spans="1:32" x14ac:dyDescent="0.25">
      <c r="A1062"/>
      <c r="B1062"/>
      <c r="C1062"/>
      <c r="D1062" s="8"/>
      <c r="E1062" s="135"/>
      <c r="F1062" s="135"/>
      <c r="G1062" s="135"/>
      <c r="H1062"/>
      <c r="I1062"/>
      <c r="J1062"/>
      <c r="K1062" s="136"/>
      <c r="L1062"/>
      <c r="M1062"/>
      <c r="N1062"/>
      <c r="O1062" s="136"/>
      <c r="P1062" s="136"/>
      <c r="Q1062"/>
      <c r="R1062" s="138"/>
      <c r="S1062" s="139"/>
      <c r="T1062" s="139"/>
      <c r="U1062" s="139"/>
      <c r="V1062" s="140"/>
      <c r="W1062" s="140"/>
      <c r="X1062"/>
      <c r="Y1062" s="137"/>
      <c r="Z1062" s="137"/>
      <c r="AA1062" s="136"/>
      <c r="AB1062" s="136"/>
      <c r="AC1062" s="136"/>
      <c r="AD1062" s="136"/>
      <c r="AF1062" s="145"/>
    </row>
    <row r="1063" spans="1:32" x14ac:dyDescent="0.25">
      <c r="A1063"/>
      <c r="B1063"/>
      <c r="C1063"/>
      <c r="D1063" s="8"/>
      <c r="E1063" s="135"/>
      <c r="F1063" s="135"/>
      <c r="G1063" s="135"/>
      <c r="H1063"/>
      <c r="I1063"/>
      <c r="J1063"/>
      <c r="K1063" s="136"/>
      <c r="L1063"/>
      <c r="M1063"/>
      <c r="N1063"/>
      <c r="O1063" s="136"/>
      <c r="P1063" s="136"/>
      <c r="Q1063"/>
      <c r="R1063" s="138"/>
      <c r="S1063" s="139"/>
      <c r="T1063" s="139"/>
      <c r="U1063" s="139"/>
      <c r="V1063" s="140"/>
      <c r="W1063" s="140"/>
      <c r="X1063"/>
      <c r="Y1063" s="137"/>
      <c r="Z1063" s="137"/>
      <c r="AA1063" s="136"/>
      <c r="AB1063" s="136"/>
      <c r="AC1063" s="136"/>
      <c r="AD1063" s="136"/>
      <c r="AF1063" s="145"/>
    </row>
    <row r="1064" spans="1:32" x14ac:dyDescent="0.25">
      <c r="A1064"/>
      <c r="B1064"/>
      <c r="C1064"/>
      <c r="D1064" s="8"/>
      <c r="E1064" s="135"/>
      <c r="F1064" s="135"/>
      <c r="G1064" s="135"/>
      <c r="H1064"/>
      <c r="I1064"/>
      <c r="J1064"/>
      <c r="K1064" s="136"/>
      <c r="L1064"/>
      <c r="M1064"/>
      <c r="N1064"/>
      <c r="O1064" s="136"/>
      <c r="P1064" s="136"/>
      <c r="Q1064"/>
      <c r="R1064" s="138"/>
      <c r="S1064" s="139"/>
      <c r="T1064" s="139"/>
      <c r="U1064" s="139"/>
      <c r="V1064" s="140"/>
      <c r="W1064" s="140"/>
      <c r="X1064"/>
      <c r="Y1064" s="137"/>
      <c r="Z1064" s="137"/>
      <c r="AA1064" s="136"/>
      <c r="AB1064" s="136"/>
      <c r="AC1064" s="136"/>
      <c r="AD1064" s="136"/>
      <c r="AF1064" s="145"/>
    </row>
    <row r="1065" spans="1:32" x14ac:dyDescent="0.25">
      <c r="A1065"/>
      <c r="B1065"/>
      <c r="C1065"/>
      <c r="D1065" s="8"/>
      <c r="E1065" s="135"/>
      <c r="F1065" s="135"/>
      <c r="G1065" s="135"/>
      <c r="H1065"/>
      <c r="I1065"/>
      <c r="J1065"/>
      <c r="K1065" s="136"/>
      <c r="L1065"/>
      <c r="M1065"/>
      <c r="N1065"/>
      <c r="O1065" s="136"/>
      <c r="P1065" s="136"/>
      <c r="Q1065"/>
      <c r="R1065" s="138"/>
      <c r="S1065" s="139"/>
      <c r="T1065" s="139"/>
      <c r="U1065" s="139"/>
      <c r="V1065" s="140"/>
      <c r="W1065" s="140"/>
      <c r="X1065"/>
      <c r="Y1065" s="137"/>
      <c r="Z1065" s="137"/>
      <c r="AA1065" s="136"/>
      <c r="AB1065" s="136"/>
      <c r="AC1065" s="136"/>
      <c r="AD1065" s="136"/>
      <c r="AF1065" s="145"/>
    </row>
    <row r="1066" spans="1:32" x14ac:dyDescent="0.25">
      <c r="A1066"/>
      <c r="B1066"/>
      <c r="C1066"/>
      <c r="D1066" s="8"/>
      <c r="E1066" s="135"/>
      <c r="F1066" s="135"/>
      <c r="G1066" s="135"/>
      <c r="H1066"/>
      <c r="I1066"/>
      <c r="J1066"/>
      <c r="K1066" s="136"/>
      <c r="L1066"/>
      <c r="M1066"/>
      <c r="N1066"/>
      <c r="O1066" s="136"/>
      <c r="P1066" s="136"/>
      <c r="Q1066"/>
      <c r="R1066" s="138"/>
      <c r="S1066" s="139"/>
      <c r="T1066" s="139"/>
      <c r="U1066" s="139"/>
      <c r="V1066" s="140"/>
      <c r="W1066" s="140"/>
      <c r="X1066"/>
      <c r="Y1066" s="137"/>
      <c r="Z1066" s="137"/>
      <c r="AA1066" s="136"/>
      <c r="AB1066" s="136"/>
      <c r="AC1066" s="136"/>
      <c r="AD1066" s="136"/>
      <c r="AF1066" s="145"/>
    </row>
    <row r="1067" spans="1:32" x14ac:dyDescent="0.25">
      <c r="A1067"/>
      <c r="B1067"/>
      <c r="C1067"/>
      <c r="D1067" s="8"/>
      <c r="E1067" s="135"/>
      <c r="F1067" s="135"/>
      <c r="G1067" s="135"/>
      <c r="H1067"/>
      <c r="I1067"/>
      <c r="J1067"/>
      <c r="K1067" s="136"/>
      <c r="L1067"/>
      <c r="M1067"/>
      <c r="N1067"/>
      <c r="O1067" s="136"/>
      <c r="P1067" s="136"/>
      <c r="Q1067"/>
      <c r="R1067" s="138"/>
      <c r="S1067" s="139"/>
      <c r="T1067" s="139"/>
      <c r="U1067" s="139"/>
      <c r="V1067" s="140"/>
      <c r="W1067" s="140"/>
      <c r="X1067"/>
      <c r="Y1067" s="137"/>
      <c r="Z1067" s="137"/>
      <c r="AA1067" s="136"/>
      <c r="AB1067" s="136"/>
      <c r="AC1067" s="136"/>
      <c r="AD1067" s="136"/>
      <c r="AF1067" s="145"/>
    </row>
    <row r="1068" spans="1:32" x14ac:dyDescent="0.25">
      <c r="A1068"/>
      <c r="B1068"/>
      <c r="C1068"/>
      <c r="D1068" s="8"/>
      <c r="E1068" s="135"/>
      <c r="F1068" s="135"/>
      <c r="G1068" s="135"/>
      <c r="H1068"/>
      <c r="I1068"/>
      <c r="J1068"/>
      <c r="K1068" s="136"/>
      <c r="L1068"/>
      <c r="M1068"/>
      <c r="N1068"/>
      <c r="O1068" s="136"/>
      <c r="P1068" s="136"/>
      <c r="Q1068"/>
      <c r="R1068" s="138"/>
      <c r="S1068" s="139"/>
      <c r="T1068" s="139"/>
      <c r="U1068" s="139"/>
      <c r="V1068" s="140"/>
      <c r="W1068" s="140"/>
      <c r="X1068"/>
      <c r="Y1068" s="137"/>
      <c r="Z1068" s="137"/>
      <c r="AA1068" s="136"/>
      <c r="AB1068" s="136"/>
      <c r="AC1068" s="136"/>
      <c r="AD1068" s="136"/>
      <c r="AF1068" s="145"/>
    </row>
    <row r="1069" spans="1:32" x14ac:dyDescent="0.25">
      <c r="A1069"/>
      <c r="B1069"/>
      <c r="C1069"/>
      <c r="D1069" s="8"/>
      <c r="E1069" s="135"/>
      <c r="F1069" s="135"/>
      <c r="G1069" s="135"/>
      <c r="H1069"/>
      <c r="I1069"/>
      <c r="J1069"/>
      <c r="K1069" s="136"/>
      <c r="L1069"/>
      <c r="M1069"/>
      <c r="N1069"/>
      <c r="O1069" s="136"/>
      <c r="P1069" s="136"/>
      <c r="Q1069"/>
      <c r="R1069" s="138"/>
      <c r="S1069" s="139"/>
      <c r="T1069" s="139"/>
      <c r="U1069" s="139"/>
      <c r="V1069" s="140"/>
      <c r="W1069" s="140"/>
      <c r="X1069"/>
      <c r="Y1069" s="137"/>
      <c r="Z1069" s="137"/>
      <c r="AA1069" s="136"/>
      <c r="AB1069" s="136"/>
      <c r="AC1069" s="136"/>
      <c r="AD1069" s="136"/>
      <c r="AF1069" s="145"/>
    </row>
    <row r="1070" spans="1:32" x14ac:dyDescent="0.25">
      <c r="A1070"/>
      <c r="B1070"/>
      <c r="C1070"/>
      <c r="D1070" s="8"/>
      <c r="E1070" s="135"/>
      <c r="F1070" s="135"/>
      <c r="G1070" s="135"/>
      <c r="H1070"/>
      <c r="I1070"/>
      <c r="J1070"/>
      <c r="K1070" s="136"/>
      <c r="L1070"/>
      <c r="M1070"/>
      <c r="N1070"/>
      <c r="O1070" s="136"/>
      <c r="P1070" s="136"/>
      <c r="Q1070"/>
      <c r="R1070" s="138"/>
      <c r="S1070" s="139"/>
      <c r="T1070" s="139"/>
      <c r="U1070" s="139"/>
      <c r="V1070" s="140"/>
      <c r="W1070" s="140"/>
      <c r="X1070"/>
      <c r="Y1070" s="137"/>
      <c r="Z1070" s="137"/>
      <c r="AA1070" s="136"/>
      <c r="AB1070" s="136"/>
      <c r="AC1070" s="136"/>
      <c r="AD1070" s="136"/>
      <c r="AF1070" s="145"/>
    </row>
    <row r="1071" spans="1:32" x14ac:dyDescent="0.25">
      <c r="A1071"/>
      <c r="B1071"/>
      <c r="C1071"/>
      <c r="D1071" s="8"/>
      <c r="E1071" s="135"/>
      <c r="F1071" s="135"/>
      <c r="G1071" s="135"/>
      <c r="H1071"/>
      <c r="I1071"/>
      <c r="J1071"/>
      <c r="K1071" s="136"/>
      <c r="L1071"/>
      <c r="M1071"/>
      <c r="N1071"/>
      <c r="O1071" s="136"/>
      <c r="P1071" s="136"/>
      <c r="Q1071"/>
      <c r="R1071" s="138"/>
      <c r="S1071" s="139"/>
      <c r="T1071" s="139"/>
      <c r="U1071" s="139"/>
      <c r="V1071" s="140"/>
      <c r="W1071" s="140"/>
      <c r="X1071"/>
      <c r="Y1071" s="137"/>
      <c r="Z1071" s="137"/>
      <c r="AA1071" s="136"/>
      <c r="AB1071" s="136"/>
      <c r="AC1071" s="136"/>
      <c r="AD1071" s="136"/>
      <c r="AF1071" s="145"/>
    </row>
    <row r="1072" spans="1:32" x14ac:dyDescent="0.25">
      <c r="A1072"/>
      <c r="B1072"/>
      <c r="C1072"/>
      <c r="D1072" s="8"/>
      <c r="E1072" s="135"/>
      <c r="F1072" s="135"/>
      <c r="G1072" s="135"/>
      <c r="H1072"/>
      <c r="I1072"/>
      <c r="J1072"/>
      <c r="K1072" s="136"/>
      <c r="L1072"/>
      <c r="M1072"/>
      <c r="N1072"/>
      <c r="O1072" s="136"/>
      <c r="P1072" s="136"/>
      <c r="Q1072"/>
      <c r="R1072" s="138"/>
      <c r="S1072" s="139"/>
      <c r="T1072" s="139"/>
      <c r="U1072" s="139"/>
      <c r="V1072" s="140"/>
      <c r="W1072" s="140"/>
      <c r="X1072"/>
      <c r="Y1072" s="137"/>
      <c r="Z1072" s="137"/>
      <c r="AA1072" s="136"/>
      <c r="AB1072" s="136"/>
      <c r="AC1072" s="136"/>
      <c r="AD1072" s="136"/>
      <c r="AF1072" s="145"/>
    </row>
    <row r="1073" spans="1:32" x14ac:dyDescent="0.25">
      <c r="A1073"/>
      <c r="B1073"/>
      <c r="C1073"/>
      <c r="D1073" s="8"/>
      <c r="E1073" s="135"/>
      <c r="F1073" s="135"/>
      <c r="G1073" s="135"/>
      <c r="H1073"/>
      <c r="I1073"/>
      <c r="J1073"/>
      <c r="K1073" s="136"/>
      <c r="L1073"/>
      <c r="M1073"/>
      <c r="N1073"/>
      <c r="O1073" s="136"/>
      <c r="P1073" s="136"/>
      <c r="Q1073"/>
      <c r="R1073" s="138"/>
      <c r="S1073" s="139"/>
      <c r="T1073" s="139"/>
      <c r="U1073" s="139"/>
      <c r="V1073" s="140"/>
      <c r="W1073" s="140"/>
      <c r="X1073"/>
      <c r="Y1073" s="137"/>
      <c r="Z1073" s="137"/>
      <c r="AA1073" s="136"/>
      <c r="AB1073" s="136"/>
      <c r="AC1073" s="136"/>
      <c r="AD1073" s="136"/>
      <c r="AF1073" s="145"/>
    </row>
    <row r="1074" spans="1:32" x14ac:dyDescent="0.25">
      <c r="A1074"/>
      <c r="B1074"/>
      <c r="C1074"/>
      <c r="D1074" s="8"/>
      <c r="E1074" s="135"/>
      <c r="F1074" s="135"/>
      <c r="G1074" s="135"/>
      <c r="H1074"/>
      <c r="I1074"/>
      <c r="J1074"/>
      <c r="K1074" s="136"/>
      <c r="L1074"/>
      <c r="M1074"/>
      <c r="N1074"/>
      <c r="O1074" s="136"/>
      <c r="P1074" s="136"/>
      <c r="Q1074"/>
      <c r="R1074" s="138"/>
      <c r="S1074" s="139"/>
      <c r="T1074" s="139"/>
      <c r="U1074" s="139"/>
      <c r="V1074" s="140"/>
      <c r="W1074" s="140"/>
      <c r="X1074"/>
      <c r="Y1074" s="137"/>
      <c r="Z1074" s="137"/>
      <c r="AA1074" s="136"/>
      <c r="AB1074" s="136"/>
      <c r="AC1074" s="136"/>
      <c r="AD1074" s="136"/>
      <c r="AF1074" s="145"/>
    </row>
    <row r="1075" spans="1:32" x14ac:dyDescent="0.25">
      <c r="A1075"/>
      <c r="B1075"/>
      <c r="C1075"/>
      <c r="D1075" s="8"/>
      <c r="E1075" s="135"/>
      <c r="F1075" s="135"/>
      <c r="G1075" s="135"/>
      <c r="H1075"/>
      <c r="I1075"/>
      <c r="J1075"/>
      <c r="K1075" s="136"/>
      <c r="L1075"/>
      <c r="M1075"/>
      <c r="N1075"/>
      <c r="O1075" s="136"/>
      <c r="P1075" s="136"/>
      <c r="Q1075"/>
      <c r="R1075" s="138"/>
      <c r="S1075" s="139"/>
      <c r="T1075" s="139"/>
      <c r="U1075" s="139"/>
      <c r="V1075" s="140"/>
      <c r="W1075" s="140"/>
      <c r="X1075"/>
      <c r="Y1075" s="137"/>
      <c r="Z1075" s="137"/>
      <c r="AA1075" s="136"/>
      <c r="AB1075" s="136"/>
      <c r="AC1075" s="136"/>
      <c r="AD1075" s="136"/>
      <c r="AF1075" s="145"/>
    </row>
    <row r="1076" spans="1:32" x14ac:dyDescent="0.25">
      <c r="A1076"/>
      <c r="B1076"/>
      <c r="C1076"/>
      <c r="D1076" s="8"/>
      <c r="E1076" s="135"/>
      <c r="F1076" s="135"/>
      <c r="G1076" s="135"/>
      <c r="H1076"/>
      <c r="I1076"/>
      <c r="J1076"/>
      <c r="K1076" s="136"/>
      <c r="L1076"/>
      <c r="M1076"/>
      <c r="N1076"/>
      <c r="O1076" s="136"/>
      <c r="P1076" s="136"/>
      <c r="Q1076"/>
      <c r="R1076" s="138"/>
      <c r="S1076" s="139"/>
      <c r="T1076" s="139"/>
      <c r="U1076" s="139"/>
      <c r="V1076" s="140"/>
      <c r="W1076" s="140"/>
      <c r="X1076"/>
      <c r="Y1076" s="137"/>
      <c r="Z1076" s="137"/>
      <c r="AA1076" s="136"/>
      <c r="AB1076" s="136"/>
      <c r="AC1076" s="136"/>
      <c r="AD1076" s="136"/>
      <c r="AF1076" s="145"/>
    </row>
    <row r="1077" spans="1:32" x14ac:dyDescent="0.25">
      <c r="A1077"/>
      <c r="B1077"/>
      <c r="C1077"/>
      <c r="D1077" s="8"/>
      <c r="E1077" s="135"/>
      <c r="F1077" s="135"/>
      <c r="G1077" s="135"/>
      <c r="H1077"/>
      <c r="I1077"/>
      <c r="J1077"/>
      <c r="K1077" s="136"/>
      <c r="L1077"/>
      <c r="M1077"/>
      <c r="N1077"/>
      <c r="O1077" s="136"/>
      <c r="P1077" s="136"/>
      <c r="Q1077"/>
      <c r="R1077" s="138"/>
      <c r="S1077" s="139"/>
      <c r="T1077" s="139"/>
      <c r="U1077" s="139"/>
      <c r="V1077" s="140"/>
      <c r="W1077" s="140"/>
      <c r="X1077"/>
      <c r="Y1077" s="137"/>
      <c r="Z1077" s="137"/>
      <c r="AA1077" s="136"/>
      <c r="AB1077" s="136"/>
      <c r="AC1077" s="136"/>
      <c r="AD1077" s="136"/>
      <c r="AF1077" s="145"/>
    </row>
    <row r="1078" spans="1:32" x14ac:dyDescent="0.25">
      <c r="A1078"/>
      <c r="B1078"/>
      <c r="C1078"/>
      <c r="D1078" s="8"/>
      <c r="E1078" s="135"/>
      <c r="F1078" s="135"/>
      <c r="G1078" s="135"/>
      <c r="H1078"/>
      <c r="I1078"/>
      <c r="J1078"/>
      <c r="K1078" s="136"/>
      <c r="L1078"/>
      <c r="M1078"/>
      <c r="N1078"/>
      <c r="O1078" s="136"/>
      <c r="P1078" s="136"/>
      <c r="Q1078"/>
      <c r="R1078" s="138"/>
      <c r="S1078" s="139"/>
      <c r="T1078" s="139"/>
      <c r="U1078" s="139"/>
      <c r="V1078" s="140"/>
      <c r="W1078" s="140"/>
      <c r="X1078"/>
      <c r="Y1078" s="137"/>
      <c r="Z1078" s="137"/>
      <c r="AA1078" s="136"/>
      <c r="AB1078" s="136"/>
      <c r="AC1078" s="136"/>
      <c r="AD1078" s="136"/>
      <c r="AF1078" s="145"/>
    </row>
    <row r="1079" spans="1:32" x14ac:dyDescent="0.25">
      <c r="A1079"/>
      <c r="B1079"/>
      <c r="C1079"/>
      <c r="D1079" s="8"/>
      <c r="E1079" s="135"/>
      <c r="F1079" s="135"/>
      <c r="G1079" s="135"/>
      <c r="H1079"/>
      <c r="I1079"/>
      <c r="J1079"/>
      <c r="K1079" s="136"/>
      <c r="L1079"/>
      <c r="M1079"/>
      <c r="N1079"/>
      <c r="O1079" s="136"/>
      <c r="P1079" s="136"/>
      <c r="Q1079"/>
      <c r="R1079" s="138"/>
      <c r="S1079" s="139"/>
      <c r="T1079" s="139"/>
      <c r="U1079" s="139"/>
      <c r="V1079" s="140"/>
      <c r="W1079" s="140"/>
      <c r="X1079"/>
      <c r="Y1079" s="137"/>
      <c r="Z1079" s="137"/>
      <c r="AA1079" s="136"/>
      <c r="AB1079" s="136"/>
      <c r="AC1079" s="136"/>
      <c r="AD1079" s="136"/>
      <c r="AF1079" s="145"/>
    </row>
  </sheetData>
  <mergeCells count="173">
    <mergeCell ref="AB46:AB47"/>
    <mergeCell ref="AB264:AB265"/>
    <mergeCell ref="AB189:AB190"/>
    <mergeCell ref="AB186:AB188"/>
    <mergeCell ref="AB191:AB193"/>
    <mergeCell ref="AB194:AB196"/>
    <mergeCell ref="AB197:AB199"/>
    <mergeCell ref="AB200:AB201"/>
    <mergeCell ref="AB202:AB203"/>
    <mergeCell ref="AB204:AB206"/>
    <mergeCell ref="AB242:AB243"/>
    <mergeCell ref="AB224:AB225"/>
    <mergeCell ref="AB234:AB236"/>
    <mergeCell ref="AB237:AB239"/>
    <mergeCell ref="AB240:AB241"/>
    <mergeCell ref="AB162:AB164"/>
    <mergeCell ref="AB165:AB166"/>
    <mergeCell ref="AB167:AB169"/>
    <mergeCell ref="AB170:AB171"/>
    <mergeCell ref="AB172:AB174"/>
    <mergeCell ref="AB175:AB177"/>
    <mergeCell ref="AB178:AB179"/>
    <mergeCell ref="AB180:AB182"/>
    <mergeCell ref="AB183:AB185"/>
    <mergeCell ref="AB124:AB125"/>
    <mergeCell ref="AB126:AB127"/>
    <mergeCell ref="AB132:AB133"/>
    <mergeCell ref="AB136:AB137"/>
    <mergeCell ref="AB138:AB139"/>
    <mergeCell ref="AB142:AB143"/>
    <mergeCell ref="AB149:AB150"/>
    <mergeCell ref="AB151:AB152"/>
    <mergeCell ref="AB160:AB161"/>
    <mergeCell ref="AB72:AB73"/>
    <mergeCell ref="AB74:AB75"/>
    <mergeCell ref="AB76:AB79"/>
    <mergeCell ref="AB80:AB81"/>
    <mergeCell ref="AB83:AB84"/>
    <mergeCell ref="AB85:AB86"/>
    <mergeCell ref="AB88:AB89"/>
    <mergeCell ref="AB90:AB91"/>
    <mergeCell ref="AB93:AB94"/>
    <mergeCell ref="AB48:AB49"/>
    <mergeCell ref="AB50:AB51"/>
    <mergeCell ref="AB52:AB53"/>
    <mergeCell ref="AB54:AB55"/>
    <mergeCell ref="AB56:AB57"/>
    <mergeCell ref="AB58:AB59"/>
    <mergeCell ref="AB60:AB63"/>
    <mergeCell ref="AB64:AB65"/>
    <mergeCell ref="AB66:AB67"/>
    <mergeCell ref="A12:A14"/>
    <mergeCell ref="B12:B14"/>
    <mergeCell ref="C12:C14"/>
    <mergeCell ref="D12:D14"/>
    <mergeCell ref="E12:E14"/>
    <mergeCell ref="F12:F14"/>
    <mergeCell ref="G12:G14"/>
    <mergeCell ref="H12:H14"/>
    <mergeCell ref="I12:I14"/>
    <mergeCell ref="J12:K14"/>
    <mergeCell ref="L12:L14"/>
    <mergeCell ref="N12:O14"/>
    <mergeCell ref="AI12:AI14"/>
    <mergeCell ref="AE12:AE14"/>
    <mergeCell ref="AH12:AH14"/>
    <mergeCell ref="AF12:AF14"/>
    <mergeCell ref="AA13:AD13"/>
    <mergeCell ref="AA14:AB14"/>
    <mergeCell ref="M12:M14"/>
    <mergeCell ref="P12:P14"/>
    <mergeCell ref="Q12:R14"/>
    <mergeCell ref="S12:S14"/>
    <mergeCell ref="T12:T14"/>
    <mergeCell ref="U12:U14"/>
    <mergeCell ref="V12:W14"/>
    <mergeCell ref="Y12:AD12"/>
    <mergeCell ref="Y13:Y14"/>
    <mergeCell ref="Z13:Z14"/>
    <mergeCell ref="AB100:AB101"/>
    <mergeCell ref="AB104:AB105"/>
    <mergeCell ref="AB106:AB107"/>
    <mergeCell ref="AB110:AB111"/>
    <mergeCell ref="AB112:AB113"/>
    <mergeCell ref="AB114:AB115"/>
    <mergeCell ref="AB116:AB117"/>
    <mergeCell ref="AB118:AB119"/>
    <mergeCell ref="AB122:AB123"/>
    <mergeCell ref="AB207:AB209"/>
    <mergeCell ref="AB210:AB212"/>
    <mergeCell ref="AB213:AB214"/>
    <mergeCell ref="AB215:AB217"/>
    <mergeCell ref="AB218:AB220"/>
    <mergeCell ref="AB221:AB223"/>
    <mergeCell ref="AB226:AB228"/>
    <mergeCell ref="AB229:AB230"/>
    <mergeCell ref="AB231:AB233"/>
    <mergeCell ref="AB244:AB246"/>
    <mergeCell ref="AB247:AB249"/>
    <mergeCell ref="AB250:AB252"/>
    <mergeCell ref="AB253:AB254"/>
    <mergeCell ref="AB255:AB257"/>
    <mergeCell ref="AB258:AB260"/>
    <mergeCell ref="AB261:AB263"/>
    <mergeCell ref="AB268:AB270"/>
    <mergeCell ref="AB271:AB273"/>
    <mergeCell ref="AB266:AB267"/>
    <mergeCell ref="AB274:AB276"/>
    <mergeCell ref="AB277:AB278"/>
    <mergeCell ref="AB279:AB281"/>
    <mergeCell ref="AB282:AB284"/>
    <mergeCell ref="AB285:AB287"/>
    <mergeCell ref="AB288:AB289"/>
    <mergeCell ref="AB290:AB291"/>
    <mergeCell ref="AB292:AB294"/>
    <mergeCell ref="AB295:AB297"/>
    <mergeCell ref="AB298:AB300"/>
    <mergeCell ref="AB301:AB302"/>
    <mergeCell ref="AB303:AB305"/>
    <mergeCell ref="AB306:AB308"/>
    <mergeCell ref="AB309:AB311"/>
    <mergeCell ref="AB312:AB313"/>
    <mergeCell ref="AB314:AB316"/>
    <mergeCell ref="AB317:AB319"/>
    <mergeCell ref="AB320:AB321"/>
    <mergeCell ref="AB322:AB324"/>
    <mergeCell ref="AB325:AB327"/>
    <mergeCell ref="AB328:AB329"/>
    <mergeCell ref="AB330:AB332"/>
    <mergeCell ref="AB333:AB335"/>
    <mergeCell ref="AB336:AB337"/>
    <mergeCell ref="AB338:AB340"/>
    <mergeCell ref="AB341:AB342"/>
    <mergeCell ref="AB343:AB345"/>
    <mergeCell ref="AB346:AB348"/>
    <mergeCell ref="AB349:AB351"/>
    <mergeCell ref="AB358:AB359"/>
    <mergeCell ref="AB363:AB365"/>
    <mergeCell ref="AB366:AB368"/>
    <mergeCell ref="AB369:AB371"/>
    <mergeCell ref="AB372:AB374"/>
    <mergeCell ref="AB375:AB377"/>
    <mergeCell ref="AB378:AB380"/>
    <mergeCell ref="AB381:AB383"/>
    <mergeCell ref="AB384:AB386"/>
    <mergeCell ref="AB387:AB389"/>
    <mergeCell ref="AB390:AB392"/>
    <mergeCell ref="AB393:AB395"/>
    <mergeCell ref="AB396:AB398"/>
    <mergeCell ref="AB403:AB404"/>
    <mergeCell ref="AB405:AB406"/>
    <mergeCell ref="AB407:AB408"/>
    <mergeCell ref="AB409:AB410"/>
    <mergeCell ref="AB411:AB412"/>
    <mergeCell ref="AB413:AB414"/>
    <mergeCell ref="AB415:AB416"/>
    <mergeCell ref="AB417:AB418"/>
    <mergeCell ref="AB419:AB420"/>
    <mergeCell ref="AB421:AB422"/>
    <mergeCell ref="AB423:AB424"/>
    <mergeCell ref="AB425:AB426"/>
    <mergeCell ref="AB449:AB450"/>
    <mergeCell ref="AB451:AB452"/>
    <mergeCell ref="AB453:AB454"/>
    <mergeCell ref="AB431:AB432"/>
    <mergeCell ref="AB433:AB434"/>
    <mergeCell ref="AB435:AB436"/>
    <mergeCell ref="AB437:AB438"/>
    <mergeCell ref="AB439:AB440"/>
    <mergeCell ref="AB441:AB442"/>
    <mergeCell ref="AB443:AB444"/>
    <mergeCell ref="AB445:AB446"/>
    <mergeCell ref="AB447:AB448"/>
  </mergeCells>
  <conditionalFormatting sqref="AH16:AI454">
    <cfRule type="cellIs" dxfId="12" priority="23" operator="lessThan">
      <formula>0</formula>
    </cfRule>
    <cfRule type="cellIs" dxfId="11" priority="24" operator="greaterThan">
      <formula>0</formula>
    </cfRule>
  </conditionalFormatting>
  <conditionalFormatting sqref="AF4">
    <cfRule type="cellIs" dxfId="10" priority="33" operator="lessThan">
      <formula>0</formula>
    </cfRule>
    <cfRule type="cellIs" dxfId="9" priority="34" operator="greaterThan">
      <formula>0</formula>
    </cfRule>
  </conditionalFormatting>
  <conditionalFormatting sqref="AF6:AF10">
    <cfRule type="cellIs" dxfId="8" priority="31" operator="lessThan">
      <formula>0</formula>
    </cfRule>
    <cfRule type="cellIs" dxfId="7" priority="32" operator="greaterThan">
      <formula>0</formula>
    </cfRule>
  </conditionalFormatting>
  <conditionalFormatting sqref="AH4:AI4">
    <cfRule type="cellIs" dxfId="6" priority="29" operator="lessThan">
      <formula>0</formula>
    </cfRule>
    <cfRule type="cellIs" dxfId="5" priority="30" operator="greaterThan">
      <formula>0</formula>
    </cfRule>
  </conditionalFormatting>
  <conditionalFormatting sqref="AH6:AI10">
    <cfRule type="cellIs" dxfId="4" priority="27" operator="lessThan">
      <formula>0</formula>
    </cfRule>
    <cfRule type="cellIs" dxfId="3" priority="28" operator="greaterThan">
      <formula>0</formula>
    </cfRule>
  </conditionalFormatting>
  <conditionalFormatting sqref="AH2:AI2">
    <cfRule type="cellIs" dxfId="2" priority="25" operator="lessThan">
      <formula>0</formula>
    </cfRule>
    <cfRule type="cellIs" dxfId="1" priority="26" operator="greaterThan">
      <formula>0</formula>
    </cfRule>
  </conditionalFormatting>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22" customWidth="1"/>
    <col min="4" max="4" width="11.44140625" style="8" bestFit="1" customWidth="1"/>
    <col min="5" max="5" width="12.33203125" style="8" bestFit="1" customWidth="1"/>
    <col min="6" max="6" width="8.44140625" style="23" bestFit="1" customWidth="1"/>
    <col min="7" max="7" width="12.44140625" style="24" bestFit="1" customWidth="1"/>
    <col min="8" max="8" width="10.109375" style="24" bestFit="1" customWidth="1"/>
    <col min="9" max="10" width="15.33203125" style="24" customWidth="1"/>
  </cols>
  <sheetData>
    <row r="1" spans="1:10" s="2" customFormat="1" ht="30" x14ac:dyDescent="0.5">
      <c r="A1" s="1" t="s">
        <v>20</v>
      </c>
      <c r="B1" s="9"/>
      <c r="C1" s="10"/>
      <c r="D1" s="11"/>
      <c r="E1" s="11"/>
      <c r="F1" s="12"/>
      <c r="G1" s="13"/>
      <c r="H1" s="13"/>
      <c r="I1" s="14"/>
      <c r="J1" s="14"/>
    </row>
    <row r="2" spans="1:10" s="3" customFormat="1" ht="15.6" x14ac:dyDescent="0.3">
      <c r="A2" s="219" t="s">
        <v>21</v>
      </c>
      <c r="B2" s="220"/>
      <c r="C2" s="220"/>
      <c r="D2" s="16"/>
      <c r="E2" s="16"/>
      <c r="F2" s="15"/>
      <c r="G2" s="17"/>
      <c r="H2" s="17"/>
      <c r="I2" s="17"/>
      <c r="J2" s="17"/>
    </row>
    <row r="3" spans="1:10" s="3" customFormat="1" ht="15.6" x14ac:dyDescent="0.3">
      <c r="A3" s="221"/>
      <c r="B3" s="221"/>
      <c r="C3" s="221"/>
      <c r="D3" s="19"/>
      <c r="E3" s="19"/>
      <c r="F3" s="15"/>
      <c r="G3" s="17"/>
      <c r="H3" s="17"/>
      <c r="I3" s="17"/>
      <c r="J3" s="17"/>
    </row>
    <row r="4" spans="1:10" s="3" customFormat="1" ht="15.6" x14ac:dyDescent="0.3">
      <c r="A4" s="18"/>
      <c r="B4" s="18"/>
      <c r="C4" s="18"/>
      <c r="D4" s="19"/>
      <c r="E4" s="19"/>
      <c r="F4" s="15"/>
      <c r="G4" s="17"/>
      <c r="H4" s="17"/>
    </row>
    <row r="5" spans="1:10" s="3" customFormat="1" ht="15.6" x14ac:dyDescent="0.3">
      <c r="A5" s="18"/>
      <c r="B5" s="18"/>
      <c r="C5" s="18"/>
      <c r="D5" s="19"/>
      <c r="E5" s="19"/>
      <c r="F5" s="15"/>
      <c r="G5" s="17"/>
      <c r="H5" s="17"/>
    </row>
    <row r="6" spans="1:10" s="4" customFormat="1" x14ac:dyDescent="0.25">
      <c r="A6" s="5"/>
      <c r="B6" s="5"/>
      <c r="C6" s="6"/>
      <c r="D6" s="5"/>
      <c r="E6" s="5"/>
      <c r="F6" s="20"/>
      <c r="G6" s="7"/>
      <c r="H6" s="7"/>
    </row>
    <row r="7" spans="1:10" s="4" customFormat="1" x14ac:dyDescent="0.25">
      <c r="A7" s="5"/>
      <c r="B7" s="5"/>
      <c r="C7" s="6"/>
      <c r="D7" s="5"/>
      <c r="E7" s="5"/>
      <c r="F7" s="20"/>
      <c r="G7" s="7"/>
      <c r="H7" s="7"/>
    </row>
    <row r="8" spans="1:10" s="4" customFormat="1" x14ac:dyDescent="0.25">
      <c r="A8" s="5"/>
      <c r="B8" s="5"/>
      <c r="C8" s="6"/>
      <c r="D8" s="5"/>
      <c r="E8" s="5"/>
      <c r="F8" s="20"/>
      <c r="G8" s="7"/>
      <c r="H8" s="7"/>
      <c r="I8" s="7"/>
      <c r="J8" s="7"/>
    </row>
    <row r="9" spans="1:10" s="4" customFormat="1" x14ac:dyDescent="0.25">
      <c r="A9" s="5"/>
      <c r="B9" s="5"/>
      <c r="C9" s="6"/>
      <c r="D9" s="5"/>
      <c r="E9" s="5"/>
      <c r="F9" s="20"/>
      <c r="G9" s="7"/>
      <c r="H9" s="7"/>
      <c r="I9" s="7"/>
      <c r="J9" s="7"/>
    </row>
    <row r="10" spans="1:10" s="4" customFormat="1" x14ac:dyDescent="0.25">
      <c r="A10" s="5"/>
      <c r="B10" s="5"/>
      <c r="C10" s="6"/>
      <c r="D10" s="5"/>
      <c r="E10" s="5"/>
      <c r="F10" s="20"/>
      <c r="G10" s="7"/>
      <c r="H10" s="7"/>
      <c r="I10" s="7"/>
      <c r="J10" s="7"/>
    </row>
    <row r="11" spans="1:10" s="4" customFormat="1" x14ac:dyDescent="0.25">
      <c r="A11" s="5"/>
      <c r="B11" s="5"/>
      <c r="C11" s="6"/>
      <c r="D11" s="5"/>
      <c r="E11" s="5"/>
      <c r="F11" s="20"/>
      <c r="G11" s="7"/>
      <c r="H11" s="7"/>
      <c r="I11" s="7"/>
      <c r="J11" s="7"/>
    </row>
    <row r="12" spans="1:10" s="4" customFormat="1" x14ac:dyDescent="0.25">
      <c r="A12" s="5"/>
      <c r="B12" s="5"/>
      <c r="C12" s="6"/>
      <c r="D12" s="5"/>
      <c r="E12" s="5"/>
      <c r="F12" s="20"/>
      <c r="G12" s="7"/>
      <c r="H12" s="7"/>
      <c r="I12" s="7"/>
      <c r="J12" s="7"/>
    </row>
    <row r="13" spans="1:10" s="4" customFormat="1" x14ac:dyDescent="0.25">
      <c r="A13" s="5"/>
      <c r="B13" s="5"/>
      <c r="C13" s="6"/>
      <c r="D13" s="5"/>
      <c r="E13" s="5"/>
      <c r="F13" s="20"/>
      <c r="G13" s="7"/>
      <c r="H13" s="7"/>
      <c r="I13" s="7"/>
      <c r="J13" s="7"/>
    </row>
    <row r="14" spans="1:10" s="4" customFormat="1" x14ac:dyDescent="0.25">
      <c r="A14" s="5"/>
      <c r="B14" s="5"/>
      <c r="C14" s="6"/>
      <c r="D14" s="5"/>
      <c r="E14" s="5"/>
      <c r="F14" s="20"/>
      <c r="G14" s="7"/>
      <c r="H14" s="7"/>
      <c r="I14" s="7"/>
      <c r="J14" s="7"/>
    </row>
    <row r="15" spans="1:10" s="4" customFormat="1" x14ac:dyDescent="0.25">
      <c r="A15" s="5"/>
      <c r="B15" s="5"/>
      <c r="C15" s="6"/>
      <c r="D15" s="5"/>
      <c r="E15" s="5"/>
      <c r="F15" s="20"/>
      <c r="G15" s="7"/>
      <c r="H15" s="21"/>
      <c r="I15" s="7"/>
      <c r="J15" s="7"/>
    </row>
    <row r="16" spans="1:10" s="4" customFormat="1" x14ac:dyDescent="0.25">
      <c r="A16" s="5"/>
      <c r="B16" s="5"/>
      <c r="C16" s="6"/>
      <c r="D16" s="5"/>
      <c r="E16" s="5"/>
      <c r="F16" s="20"/>
      <c r="G16" s="7"/>
      <c r="H16" s="7"/>
      <c r="I16" s="7"/>
      <c r="J16" s="7"/>
    </row>
    <row r="17" spans="1:10" s="4" customFormat="1" x14ac:dyDescent="0.25">
      <c r="A17" s="5"/>
      <c r="B17" s="5"/>
      <c r="C17" s="6"/>
      <c r="D17" s="5"/>
      <c r="E17" s="5"/>
      <c r="F17" s="20"/>
      <c r="G17" s="7"/>
      <c r="H17" s="7"/>
      <c r="I17" s="7"/>
      <c r="J17" s="7"/>
    </row>
    <row r="18" spans="1:10" s="4" customFormat="1" x14ac:dyDescent="0.25">
      <c r="A18" s="5"/>
      <c r="B18" s="5"/>
      <c r="C18" s="6"/>
      <c r="D18" s="5"/>
      <c r="E18" s="5"/>
      <c r="F18" s="20"/>
      <c r="G18" s="7"/>
      <c r="H18" s="7"/>
      <c r="I18" s="7"/>
      <c r="J18" s="7"/>
    </row>
    <row r="19" spans="1:10" s="4" customFormat="1" x14ac:dyDescent="0.25">
      <c r="A19" s="5"/>
      <c r="B19" s="5"/>
      <c r="C19" s="6"/>
      <c r="D19" s="5"/>
      <c r="E19" s="5"/>
      <c r="F19" s="20"/>
      <c r="G19" s="7"/>
      <c r="H19" s="7"/>
      <c r="I19" s="7"/>
      <c r="J19" s="7"/>
    </row>
    <row r="20" spans="1:10" s="4" customFormat="1" x14ac:dyDescent="0.25">
      <c r="A20" s="5"/>
      <c r="B20" s="5"/>
      <c r="C20" s="6"/>
      <c r="D20" s="5"/>
      <c r="E20" s="5"/>
      <c r="F20" s="20"/>
      <c r="G20" s="7"/>
      <c r="H20" s="7"/>
      <c r="I20" s="7"/>
      <c r="J20" s="7"/>
    </row>
    <row r="21" spans="1:10" s="4" customFormat="1" x14ac:dyDescent="0.25">
      <c r="A21" s="5"/>
      <c r="B21" s="5"/>
      <c r="C21" s="6"/>
      <c r="D21" s="5"/>
      <c r="E21" s="5"/>
      <c r="F21" s="20"/>
      <c r="G21" s="7"/>
      <c r="H21" s="7"/>
      <c r="I21" s="7"/>
      <c r="J21" s="7"/>
    </row>
    <row r="22" spans="1:10" s="4" customFormat="1" x14ac:dyDescent="0.25">
      <c r="A22" s="5"/>
      <c r="B22" s="5"/>
      <c r="C22" s="6"/>
      <c r="D22" s="5"/>
      <c r="E22" s="5"/>
      <c r="F22" s="20"/>
      <c r="G22" s="7"/>
      <c r="H22" s="7"/>
      <c r="I22" s="7"/>
      <c r="J22" s="7"/>
    </row>
    <row r="23" spans="1:10" s="4" customFormat="1" x14ac:dyDescent="0.25">
      <c r="A23" s="5"/>
      <c r="B23" s="5"/>
      <c r="C23" s="6"/>
      <c r="D23" s="5"/>
      <c r="E23" s="5"/>
      <c r="F23" s="20"/>
      <c r="G23" s="7"/>
      <c r="H23" s="7"/>
      <c r="I23" s="7"/>
      <c r="J23" s="7"/>
    </row>
    <row r="24" spans="1:10" s="4" customFormat="1" x14ac:dyDescent="0.25">
      <c r="A24" s="5"/>
      <c r="B24" s="5"/>
      <c r="C24" s="6"/>
      <c r="D24" s="5"/>
      <c r="E24" s="5"/>
      <c r="F24" s="20"/>
      <c r="G24" s="7"/>
      <c r="H24" s="7"/>
      <c r="I24" s="7"/>
      <c r="J24" s="7"/>
    </row>
    <row r="25" spans="1:10" s="4" customFormat="1" x14ac:dyDescent="0.25">
      <c r="A25" s="5"/>
      <c r="B25" s="5"/>
      <c r="C25" s="6"/>
      <c r="D25" s="5"/>
      <c r="E25" s="5"/>
      <c r="F25" s="20"/>
      <c r="G25" s="7"/>
      <c r="H25" s="7"/>
      <c r="I25" s="7"/>
      <c r="J25" s="7"/>
    </row>
    <row r="26" spans="1:10" s="4" customFormat="1" x14ac:dyDescent="0.25">
      <c r="A26" s="5"/>
      <c r="B26" s="5"/>
      <c r="C26" s="6"/>
      <c r="D26" s="5"/>
      <c r="E26" s="5"/>
      <c r="F26" s="20"/>
      <c r="G26" s="7"/>
      <c r="H26" s="7"/>
      <c r="I26" s="7"/>
      <c r="J26" s="7"/>
    </row>
    <row r="27" spans="1:10" s="4" customFormat="1" x14ac:dyDescent="0.25">
      <c r="A27" s="5"/>
      <c r="B27" s="5"/>
      <c r="C27" s="6"/>
      <c r="D27" s="5"/>
      <c r="E27" s="5"/>
      <c r="F27" s="20"/>
      <c r="G27" s="7"/>
      <c r="H27" s="7"/>
      <c r="I27" s="7"/>
      <c r="J27" s="7"/>
    </row>
    <row r="28" spans="1:10" s="4" customFormat="1" x14ac:dyDescent="0.25">
      <c r="A28" s="5"/>
      <c r="B28" s="5"/>
      <c r="C28" s="6"/>
      <c r="D28" s="5"/>
      <c r="E28" s="5"/>
      <c r="F28" s="20"/>
      <c r="G28" s="7"/>
      <c r="H28" s="7"/>
      <c r="I28" s="7"/>
      <c r="J28" s="7"/>
    </row>
    <row r="29" spans="1:10" s="4" customFormat="1" x14ac:dyDescent="0.25">
      <c r="A29" s="5"/>
      <c r="B29" s="5"/>
      <c r="C29" s="6"/>
      <c r="D29" s="5"/>
      <c r="E29" s="5"/>
      <c r="F29" s="20"/>
      <c r="G29" s="7"/>
      <c r="H29" s="7"/>
      <c r="I29" s="7"/>
      <c r="J29" s="7"/>
    </row>
    <row r="30" spans="1:10" s="4" customFormat="1" x14ac:dyDescent="0.25">
      <c r="A30" s="5"/>
      <c r="B30" s="5"/>
      <c r="C30" s="6"/>
      <c r="D30" s="5"/>
      <c r="E30" s="5"/>
      <c r="F30" s="20"/>
      <c r="G30" s="7"/>
      <c r="H30" s="7"/>
      <c r="I30" s="7"/>
      <c r="J30" s="7"/>
    </row>
    <row r="31" spans="1:10" s="4" customFormat="1" x14ac:dyDescent="0.25">
      <c r="A31" s="5"/>
      <c r="B31" s="5"/>
      <c r="C31" s="6"/>
      <c r="D31" s="5"/>
      <c r="E31" s="5"/>
      <c r="F31" s="20"/>
      <c r="G31" s="7"/>
      <c r="H31" s="7"/>
      <c r="I31" s="7"/>
      <c r="J31" s="7"/>
    </row>
    <row r="32" spans="1:10" s="4" customFormat="1" x14ac:dyDescent="0.25">
      <c r="A32" s="5"/>
      <c r="B32" s="5"/>
      <c r="C32" s="6"/>
      <c r="D32" s="5"/>
      <c r="E32" s="5"/>
      <c r="F32" s="20"/>
      <c r="G32" s="7"/>
      <c r="H32" s="7"/>
      <c r="I32" s="7"/>
      <c r="J32" s="7"/>
    </row>
    <row r="33" spans="1:10" s="4" customFormat="1" x14ac:dyDescent="0.25">
      <c r="A33" s="5"/>
      <c r="B33" s="5"/>
      <c r="C33" s="6"/>
      <c r="D33" s="5"/>
      <c r="E33" s="5"/>
      <c r="F33" s="20"/>
      <c r="G33" s="7"/>
      <c r="H33" s="7"/>
      <c r="I33" s="7"/>
      <c r="J33" s="7"/>
    </row>
    <row r="34" spans="1:10" s="4" customFormat="1" x14ac:dyDescent="0.25">
      <c r="A34" s="5"/>
      <c r="B34" s="5"/>
      <c r="C34" s="6"/>
      <c r="D34" s="5"/>
      <c r="E34" s="5"/>
      <c r="F34" s="20"/>
      <c r="G34" s="7"/>
      <c r="H34" s="7"/>
      <c r="I34" s="7"/>
      <c r="J34" s="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CVADVA FX</vt:lpstr>
      <vt:lpstr>Disclaimer</vt:lpstr>
      <vt:lpstr>'CVADVA FX'!fxPortfolioInput</vt:lpstr>
      <vt:lpstr>Disclaimer!fxPortfolioInput</vt:lpstr>
      <vt:lpstr>'CVADVA FX'!Zone_d_impression</vt:lpstr>
      <vt:lpstr>Disclaimer!Zone_d_impression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2019-01-10T16:18:11Z</dcterms:modified>
</cp:coreProperties>
</file>