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7F4566AA-5050-4D0D-90D7-80CFDB767711}" xr6:coauthVersionLast="46" xr6:coauthVersionMax="46"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realized'!$A$1:$Z$118</definedName>
  </definedNames>
  <calcPr calcId="181029" calcMode="manual" calcOnSave="0"/>
</workbook>
</file>

<file path=xl/calcChain.xml><?xml version="1.0" encoding="utf-8"?>
<calcChain xmlns="http://schemas.openxmlformats.org/spreadsheetml/2006/main">
  <c r="X46" i="11" l="1"/>
  <c r="W46" i="11"/>
  <c r="Y46" i="11" s="1"/>
  <c r="W45" i="11"/>
  <c r="Y45" i="11" s="1"/>
  <c r="Y44" i="11"/>
  <c r="X44" i="11"/>
  <c r="W44" i="11"/>
  <c r="Y43" i="11"/>
  <c r="W43" i="11"/>
  <c r="X43" i="11" s="1"/>
  <c r="X42" i="11"/>
  <c r="W42" i="11"/>
  <c r="Y42" i="11" s="1"/>
  <c r="Y41" i="11"/>
  <c r="W41" i="11"/>
  <c r="X41" i="11" s="1"/>
  <c r="W40" i="11"/>
  <c r="Y40" i="11" s="1"/>
  <c r="W39" i="11"/>
  <c r="Y39" i="11" s="1"/>
  <c r="X38" i="11"/>
  <c r="W38" i="11"/>
  <c r="Y38" i="11" s="1"/>
  <c r="W37" i="11"/>
  <c r="Y37" i="11" s="1"/>
  <c r="Y36" i="11"/>
  <c r="X36" i="11"/>
  <c r="W36" i="11"/>
  <c r="Y35" i="11"/>
  <c r="W35" i="11"/>
  <c r="X35" i="11" s="1"/>
  <c r="X34" i="11"/>
  <c r="W34" i="11"/>
  <c r="Y34" i="11" s="1"/>
  <c r="Y33" i="11"/>
  <c r="W33" i="11"/>
  <c r="X33" i="11" s="1"/>
  <c r="W32" i="11"/>
  <c r="Y32" i="11" s="1"/>
  <c r="W31" i="11"/>
  <c r="Y31" i="11" s="1"/>
  <c r="X30" i="11"/>
  <c r="W30" i="11"/>
  <c r="Y30" i="11" s="1"/>
  <c r="W29" i="11"/>
  <c r="Y29" i="11" s="1"/>
  <c r="Y28" i="11"/>
  <c r="X28" i="11"/>
  <c r="W28" i="11"/>
  <c r="Y27" i="11"/>
  <c r="W27" i="11"/>
  <c r="X27" i="11" s="1"/>
  <c r="X26" i="11"/>
  <c r="W26" i="11"/>
  <c r="Y26" i="11" s="1"/>
  <c r="Y25" i="11"/>
  <c r="W25" i="11"/>
  <c r="X25" i="11" s="1"/>
  <c r="W24" i="11"/>
  <c r="Y24" i="11" s="1"/>
  <c r="W115" i="11"/>
  <c r="Y115" i="11" s="1"/>
  <c r="W114" i="11"/>
  <c r="Y114" i="11" s="1"/>
  <c r="Y113" i="11"/>
  <c r="X113" i="11"/>
  <c r="W113" i="11"/>
  <c r="W112" i="11"/>
  <c r="Y112" i="11" s="1"/>
  <c r="X111" i="11"/>
  <c r="W111" i="11"/>
  <c r="Y111" i="11" s="1"/>
  <c r="Y110" i="11"/>
  <c r="W110" i="11"/>
  <c r="X110" i="11" s="1"/>
  <c r="X109" i="11"/>
  <c r="W109" i="11"/>
  <c r="Y109" i="11" s="1"/>
  <c r="W108" i="11"/>
  <c r="Y108" i="11" s="1"/>
  <c r="W107" i="11"/>
  <c r="Y107" i="11" s="1"/>
  <c r="W106" i="11"/>
  <c r="Y106" i="11" s="1"/>
  <c r="X105" i="11"/>
  <c r="Y105" i="11" s="1"/>
  <c r="W105" i="11"/>
  <c r="W104" i="11"/>
  <c r="X104" i="11" s="1"/>
  <c r="Y104" i="11" s="1"/>
  <c r="X103" i="11"/>
  <c r="Y103" i="11" s="1"/>
  <c r="W103" i="11"/>
  <c r="Y102" i="11"/>
  <c r="X102" i="11"/>
  <c r="W102" i="11"/>
  <c r="X101" i="11"/>
  <c r="Y101" i="11" s="1"/>
  <c r="W101" i="11"/>
  <c r="W100" i="11"/>
  <c r="X100" i="11" s="1"/>
  <c r="Y100" i="11" s="1"/>
  <c r="W99" i="11"/>
  <c r="X99" i="11" s="1"/>
  <c r="Y99" i="11" s="1"/>
  <c r="W98" i="11"/>
  <c r="X98" i="11" s="1"/>
  <c r="Y98" i="11" s="1"/>
  <c r="X97" i="11"/>
  <c r="Y97" i="11" s="1"/>
  <c r="W97" i="11"/>
  <c r="W96" i="11"/>
  <c r="X96" i="11" s="1"/>
  <c r="Y96" i="11" s="1"/>
  <c r="X95" i="11"/>
  <c r="Y95" i="11" s="1"/>
  <c r="W95" i="11"/>
  <c r="W94" i="11"/>
  <c r="X94" i="11" s="1"/>
  <c r="Y94" i="11" s="1"/>
  <c r="X93" i="11"/>
  <c r="Y93" i="11" s="1"/>
  <c r="W93" i="11"/>
  <c r="W92" i="11"/>
  <c r="X92" i="11" s="1"/>
  <c r="Y92" i="11" s="1"/>
  <c r="X91" i="11"/>
  <c r="Y91" i="11" s="1"/>
  <c r="W91" i="11"/>
  <c r="W90" i="11"/>
  <c r="X90" i="11" s="1"/>
  <c r="Y90" i="11" s="1"/>
  <c r="X89" i="11"/>
  <c r="Y89" i="11" s="1"/>
  <c r="W89" i="11"/>
  <c r="W88" i="11"/>
  <c r="X88" i="11" s="1"/>
  <c r="Y88" i="11" s="1"/>
  <c r="X87" i="11"/>
  <c r="Y87" i="11" s="1"/>
  <c r="W87" i="11"/>
  <c r="W86" i="11"/>
  <c r="X86" i="11" s="1"/>
  <c r="Y86" i="11" s="1"/>
  <c r="X85" i="11"/>
  <c r="Y85" i="11" s="1"/>
  <c r="W85" i="11"/>
  <c r="W84" i="11"/>
  <c r="X84" i="11" s="1"/>
  <c r="Y84" i="11" s="1"/>
  <c r="X83" i="11"/>
  <c r="Y83" i="11" s="1"/>
  <c r="W83" i="11"/>
  <c r="W82" i="11"/>
  <c r="X82" i="11" s="1"/>
  <c r="Y82" i="11" s="1"/>
  <c r="X81" i="11"/>
  <c r="Y81" i="11" s="1"/>
  <c r="W81" i="11"/>
  <c r="W80" i="11"/>
  <c r="X80" i="11" s="1"/>
  <c r="Y80" i="11" s="1"/>
  <c r="X79" i="11"/>
  <c r="Y79" i="11" s="1"/>
  <c r="W79" i="11"/>
  <c r="W78" i="11"/>
  <c r="X78" i="11" s="1"/>
  <c r="Y78" i="11" s="1"/>
  <c r="X77" i="11"/>
  <c r="Y77" i="11" s="1"/>
  <c r="W77" i="11"/>
  <c r="W76" i="11"/>
  <c r="X76" i="11" s="1"/>
  <c r="Y76" i="11" s="1"/>
  <c r="X75" i="11"/>
  <c r="Y75" i="11" s="1"/>
  <c r="W75" i="11"/>
  <c r="W74" i="11"/>
  <c r="X74" i="11" s="1"/>
  <c r="Y74" i="11" s="1"/>
  <c r="X73" i="11"/>
  <c r="Y73" i="11" s="1"/>
  <c r="W73" i="11"/>
  <c r="W72" i="11"/>
  <c r="X72" i="11" s="1"/>
  <c r="Y72" i="11" s="1"/>
  <c r="X71" i="11"/>
  <c r="Y71" i="11" s="1"/>
  <c r="W71" i="11"/>
  <c r="W70" i="11"/>
  <c r="X70" i="11" s="1"/>
  <c r="Y70" i="11" s="1"/>
  <c r="X69" i="11"/>
  <c r="Y69" i="11" s="1"/>
  <c r="W69" i="11"/>
  <c r="W68" i="11"/>
  <c r="X68" i="11" s="1"/>
  <c r="Y68" i="11" s="1"/>
  <c r="W67" i="11"/>
  <c r="X67" i="11" s="1"/>
  <c r="Y67" i="11" s="1"/>
  <c r="W66" i="11"/>
  <c r="X66" i="11" s="1"/>
  <c r="Y66" i="11" s="1"/>
  <c r="X65" i="11"/>
  <c r="Y65" i="11" s="1"/>
  <c r="W65" i="11"/>
  <c r="W64" i="11"/>
  <c r="X64" i="11" s="1"/>
  <c r="Y64" i="11" s="1"/>
  <c r="X63" i="11"/>
  <c r="Y63" i="11" s="1"/>
  <c r="W63" i="11"/>
  <c r="Y62" i="11"/>
  <c r="W62" i="11"/>
  <c r="X62" i="11" s="1"/>
  <c r="X61" i="11"/>
  <c r="W61" i="11"/>
  <c r="Y61" i="11" s="1"/>
  <c r="W60" i="11"/>
  <c r="Y60" i="11" s="1"/>
  <c r="W59" i="11"/>
  <c r="Y59" i="11" s="1"/>
  <c r="W58" i="11"/>
  <c r="Y58" i="11" s="1"/>
  <c r="Y57" i="11"/>
  <c r="X57" i="11"/>
  <c r="W57" i="11"/>
  <c r="W56" i="11"/>
  <c r="Y56" i="11" s="1"/>
  <c r="X55" i="11"/>
  <c r="W55" i="11"/>
  <c r="Y55" i="11" s="1"/>
  <c r="Y54" i="11"/>
  <c r="W54" i="11"/>
  <c r="X54" i="11" s="1"/>
  <c r="X53" i="11"/>
  <c r="W53" i="11"/>
  <c r="Y53" i="11" s="1"/>
  <c r="W52" i="11"/>
  <c r="Y52" i="11" s="1"/>
  <c r="W51" i="11"/>
  <c r="Y51" i="11" s="1"/>
  <c r="W50" i="11"/>
  <c r="Y50" i="11" s="1"/>
  <c r="Y49" i="11"/>
  <c r="X49" i="11"/>
  <c r="W49" i="11"/>
  <c r="W141" i="11"/>
  <c r="Y141" i="11" s="1"/>
  <c r="W140" i="11"/>
  <c r="Y140" i="11" s="1"/>
  <c r="X139" i="11"/>
  <c r="W139" i="11"/>
  <c r="Y139" i="11" s="1"/>
  <c r="Y138" i="11"/>
  <c r="X138" i="11"/>
  <c r="W138" i="11"/>
  <c r="X137" i="11"/>
  <c r="Y137" i="11" s="1"/>
  <c r="W137" i="11"/>
  <c r="W136" i="11"/>
  <c r="X136" i="11" s="1"/>
  <c r="Y136" i="11" s="1"/>
  <c r="Y135" i="11"/>
  <c r="X135" i="11"/>
  <c r="W135" i="11"/>
  <c r="W134" i="11"/>
  <c r="X134" i="11" s="1"/>
  <c r="Y134" i="11" s="1"/>
  <c r="W133" i="11"/>
  <c r="X133" i="11" s="1"/>
  <c r="Y133" i="11" s="1"/>
  <c r="W132" i="11"/>
  <c r="X132" i="11" s="1"/>
  <c r="Y132" i="11" s="1"/>
  <c r="X131" i="11"/>
  <c r="Y131" i="11" s="1"/>
  <c r="W131" i="11"/>
  <c r="X130" i="11"/>
  <c r="Y130" i="11" s="1"/>
  <c r="W130" i="11"/>
  <c r="X129" i="11"/>
  <c r="Y129" i="11" s="1"/>
  <c r="W129" i="11"/>
  <c r="W128" i="11"/>
  <c r="X128" i="11" s="1"/>
  <c r="Y128" i="11" s="1"/>
  <c r="Y127" i="11"/>
  <c r="X127" i="11"/>
  <c r="W127" i="11"/>
  <c r="W126" i="11"/>
  <c r="X126" i="11" s="1"/>
  <c r="Y126" i="11" s="1"/>
  <c r="W125" i="11"/>
  <c r="Y125" i="11" s="1"/>
  <c r="W124" i="11"/>
  <c r="Y124" i="11" s="1"/>
  <c r="X123" i="11"/>
  <c r="W123" i="11"/>
  <c r="Y123" i="11" s="1"/>
  <c r="Y122" i="11"/>
  <c r="X122" i="11"/>
  <c r="W122" i="11"/>
  <c r="X121" i="11"/>
  <c r="W121" i="11"/>
  <c r="Y121" i="11" s="1"/>
  <c r="Y120" i="11"/>
  <c r="W120" i="11"/>
  <c r="X120" i="11" s="1"/>
  <c r="Y119" i="11"/>
  <c r="X119" i="11"/>
  <c r="W119" i="11"/>
  <c r="X173" i="11"/>
  <c r="Y173" i="11" s="1"/>
  <c r="W173" i="11"/>
  <c r="W172" i="11"/>
  <c r="X172" i="11" s="1"/>
  <c r="Y172" i="11" s="1"/>
  <c r="Y171" i="11"/>
  <c r="X171" i="11"/>
  <c r="W171" i="11"/>
  <c r="W170" i="11"/>
  <c r="X170" i="11" s="1"/>
  <c r="Y170" i="11" s="1"/>
  <c r="W169" i="11"/>
  <c r="X169" i="11" s="1"/>
  <c r="Y169" i="11" s="1"/>
  <c r="W168" i="11"/>
  <c r="X168" i="11" s="1"/>
  <c r="Y168" i="11" s="1"/>
  <c r="X167" i="11"/>
  <c r="Y167" i="11" s="1"/>
  <c r="W167" i="11"/>
  <c r="X166" i="11"/>
  <c r="Y166" i="11" s="1"/>
  <c r="W166" i="11"/>
  <c r="X165" i="11"/>
  <c r="Y165" i="11" s="1"/>
  <c r="W165" i="11"/>
  <c r="W164" i="11"/>
  <c r="X164" i="11" s="1"/>
  <c r="Y164" i="11" s="1"/>
  <c r="Y163" i="11"/>
  <c r="X163" i="11"/>
  <c r="W163" i="11"/>
  <c r="W162" i="11"/>
  <c r="X162" i="11" s="1"/>
  <c r="Y162" i="11" s="1"/>
  <c r="W161" i="11"/>
  <c r="X161" i="11" s="1"/>
  <c r="Y161" i="11" s="1"/>
  <c r="W160" i="11"/>
  <c r="X160" i="11" s="1"/>
  <c r="Y160" i="11" s="1"/>
  <c r="X159" i="11"/>
  <c r="Y159" i="11" s="1"/>
  <c r="W159" i="11"/>
  <c r="X158" i="11"/>
  <c r="Y158" i="11" s="1"/>
  <c r="W158" i="11"/>
  <c r="X157" i="11"/>
  <c r="Y157" i="11" s="1"/>
  <c r="W157" i="11"/>
  <c r="W156" i="11"/>
  <c r="X156" i="11" s="1"/>
  <c r="Y156" i="11" s="1"/>
  <c r="Y155" i="11"/>
  <c r="X155" i="11"/>
  <c r="W155" i="11"/>
  <c r="W154" i="11"/>
  <c r="X154" i="11" s="1"/>
  <c r="Y154" i="11" s="1"/>
  <c r="W153" i="11"/>
  <c r="X153" i="11" s="1"/>
  <c r="Y153" i="11" s="1"/>
  <c r="W152" i="11"/>
  <c r="X152" i="11" s="1"/>
  <c r="Y152" i="11" s="1"/>
  <c r="X151" i="11"/>
  <c r="Y151" i="11" s="1"/>
  <c r="W151" i="11"/>
  <c r="X150" i="11"/>
  <c r="Y150" i="11" s="1"/>
  <c r="W150" i="11"/>
  <c r="X149" i="11"/>
  <c r="Y149" i="11" s="1"/>
  <c r="W149" i="11"/>
  <c r="W148" i="11"/>
  <c r="X148" i="11" s="1"/>
  <c r="Y148" i="11" s="1"/>
  <c r="Y147" i="11"/>
  <c r="X147" i="11"/>
  <c r="W147" i="11"/>
  <c r="W146" i="11"/>
  <c r="X146" i="11" s="1"/>
  <c r="Y146" i="11" s="1"/>
  <c r="W145" i="11"/>
  <c r="X145" i="11" s="1"/>
  <c r="Y145" i="11" s="1"/>
  <c r="W144" i="11"/>
  <c r="X144" i="11" s="1"/>
  <c r="Y144" i="11" s="1"/>
  <c r="S174" i="11"/>
  <c r="S142" i="11"/>
  <c r="S116" i="11"/>
  <c r="S47" i="11"/>
  <c r="S22" i="11"/>
  <c r="S14" i="11"/>
  <c r="R174" i="11"/>
  <c r="R142" i="11"/>
  <c r="R116" i="11"/>
  <c r="R47" i="11"/>
  <c r="R22" i="11"/>
  <c r="R1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R89" i="11"/>
  <c r="R88" i="11"/>
  <c r="R87" i="11"/>
  <c r="R86" i="11"/>
  <c r="R85" i="11"/>
  <c r="R84"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6" i="11"/>
  <c r="R45" i="11"/>
  <c r="R44" i="11"/>
  <c r="R43" i="11"/>
  <c r="R42" i="11"/>
  <c r="R41" i="11"/>
  <c r="R40" i="11"/>
  <c r="R39" i="11"/>
  <c r="R38" i="11"/>
  <c r="R37" i="11"/>
  <c r="R36" i="11"/>
  <c r="R35" i="11"/>
  <c r="R34" i="11"/>
  <c r="R33" i="11"/>
  <c r="R32" i="11"/>
  <c r="R31" i="11"/>
  <c r="R30" i="11"/>
  <c r="R29" i="11"/>
  <c r="R28" i="11"/>
  <c r="R27" i="11"/>
  <c r="R26" i="11"/>
  <c r="R25" i="11"/>
  <c r="R24" i="11"/>
  <c r="R21" i="11"/>
  <c r="R20" i="11"/>
  <c r="R19" i="11"/>
  <c r="R18" i="11"/>
  <c r="R17" i="11"/>
  <c r="R16" i="11"/>
  <c r="R11" i="11"/>
  <c r="R12" i="11"/>
  <c r="R13" i="11"/>
  <c r="R10" i="11"/>
  <c r="X31" i="11" l="1"/>
  <c r="X39" i="11"/>
  <c r="X29" i="11"/>
  <c r="X37" i="11"/>
  <c r="X45" i="11"/>
  <c r="X24" i="11"/>
  <c r="X32" i="11"/>
  <c r="X40" i="11"/>
  <c r="X52" i="11"/>
  <c r="X60" i="11"/>
  <c r="X108" i="11"/>
  <c r="X50" i="11"/>
  <c r="X58" i="11"/>
  <c r="X106" i="11"/>
  <c r="X114" i="11"/>
  <c r="X56" i="11"/>
  <c r="X112" i="11"/>
  <c r="X51" i="11"/>
  <c r="X59" i="11"/>
  <c r="X107" i="11"/>
  <c r="X115" i="11"/>
  <c r="X124" i="11"/>
  <c r="X140" i="11"/>
  <c r="X125" i="11"/>
  <c r="X141" i="11"/>
  <c r="W174" i="11"/>
  <c r="X174" i="11" s="1"/>
  <c r="Y174" i="11" s="1"/>
  <c r="W17" i="11" l="1"/>
  <c r="X17" i="11" s="1"/>
  <c r="W18" i="11"/>
  <c r="X18" i="11" s="1"/>
  <c r="W19" i="11"/>
  <c r="Y19" i="11" s="1"/>
  <c r="X19" i="11"/>
  <c r="W20" i="11"/>
  <c r="X20" i="11" s="1"/>
  <c r="Y20" i="11"/>
  <c r="W21" i="11"/>
  <c r="X21" i="11"/>
  <c r="Y21" i="11"/>
  <c r="Y16" i="11"/>
  <c r="W16" i="11"/>
  <c r="X16" i="11" s="1"/>
  <c r="W11" i="11"/>
  <c r="X11" i="11" s="1"/>
  <c r="W12" i="11"/>
  <c r="X12" i="11" s="1"/>
  <c r="Y12" i="11"/>
  <c r="W13" i="11"/>
  <c r="X13" i="11"/>
  <c r="Y13" i="11"/>
  <c r="W10" i="11"/>
  <c r="Y10" i="11" s="1"/>
  <c r="Y18" i="11" l="1"/>
  <c r="Y17" i="11"/>
  <c r="X10" i="11"/>
  <c r="Y11" i="11"/>
  <c r="X142" i="11" l="1"/>
  <c r="Y142" i="11"/>
  <c r="W142" i="11"/>
  <c r="W116" i="11"/>
  <c r="X116" i="11"/>
  <c r="Y116" i="11"/>
  <c r="X47" i="11"/>
  <c r="Y47" i="11"/>
  <c r="W47" i="11"/>
  <c r="X14" i="11"/>
  <c r="X22" i="11"/>
  <c r="Y22" i="11"/>
  <c r="W22" i="11"/>
  <c r="W14" i="11"/>
  <c r="Y14" i="11" l="1"/>
</calcChain>
</file>

<file path=xl/sharedStrings.xml><?xml version="1.0" encoding="utf-8"?>
<sst xmlns="http://schemas.openxmlformats.org/spreadsheetml/2006/main" count="1483" uniqueCount="188">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</sst>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6" formatCode="#,##0.00_ ;[Red]\-#,##0.00\ "/>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1">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106"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71" fontId="60" fillId="0" borderId="0" xfId="0" applyNumberFormat="1" applyFon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165" fontId="50" fillId="0" borderId="26" xfId="0" applyNumberFormat="1" applyFont="1" applyFill="1" applyBorder="1" applyAlignment="1">
      <alignment horizontal="center" vertical="center"/>
    </xf>
    <xf numFmtId="176" fontId="55" fillId="29" borderId="26" xfId="0" applyNumberFormat="1" applyFont="1" applyFill="1" applyBorder="1" applyAlignment="1">
      <alignment horizontal="right" vertical="center"/>
    </xf>
    <xf numFmtId="176" fontId="42" fillId="0" borderId="0" xfId="106" applyNumberFormat="1" applyFont="1" applyFill="1" applyBorder="1" applyAlignment="1">
      <alignment horizontal="center" vertical="center"/>
    </xf>
    <xf numFmtId="176" fontId="50" fillId="0" borderId="26" xfId="106" applyNumberFormat="1" applyFont="1" applyFill="1" applyBorder="1" applyAlignment="1">
      <alignment horizontal="center" vertical="center"/>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45">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84"/>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9" width="15.28515625" bestFit="1"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9" s="3" customFormat="1" ht="31.9" customHeight="1" x14ac:dyDescent="0.4">
      <c r="A1" s="1" t="s">
        <v>130</v>
      </c>
      <c r="B1" s="2"/>
      <c r="C1" s="2"/>
      <c r="D1" s="4"/>
      <c r="E1" s="13"/>
      <c r="F1" s="13"/>
      <c r="G1" s="13"/>
      <c r="H1" s="13"/>
      <c r="I1" s="16"/>
      <c r="J1" s="16"/>
      <c r="K1" s="2"/>
      <c r="L1" s="2"/>
      <c r="M1" s="2"/>
      <c r="N1" s="2"/>
      <c r="O1" s="2"/>
      <c r="P1" s="2"/>
      <c r="Q1" s="2"/>
      <c r="R1" s="2"/>
      <c r="S1" s="2"/>
      <c r="U1" s="31"/>
      <c r="V1" s="31"/>
      <c r="W1" s="19"/>
      <c r="X1" s="19"/>
      <c r="Y1" s="19"/>
      <c r="Z1" s="19"/>
    </row>
    <row r="2" spans="1:29" s="5" customFormat="1" ht="15.75" x14ac:dyDescent="0.25">
      <c r="A2" s="41" t="s">
        <v>124</v>
      </c>
      <c r="B2" s="41">
        <v>44253</v>
      </c>
      <c r="C2" s="41"/>
      <c r="D2" s="41"/>
      <c r="E2" s="14"/>
      <c r="F2" s="14"/>
      <c r="G2" s="14"/>
      <c r="H2" s="14"/>
      <c r="I2" s="17"/>
      <c r="J2" s="17"/>
      <c r="K2" s="6"/>
      <c r="L2" s="6"/>
      <c r="M2" s="6"/>
      <c r="N2" s="6"/>
      <c r="O2" s="6"/>
      <c r="P2" s="6"/>
      <c r="Q2" s="6"/>
      <c r="R2" s="6"/>
      <c r="S2" s="6"/>
      <c r="T2" s="7"/>
      <c r="U2" s="32"/>
      <c r="V2" s="32"/>
      <c r="W2" s="20"/>
      <c r="X2" s="20"/>
      <c r="Y2" s="20"/>
      <c r="Z2" s="20"/>
    </row>
    <row r="3" spans="1:29" s="5" customFormat="1" ht="15.75" x14ac:dyDescent="0.25">
      <c r="A3" s="51"/>
      <c r="B3" s="52"/>
      <c r="C3" s="51"/>
      <c r="D3" s="43"/>
      <c r="E3" s="14"/>
      <c r="F3" s="14"/>
      <c r="G3" s="14"/>
      <c r="H3" s="14"/>
      <c r="I3" s="17"/>
      <c r="J3" s="17"/>
      <c r="K3" s="6"/>
      <c r="L3" s="6"/>
      <c r="M3" s="6"/>
      <c r="N3" s="6"/>
      <c r="O3" s="80"/>
      <c r="P3" s="6"/>
      <c r="Q3" s="6"/>
      <c r="R3" s="6"/>
      <c r="S3" s="6"/>
      <c r="T3" s="7"/>
      <c r="U3" s="32"/>
      <c r="V3" s="32"/>
      <c r="W3" s="20"/>
      <c r="X3" s="20"/>
      <c r="Y3" s="20"/>
      <c r="Z3" s="20"/>
      <c r="AB3" s="8"/>
    </row>
    <row r="4" spans="1:29" s="5" customFormat="1" ht="7.5" customHeight="1" x14ac:dyDescent="0.25">
      <c r="B4" s="10"/>
      <c r="C4" s="10"/>
      <c r="D4" s="9"/>
      <c r="E4" s="14"/>
      <c r="F4" s="14"/>
      <c r="G4" s="14"/>
      <c r="H4" s="14"/>
      <c r="I4" s="17"/>
      <c r="J4" s="17"/>
      <c r="K4" s="6"/>
      <c r="L4" s="6"/>
      <c r="M4" s="6"/>
      <c r="N4" s="6"/>
      <c r="O4" s="6"/>
      <c r="P4" s="6"/>
      <c r="Q4" s="6"/>
      <c r="R4" s="6"/>
      <c r="S4" s="6"/>
      <c r="T4" s="7"/>
      <c r="U4" s="32"/>
      <c r="V4" s="32"/>
      <c r="W4" s="20"/>
      <c r="X4" s="20"/>
      <c r="Y4" s="20"/>
      <c r="Z4" s="20"/>
      <c r="AB4" s="10"/>
    </row>
    <row r="5" spans="1:29" s="5" customFormat="1" ht="6" customHeight="1" x14ac:dyDescent="0.25">
      <c r="B5" s="10"/>
      <c r="C5" s="10"/>
      <c r="D5" s="9"/>
      <c r="E5" s="14"/>
      <c r="F5" s="14"/>
      <c r="G5" s="14"/>
      <c r="H5" s="14"/>
      <c r="I5" s="17"/>
      <c r="J5" s="17"/>
      <c r="K5" s="6"/>
      <c r="L5" s="6"/>
      <c r="M5" s="6"/>
      <c r="N5" s="6"/>
      <c r="O5" s="6"/>
      <c r="P5" s="6"/>
      <c r="Q5" s="6"/>
      <c r="R5" s="6"/>
      <c r="S5" s="6"/>
      <c r="T5" s="7"/>
      <c r="U5" s="32"/>
      <c r="V5" s="32"/>
      <c r="W5" s="21"/>
      <c r="X5" s="21"/>
      <c r="Y5" s="20"/>
      <c r="Z5" s="20"/>
      <c r="AB5" s="10"/>
    </row>
    <row r="6" spans="1:29" s="11" customFormat="1" ht="12.75" customHeight="1" x14ac:dyDescent="0.2">
      <c r="A6" s="187" t="s">
        <v>0</v>
      </c>
      <c r="B6" s="175" t="s">
        <v>1</v>
      </c>
      <c r="C6" s="175" t="s">
        <v>2</v>
      </c>
      <c r="D6" s="175" t="s">
        <v>3</v>
      </c>
      <c r="E6" s="178" t="s">
        <v>4</v>
      </c>
      <c r="F6" s="178" t="s">
        <v>13</v>
      </c>
      <c r="G6" s="178" t="s">
        <v>20</v>
      </c>
      <c r="H6" s="178" t="s">
        <v>21</v>
      </c>
      <c r="I6" s="175" t="s">
        <v>125</v>
      </c>
      <c r="J6" s="175" t="s">
        <v>127</v>
      </c>
      <c r="K6" s="181" t="s">
        <v>5</v>
      </c>
      <c r="L6" s="182"/>
      <c r="M6" s="172" t="s">
        <v>19</v>
      </c>
      <c r="N6" s="175" t="s">
        <v>179</v>
      </c>
      <c r="O6" s="172" t="s">
        <v>17</v>
      </c>
      <c r="P6" s="190" t="s">
        <v>15</v>
      </c>
      <c r="Q6" s="191"/>
      <c r="R6" s="172" t="s">
        <v>18</v>
      </c>
      <c r="S6" s="172" t="s">
        <v>9</v>
      </c>
      <c r="T6" s="22"/>
      <c r="U6" s="202" t="s">
        <v>36</v>
      </c>
      <c r="V6" s="203"/>
      <c r="W6" s="203"/>
      <c r="X6" s="203"/>
      <c r="Y6" s="203"/>
      <c r="Z6" s="204"/>
      <c r="AA6" s="85"/>
      <c r="AB6" s="175" t="s">
        <v>8</v>
      </c>
    </row>
    <row r="7" spans="1:29" s="11" customFormat="1" ht="12.75" customHeight="1" x14ac:dyDescent="0.2">
      <c r="A7" s="188"/>
      <c r="B7" s="176"/>
      <c r="C7" s="176"/>
      <c r="D7" s="176"/>
      <c r="E7" s="179"/>
      <c r="F7" s="179"/>
      <c r="G7" s="179"/>
      <c r="H7" s="179"/>
      <c r="I7" s="176"/>
      <c r="J7" s="176"/>
      <c r="K7" s="183"/>
      <c r="L7" s="184"/>
      <c r="M7" s="173"/>
      <c r="N7" s="176"/>
      <c r="O7" s="173"/>
      <c r="P7" s="192"/>
      <c r="Q7" s="193"/>
      <c r="R7" s="173"/>
      <c r="S7" s="173"/>
      <c r="T7" s="22"/>
      <c r="U7" s="172" t="s">
        <v>180</v>
      </c>
      <c r="V7" s="172" t="s">
        <v>181</v>
      </c>
      <c r="W7" s="196" t="s">
        <v>182</v>
      </c>
      <c r="X7" s="197"/>
      <c r="Y7" s="200" t="s">
        <v>6</v>
      </c>
      <c r="Z7" s="200" t="s">
        <v>7</v>
      </c>
      <c r="AB7" s="176"/>
    </row>
    <row r="8" spans="1:29" s="11" customFormat="1" x14ac:dyDescent="0.2">
      <c r="A8" s="189"/>
      <c r="B8" s="177"/>
      <c r="C8" s="177"/>
      <c r="D8" s="177"/>
      <c r="E8" s="180"/>
      <c r="F8" s="180"/>
      <c r="G8" s="180"/>
      <c r="H8" s="180"/>
      <c r="I8" s="177"/>
      <c r="J8" s="177"/>
      <c r="K8" s="185"/>
      <c r="L8" s="186"/>
      <c r="M8" s="174"/>
      <c r="N8" s="177"/>
      <c r="O8" s="174"/>
      <c r="P8" s="194"/>
      <c r="Q8" s="195"/>
      <c r="R8" s="174"/>
      <c r="S8" s="174"/>
      <c r="T8" s="22"/>
      <c r="U8" s="174"/>
      <c r="V8" s="173"/>
      <c r="W8" s="198"/>
      <c r="X8" s="199"/>
      <c r="Y8" s="201"/>
      <c r="Z8" s="201"/>
      <c r="AB8" s="177"/>
    </row>
    <row r="9" spans="1:29" s="11" customFormat="1" ht="9" customHeight="1" x14ac:dyDescent="0.2">
      <c r="A9" s="44"/>
      <c r="B9" s="45"/>
      <c r="C9" s="45"/>
      <c r="D9" s="45"/>
      <c r="E9" s="46"/>
      <c r="F9" s="46"/>
      <c r="G9" s="46"/>
      <c r="H9" s="46"/>
      <c r="I9" s="44"/>
      <c r="J9" s="44"/>
      <c r="K9" s="45"/>
      <c r="L9" s="45"/>
      <c r="M9" s="47"/>
      <c r="N9" s="45"/>
      <c r="O9" s="47"/>
      <c r="P9" s="47"/>
      <c r="Q9" s="47"/>
      <c r="R9" s="47"/>
      <c r="S9" s="47"/>
      <c r="T9" s="48"/>
      <c r="U9" s="47"/>
      <c r="V9" s="47"/>
      <c r="W9" s="44"/>
      <c r="X9" s="44"/>
      <c r="Y9" s="49"/>
      <c r="Z9" s="49"/>
      <c r="AA9" s="50"/>
      <c r="AB9" s="45"/>
    </row>
    <row r="10" spans="1:29" s="114" customFormat="1" x14ac:dyDescent="0.2">
      <c r="A10" s="98">
        <v>2021</v>
      </c>
      <c r="B10" s="98" t="s">
        <v>143</v>
      </c>
      <c r="C10" s="98">
        <v>152</v>
      </c>
      <c r="D10" s="98" t="s">
        <v>33</v>
      </c>
      <c r="E10" s="99">
        <v>44106</v>
      </c>
      <c r="F10" s="99">
        <v>44197</v>
      </c>
      <c r="G10" s="99">
        <v>44227</v>
      </c>
      <c r="H10" s="99">
        <v>44232</v>
      </c>
      <c r="I10" s="100">
        <v>2300</v>
      </c>
      <c r="J10" s="100" t="s">
        <v>129</v>
      </c>
      <c r="K10" s="98" t="s">
        <v>12</v>
      </c>
      <c r="L10" s="98" t="s">
        <v>14</v>
      </c>
      <c r="M10" s="101">
        <v>36.799999999999997</v>
      </c>
      <c r="N10" s="98" t="s">
        <v>34</v>
      </c>
      <c r="O10" s="125">
        <v>-84640</v>
      </c>
      <c r="P10" s="103" t="s">
        <v>16</v>
      </c>
      <c r="Q10" s="99" t="s">
        <v>104</v>
      </c>
      <c r="R10" s="127">
        <f>I10*U10</f>
        <v>104482.1</v>
      </c>
      <c r="S10" s="209">
        <v>0</v>
      </c>
      <c r="T10" s="162"/>
      <c r="U10" s="162">
        <v>45.427</v>
      </c>
      <c r="V10" s="162" t="s">
        <v>187</v>
      </c>
      <c r="W10" s="104">
        <f>(U10-M10)*I10</f>
        <v>19842.100000000006</v>
      </c>
      <c r="X10" s="112">
        <f>W10</f>
        <v>19842.100000000006</v>
      </c>
      <c r="Y10" s="104">
        <f>W10</f>
        <v>19842.100000000006</v>
      </c>
      <c r="Z10" s="104">
        <v>0</v>
      </c>
      <c r="AA10" s="98"/>
      <c r="AB10" s="113" t="s">
        <v>133</v>
      </c>
    </row>
    <row r="11" spans="1:29" s="114" customFormat="1" x14ac:dyDescent="0.2">
      <c r="A11" s="98">
        <v>2021</v>
      </c>
      <c r="B11" s="98" t="s">
        <v>175</v>
      </c>
      <c r="C11" s="98">
        <v>161</v>
      </c>
      <c r="D11" s="98" t="s">
        <v>10</v>
      </c>
      <c r="E11" s="99">
        <v>44106</v>
      </c>
      <c r="F11" s="99">
        <v>44197</v>
      </c>
      <c r="G11" s="99">
        <v>44227</v>
      </c>
      <c r="H11" s="99">
        <v>44232</v>
      </c>
      <c r="I11" s="100">
        <v>2300</v>
      </c>
      <c r="J11" s="100" t="s">
        <v>129</v>
      </c>
      <c r="K11" s="98" t="s">
        <v>12</v>
      </c>
      <c r="L11" s="98" t="s">
        <v>14</v>
      </c>
      <c r="M11" s="101">
        <v>36.75</v>
      </c>
      <c r="N11" s="98" t="s">
        <v>34</v>
      </c>
      <c r="O11" s="125">
        <v>-84525</v>
      </c>
      <c r="P11" s="103" t="s">
        <v>16</v>
      </c>
      <c r="Q11" s="99" t="s">
        <v>104</v>
      </c>
      <c r="R11" s="127">
        <f t="shared" ref="R11:R13" si="0">I11*U11</f>
        <v>104482.1</v>
      </c>
      <c r="S11" s="209">
        <v>0</v>
      </c>
      <c r="T11" s="162"/>
      <c r="U11" s="162">
        <v>45.427</v>
      </c>
      <c r="V11" s="162" t="s">
        <v>187</v>
      </c>
      <c r="W11" s="104">
        <f t="shared" ref="W11:W13" si="1">(U11-M11)*I11</f>
        <v>19957.099999999999</v>
      </c>
      <c r="X11" s="112">
        <f t="shared" ref="X11:X13" si="2">W11</f>
        <v>19957.099999999999</v>
      </c>
      <c r="Y11" s="104">
        <f t="shared" ref="Y11:Y13" si="3">W11</f>
        <v>19957.099999999999</v>
      </c>
      <c r="Z11" s="104">
        <v>0</v>
      </c>
      <c r="AA11" s="98"/>
      <c r="AB11" s="113" t="s">
        <v>133</v>
      </c>
    </row>
    <row r="12" spans="1:29" s="23" customFormat="1" x14ac:dyDescent="0.2">
      <c r="A12" s="87">
        <v>2021</v>
      </c>
      <c r="B12" s="87" t="s">
        <v>152</v>
      </c>
      <c r="C12" s="87">
        <v>153</v>
      </c>
      <c r="D12" s="25" t="s">
        <v>33</v>
      </c>
      <c r="E12" s="76">
        <v>44106</v>
      </c>
      <c r="F12" s="76">
        <v>44228</v>
      </c>
      <c r="G12" s="76">
        <v>44255</v>
      </c>
      <c r="H12" s="76">
        <v>44260</v>
      </c>
      <c r="I12" s="92">
        <v>2800</v>
      </c>
      <c r="J12" s="92" t="s">
        <v>129</v>
      </c>
      <c r="K12" s="87" t="s">
        <v>12</v>
      </c>
      <c r="L12" s="87" t="s">
        <v>14</v>
      </c>
      <c r="M12" s="88">
        <v>36.799999999999997</v>
      </c>
      <c r="N12" s="87" t="s">
        <v>34</v>
      </c>
      <c r="O12" s="125">
        <v>-103039.99999999999</v>
      </c>
      <c r="P12" s="90" t="s">
        <v>16</v>
      </c>
      <c r="Q12" s="76" t="s">
        <v>104</v>
      </c>
      <c r="R12" s="127">
        <f t="shared" si="0"/>
        <v>143942.39999999999</v>
      </c>
      <c r="S12" s="209">
        <v>0</v>
      </c>
      <c r="T12" s="87"/>
      <c r="U12" s="171">
        <v>51.408000000000001</v>
      </c>
      <c r="V12" s="171"/>
      <c r="W12" s="104">
        <f t="shared" si="1"/>
        <v>40902.400000000009</v>
      </c>
      <c r="X12" s="112">
        <f t="shared" si="2"/>
        <v>40902.400000000009</v>
      </c>
      <c r="Y12" s="104">
        <f t="shared" si="3"/>
        <v>40902.400000000009</v>
      </c>
      <c r="Z12" s="91">
        <v>0</v>
      </c>
      <c r="AA12" s="87"/>
      <c r="AB12" s="78" t="s">
        <v>133</v>
      </c>
    </row>
    <row r="13" spans="1:29" s="23" customFormat="1" x14ac:dyDescent="0.2">
      <c r="A13" s="87">
        <v>2021</v>
      </c>
      <c r="B13" s="87" t="s">
        <v>183</v>
      </c>
      <c r="C13" s="87">
        <v>162</v>
      </c>
      <c r="D13" s="25" t="s">
        <v>10</v>
      </c>
      <c r="E13" s="76">
        <v>44106</v>
      </c>
      <c r="F13" s="76">
        <v>44228</v>
      </c>
      <c r="G13" s="76">
        <v>44255</v>
      </c>
      <c r="H13" s="76">
        <v>44260</v>
      </c>
      <c r="I13" s="92">
        <v>2800</v>
      </c>
      <c r="J13" s="92" t="s">
        <v>129</v>
      </c>
      <c r="K13" s="87" t="s">
        <v>12</v>
      </c>
      <c r="L13" s="87" t="s">
        <v>14</v>
      </c>
      <c r="M13" s="88">
        <v>36.75</v>
      </c>
      <c r="N13" s="87" t="s">
        <v>34</v>
      </c>
      <c r="O13" s="125">
        <v>-102900</v>
      </c>
      <c r="P13" s="90" t="s">
        <v>16</v>
      </c>
      <c r="Q13" s="76" t="s">
        <v>104</v>
      </c>
      <c r="R13" s="127">
        <f t="shared" si="0"/>
        <v>143942.39999999999</v>
      </c>
      <c r="S13" s="209">
        <v>0</v>
      </c>
      <c r="T13" s="87"/>
      <c r="U13" s="171">
        <v>51.408000000000001</v>
      </c>
      <c r="V13" s="171"/>
      <c r="W13" s="104">
        <f t="shared" si="1"/>
        <v>41042.400000000001</v>
      </c>
      <c r="X13" s="112">
        <f t="shared" si="2"/>
        <v>41042.400000000001</v>
      </c>
      <c r="Y13" s="104">
        <f t="shared" si="3"/>
        <v>41042.400000000001</v>
      </c>
      <c r="Z13" s="91">
        <v>0</v>
      </c>
      <c r="AA13" s="87"/>
      <c r="AB13" s="78" t="s">
        <v>133</v>
      </c>
    </row>
    <row r="14" spans="1:29" s="160" customFormat="1" ht="12.75" customHeight="1" x14ac:dyDescent="0.2">
      <c r="A14" s="155"/>
      <c r="B14" s="155"/>
      <c r="C14" s="155"/>
      <c r="D14" s="155"/>
      <c r="E14" s="156"/>
      <c r="F14" s="156"/>
      <c r="G14" s="156"/>
      <c r="H14" s="155"/>
      <c r="I14" s="157">
        <v>10200</v>
      </c>
      <c r="J14" s="157"/>
      <c r="K14" s="155"/>
      <c r="L14" s="158"/>
      <c r="M14" s="155"/>
      <c r="N14" s="155" t="s">
        <v>34</v>
      </c>
      <c r="O14" s="159">
        <v>-375105</v>
      </c>
      <c r="P14" s="159"/>
      <c r="Q14" s="155"/>
      <c r="R14" s="210">
        <f>SUM(R10:R13)</f>
        <v>496849</v>
      </c>
      <c r="S14" s="210">
        <f>SUM(S10:S13)</f>
        <v>0</v>
      </c>
      <c r="T14" s="155"/>
      <c r="U14" s="155" t="s">
        <v>35</v>
      </c>
      <c r="V14" s="155"/>
      <c r="W14" s="159">
        <f>SUM(W10:W13)</f>
        <v>121744</v>
      </c>
      <c r="X14" s="159">
        <f t="shared" ref="X14:Y14" si="4">SUM(X10:X13)</f>
        <v>121744</v>
      </c>
      <c r="Y14" s="159">
        <f t="shared" si="4"/>
        <v>121744</v>
      </c>
      <c r="Z14" s="158">
        <v>0</v>
      </c>
      <c r="AA14" s="159"/>
      <c r="AB14" s="159"/>
      <c r="AC14" s="122"/>
    </row>
    <row r="15" spans="1:29" s="11" customFormat="1" ht="12.75" customHeight="1" x14ac:dyDescent="0.2">
      <c r="A15" s="44"/>
      <c r="B15" s="45"/>
      <c r="C15" s="45"/>
      <c r="D15" s="45"/>
      <c r="E15" s="46"/>
      <c r="F15" s="46"/>
      <c r="G15" s="46"/>
      <c r="H15" s="46"/>
      <c r="I15" s="44"/>
      <c r="J15" s="44"/>
      <c r="K15" s="45"/>
      <c r="L15" s="45"/>
      <c r="M15" s="47"/>
      <c r="N15" s="45"/>
      <c r="O15" s="47"/>
      <c r="P15" s="47"/>
      <c r="Q15" s="47"/>
      <c r="R15" s="47"/>
      <c r="S15" s="47"/>
      <c r="T15" s="48"/>
      <c r="U15" s="47"/>
      <c r="V15" s="47"/>
      <c r="W15" s="44"/>
      <c r="X15" s="44"/>
      <c r="Y15" s="49"/>
      <c r="Z15" s="49"/>
      <c r="AA15" s="50"/>
      <c r="AB15" s="45"/>
    </row>
    <row r="16" spans="1:29" s="114" customFormat="1" x14ac:dyDescent="0.2">
      <c r="A16" s="98">
        <v>2021</v>
      </c>
      <c r="B16" s="98" t="s">
        <v>176</v>
      </c>
      <c r="C16" s="98">
        <v>170</v>
      </c>
      <c r="D16" s="98" t="s">
        <v>33</v>
      </c>
      <c r="E16" s="99">
        <v>44134</v>
      </c>
      <c r="F16" s="99">
        <v>44197</v>
      </c>
      <c r="G16" s="99">
        <v>44227</v>
      </c>
      <c r="H16" s="99">
        <v>44232</v>
      </c>
      <c r="I16" s="100">
        <v>1700</v>
      </c>
      <c r="J16" s="100" t="s">
        <v>129</v>
      </c>
      <c r="K16" s="98" t="s">
        <v>12</v>
      </c>
      <c r="L16" s="98" t="s">
        <v>14</v>
      </c>
      <c r="M16" s="101">
        <v>41.15</v>
      </c>
      <c r="N16" s="98" t="s">
        <v>11</v>
      </c>
      <c r="O16" s="125">
        <v>-69955</v>
      </c>
      <c r="P16" s="103" t="s">
        <v>16</v>
      </c>
      <c r="Q16" s="99" t="s">
        <v>104</v>
      </c>
      <c r="R16" s="209">
        <f t="shared" ref="R16:R21" si="5">I16*U16</f>
        <v>93976</v>
      </c>
      <c r="S16" s="209">
        <v>0</v>
      </c>
      <c r="T16" s="162"/>
      <c r="U16" s="162">
        <v>55.28</v>
      </c>
      <c r="V16" s="163">
        <v>1.2136</v>
      </c>
      <c r="W16" s="104">
        <f>((U16-M16)*I16)/V16</f>
        <v>19793.177323665132</v>
      </c>
      <c r="X16" s="112">
        <f>W16</f>
        <v>19793.177323665132</v>
      </c>
      <c r="Y16" s="104">
        <f t="shared" ref="Y16" si="6">W16</f>
        <v>19793.177323665132</v>
      </c>
      <c r="Z16" s="104">
        <v>0</v>
      </c>
      <c r="AA16" s="98"/>
      <c r="AB16" s="113" t="s">
        <v>133</v>
      </c>
    </row>
    <row r="17" spans="1:30" s="114" customFormat="1" x14ac:dyDescent="0.2">
      <c r="A17" s="98">
        <v>2021</v>
      </c>
      <c r="B17" s="98" t="s">
        <v>177</v>
      </c>
      <c r="C17" s="98">
        <v>180</v>
      </c>
      <c r="D17" s="98" t="s">
        <v>10</v>
      </c>
      <c r="E17" s="99">
        <v>44134</v>
      </c>
      <c r="F17" s="99">
        <v>44197</v>
      </c>
      <c r="G17" s="99">
        <v>44227</v>
      </c>
      <c r="H17" s="99">
        <v>44232</v>
      </c>
      <c r="I17" s="100">
        <v>1700</v>
      </c>
      <c r="J17" s="100" t="s">
        <v>129</v>
      </c>
      <c r="K17" s="98" t="s">
        <v>12</v>
      </c>
      <c r="L17" s="98" t="s">
        <v>14</v>
      </c>
      <c r="M17" s="101">
        <v>41.12</v>
      </c>
      <c r="N17" s="98" t="s">
        <v>11</v>
      </c>
      <c r="O17" s="125">
        <v>-69904</v>
      </c>
      <c r="P17" s="103" t="s">
        <v>16</v>
      </c>
      <c r="Q17" s="99" t="s">
        <v>104</v>
      </c>
      <c r="R17" s="209">
        <f t="shared" si="5"/>
        <v>93976</v>
      </c>
      <c r="S17" s="209">
        <v>0</v>
      </c>
      <c r="T17" s="162"/>
      <c r="U17" s="162">
        <v>55.28</v>
      </c>
      <c r="V17" s="163">
        <v>1.2136</v>
      </c>
      <c r="W17" s="104">
        <f t="shared" ref="W17:W21" si="7">((U17-M17)*I17)/V17</f>
        <v>19835.201054713256</v>
      </c>
      <c r="X17" s="112">
        <f t="shared" ref="X17:X21" si="8">W17</f>
        <v>19835.201054713256</v>
      </c>
      <c r="Y17" s="104">
        <f t="shared" ref="Y17:Y21" si="9">W17</f>
        <v>19835.201054713256</v>
      </c>
      <c r="Z17" s="104">
        <v>0</v>
      </c>
      <c r="AA17" s="98"/>
      <c r="AB17" s="113" t="s">
        <v>133</v>
      </c>
    </row>
    <row r="18" spans="1:30" s="23" customFormat="1" x14ac:dyDescent="0.2">
      <c r="A18" s="87">
        <v>2021</v>
      </c>
      <c r="B18" s="87" t="s">
        <v>178</v>
      </c>
      <c r="C18" s="87">
        <v>190</v>
      </c>
      <c r="D18" s="87" t="s">
        <v>10</v>
      </c>
      <c r="E18" s="76">
        <v>44134</v>
      </c>
      <c r="F18" s="76">
        <v>44197</v>
      </c>
      <c r="G18" s="76">
        <v>44227</v>
      </c>
      <c r="H18" s="76">
        <v>44232</v>
      </c>
      <c r="I18" s="92">
        <v>3400</v>
      </c>
      <c r="J18" s="92" t="s">
        <v>129</v>
      </c>
      <c r="K18" s="87" t="s">
        <v>77</v>
      </c>
      <c r="L18" s="87" t="s">
        <v>78</v>
      </c>
      <c r="M18" s="88">
        <v>50</v>
      </c>
      <c r="N18" s="87" t="s">
        <v>11</v>
      </c>
      <c r="O18" s="125">
        <v>-170000</v>
      </c>
      <c r="P18" s="90"/>
      <c r="Q18" s="76" t="s">
        <v>104</v>
      </c>
      <c r="R18" s="209">
        <f t="shared" si="5"/>
        <v>187952</v>
      </c>
      <c r="S18" s="209">
        <v>0</v>
      </c>
      <c r="T18" s="162"/>
      <c r="U18" s="162">
        <v>55.28</v>
      </c>
      <c r="V18" s="163">
        <v>1.2136</v>
      </c>
      <c r="W18" s="104">
        <f t="shared" si="7"/>
        <v>14792.353328938698</v>
      </c>
      <c r="X18" s="112">
        <f t="shared" si="8"/>
        <v>14792.353328938698</v>
      </c>
      <c r="Y18" s="104">
        <f t="shared" si="9"/>
        <v>14792.353328938698</v>
      </c>
      <c r="Z18" s="91">
        <v>0</v>
      </c>
      <c r="AA18" s="87"/>
      <c r="AB18" s="78" t="s">
        <v>133</v>
      </c>
    </row>
    <row r="19" spans="1:30" s="23" customFormat="1" x14ac:dyDescent="0.2">
      <c r="A19" s="25">
        <v>2021</v>
      </c>
      <c r="B19" s="25" t="s">
        <v>184</v>
      </c>
      <c r="C19" s="87">
        <v>171</v>
      </c>
      <c r="D19" s="87" t="s">
        <v>33</v>
      </c>
      <c r="E19" s="27">
        <v>44134</v>
      </c>
      <c r="F19" s="27">
        <v>44228</v>
      </c>
      <c r="G19" s="27">
        <v>44255</v>
      </c>
      <c r="H19" s="27">
        <v>44260</v>
      </c>
      <c r="I19" s="37">
        <v>1950</v>
      </c>
      <c r="J19" s="37" t="s">
        <v>129</v>
      </c>
      <c r="K19" s="25" t="s">
        <v>12</v>
      </c>
      <c r="L19" s="25" t="s">
        <v>14</v>
      </c>
      <c r="M19" s="39">
        <v>41.15</v>
      </c>
      <c r="N19" s="25" t="s">
        <v>11</v>
      </c>
      <c r="O19" s="142">
        <v>-80242.5</v>
      </c>
      <c r="P19" s="33" t="s">
        <v>16</v>
      </c>
      <c r="Q19" s="76" t="s">
        <v>104</v>
      </c>
      <c r="R19" s="209">
        <f t="shared" si="5"/>
        <v>121282.2</v>
      </c>
      <c r="S19" s="209">
        <v>0</v>
      </c>
      <c r="T19" s="25"/>
      <c r="U19" s="171">
        <v>62.195999999999998</v>
      </c>
      <c r="V19" s="163">
        <v>1.2075</v>
      </c>
      <c r="W19" s="104">
        <f t="shared" si="7"/>
        <v>33987.329192546582</v>
      </c>
      <c r="X19" s="112">
        <f t="shared" si="8"/>
        <v>33987.329192546582</v>
      </c>
      <c r="Y19" s="104">
        <f t="shared" si="9"/>
        <v>33987.329192546582</v>
      </c>
      <c r="Z19" s="29">
        <v>0</v>
      </c>
      <c r="AA19" s="25"/>
      <c r="AB19" s="78" t="s">
        <v>133</v>
      </c>
    </row>
    <row r="20" spans="1:30" s="23" customFormat="1" x14ac:dyDescent="0.2">
      <c r="A20" s="87">
        <v>2021</v>
      </c>
      <c r="B20" s="87" t="s">
        <v>185</v>
      </c>
      <c r="C20" s="87">
        <v>181</v>
      </c>
      <c r="D20" s="87" t="s">
        <v>10</v>
      </c>
      <c r="E20" s="76">
        <v>44134</v>
      </c>
      <c r="F20" s="76">
        <v>44228</v>
      </c>
      <c r="G20" s="76">
        <v>44255</v>
      </c>
      <c r="H20" s="76">
        <v>44260</v>
      </c>
      <c r="I20" s="92">
        <v>1950</v>
      </c>
      <c r="J20" s="92" t="s">
        <v>129</v>
      </c>
      <c r="K20" s="87" t="s">
        <v>12</v>
      </c>
      <c r="L20" s="87" t="s">
        <v>14</v>
      </c>
      <c r="M20" s="88">
        <v>41.12</v>
      </c>
      <c r="N20" s="87" t="s">
        <v>11</v>
      </c>
      <c r="O20" s="125">
        <v>-80184</v>
      </c>
      <c r="P20" s="90" t="s">
        <v>16</v>
      </c>
      <c r="Q20" s="76" t="s">
        <v>104</v>
      </c>
      <c r="R20" s="209">
        <f t="shared" si="5"/>
        <v>121282.2</v>
      </c>
      <c r="S20" s="209">
        <v>0</v>
      </c>
      <c r="T20" s="87"/>
      <c r="U20" s="171">
        <v>62.195999999999998</v>
      </c>
      <c r="V20" s="163">
        <v>1.2075</v>
      </c>
      <c r="W20" s="104">
        <f t="shared" si="7"/>
        <v>34035.776397515532</v>
      </c>
      <c r="X20" s="112">
        <f t="shared" si="8"/>
        <v>34035.776397515532</v>
      </c>
      <c r="Y20" s="104">
        <f t="shared" si="9"/>
        <v>34035.776397515532</v>
      </c>
      <c r="Z20" s="91">
        <v>0</v>
      </c>
      <c r="AA20" s="87"/>
      <c r="AB20" s="78" t="s">
        <v>133</v>
      </c>
    </row>
    <row r="21" spans="1:30" s="23" customFormat="1" x14ac:dyDescent="0.2">
      <c r="A21" s="87">
        <v>2021</v>
      </c>
      <c r="B21" s="87" t="s">
        <v>186</v>
      </c>
      <c r="C21" s="87">
        <v>191</v>
      </c>
      <c r="D21" s="87" t="s">
        <v>10</v>
      </c>
      <c r="E21" s="76">
        <v>44134</v>
      </c>
      <c r="F21" s="76">
        <v>44228</v>
      </c>
      <c r="G21" s="76">
        <v>44255</v>
      </c>
      <c r="H21" s="76">
        <v>44260</v>
      </c>
      <c r="I21" s="92">
        <v>3900</v>
      </c>
      <c r="J21" s="92" t="s">
        <v>129</v>
      </c>
      <c r="K21" s="87" t="s">
        <v>77</v>
      </c>
      <c r="L21" s="87" t="s">
        <v>78</v>
      </c>
      <c r="M21" s="88">
        <v>50</v>
      </c>
      <c r="N21" s="87" t="s">
        <v>11</v>
      </c>
      <c r="O21" s="125">
        <v>-195000</v>
      </c>
      <c r="P21" s="90"/>
      <c r="Q21" s="76" t="s">
        <v>104</v>
      </c>
      <c r="R21" s="209">
        <f t="shared" si="5"/>
        <v>242564.4</v>
      </c>
      <c r="S21" s="209">
        <v>0</v>
      </c>
      <c r="T21" s="87"/>
      <c r="U21" s="171">
        <v>62.195999999999998</v>
      </c>
      <c r="V21" s="163">
        <v>1.2075</v>
      </c>
      <c r="W21" s="104">
        <f t="shared" si="7"/>
        <v>39390.807453416142</v>
      </c>
      <c r="X21" s="112">
        <f t="shared" si="8"/>
        <v>39390.807453416142</v>
      </c>
      <c r="Y21" s="104">
        <f t="shared" si="9"/>
        <v>39390.807453416142</v>
      </c>
      <c r="Z21" s="91">
        <v>0</v>
      </c>
      <c r="AA21" s="87"/>
      <c r="AB21" s="78" t="s">
        <v>133</v>
      </c>
    </row>
    <row r="22" spans="1:30" s="160" customFormat="1" ht="12.75" customHeight="1" x14ac:dyDescent="0.2">
      <c r="A22" s="155"/>
      <c r="B22" s="155"/>
      <c r="C22" s="155"/>
      <c r="D22" s="155"/>
      <c r="E22" s="156"/>
      <c r="F22" s="156"/>
      <c r="G22" s="156"/>
      <c r="H22" s="155"/>
      <c r="I22" s="157">
        <v>14600</v>
      </c>
      <c r="J22" s="157"/>
      <c r="K22" s="155"/>
      <c r="L22" s="158"/>
      <c r="M22" s="155"/>
      <c r="N22" s="155" t="s">
        <v>11</v>
      </c>
      <c r="O22" s="159">
        <v>-665285.5</v>
      </c>
      <c r="P22" s="159"/>
      <c r="Q22" s="155"/>
      <c r="R22" s="210">
        <f>SUM(R16:R21)</f>
        <v>861032.8</v>
      </c>
      <c r="S22" s="210">
        <f>SUM(S16:S21)</f>
        <v>0</v>
      </c>
      <c r="T22" s="155"/>
      <c r="U22" s="155" t="s">
        <v>35</v>
      </c>
      <c r="V22" s="155"/>
      <c r="W22" s="159">
        <f>SUM(W16:W21)</f>
        <v>161834.64475079533</v>
      </c>
      <c r="X22" s="159">
        <f t="shared" ref="X22:Y22" si="10">SUM(X16:X21)</f>
        <v>161834.64475079533</v>
      </c>
      <c r="Y22" s="159">
        <f t="shared" si="10"/>
        <v>161834.64475079533</v>
      </c>
      <c r="Z22" s="158">
        <v>0</v>
      </c>
      <c r="AA22" s="159"/>
      <c r="AB22" s="159"/>
      <c r="AC22" s="122"/>
    </row>
    <row r="23" spans="1:30" s="11" customFormat="1" ht="9" customHeight="1" x14ac:dyDescent="0.2">
      <c r="A23" s="44"/>
      <c r="B23" s="45"/>
      <c r="C23" s="45"/>
      <c r="D23" s="45"/>
      <c r="E23" s="46"/>
      <c r="F23" s="46"/>
      <c r="G23" s="46"/>
      <c r="H23" s="46"/>
      <c r="I23" s="44"/>
      <c r="J23" s="44"/>
      <c r="K23" s="45"/>
      <c r="L23" s="45"/>
      <c r="M23" s="47"/>
      <c r="N23" s="45"/>
      <c r="O23" s="47"/>
      <c r="P23" s="47"/>
      <c r="Q23" s="47"/>
      <c r="R23" s="47"/>
      <c r="S23" s="47"/>
      <c r="T23" s="48"/>
      <c r="U23" s="47"/>
      <c r="V23" s="47"/>
      <c r="W23" s="44"/>
      <c r="X23" s="44"/>
      <c r="Y23" s="49"/>
      <c r="Z23" s="49"/>
      <c r="AA23" s="50"/>
      <c r="AB23" s="45"/>
    </row>
    <row r="24" spans="1:30" s="136" customFormat="1" x14ac:dyDescent="0.2">
      <c r="A24" s="93">
        <v>2020</v>
      </c>
      <c r="B24" s="93" t="s">
        <v>132</v>
      </c>
      <c r="C24" s="93">
        <v>110</v>
      </c>
      <c r="D24" s="93" t="s">
        <v>10</v>
      </c>
      <c r="E24" s="94">
        <v>43784</v>
      </c>
      <c r="F24" s="94">
        <v>43831</v>
      </c>
      <c r="G24" s="94">
        <v>43861</v>
      </c>
      <c r="H24" s="94">
        <v>43868</v>
      </c>
      <c r="I24" s="95">
        <v>16000</v>
      </c>
      <c r="J24" s="95" t="s">
        <v>129</v>
      </c>
      <c r="K24" s="93" t="s">
        <v>12</v>
      </c>
      <c r="L24" s="93" t="s">
        <v>14</v>
      </c>
      <c r="M24" s="96">
        <v>58.8</v>
      </c>
      <c r="N24" s="93" t="s">
        <v>34</v>
      </c>
      <c r="O24" s="125">
        <v>-940800</v>
      </c>
      <c r="P24" s="97" t="s">
        <v>16</v>
      </c>
      <c r="Q24" s="94" t="s">
        <v>104</v>
      </c>
      <c r="R24" s="209">
        <f t="shared" ref="R24:R46" si="11">I24*U24</f>
        <v>916646.08</v>
      </c>
      <c r="S24" s="209">
        <v>0</v>
      </c>
      <c r="T24" s="93"/>
      <c r="U24" s="147">
        <v>57.290379999999999</v>
      </c>
      <c r="V24" s="147" t="s">
        <v>187</v>
      </c>
      <c r="W24" s="148">
        <f t="shared" ref="W24:W44" si="12">(U24-M24)*I24</f>
        <v>-24153.919999999969</v>
      </c>
      <c r="X24" s="115">
        <f t="shared" ref="X24:X34" si="13">W24</f>
        <v>-24153.919999999969</v>
      </c>
      <c r="Y24" s="148">
        <f t="shared" ref="Y24:Y34" si="14">W24</f>
        <v>-24153.919999999969</v>
      </c>
      <c r="Z24" s="115">
        <v>0</v>
      </c>
      <c r="AA24" s="115">
        <v>0</v>
      </c>
      <c r="AB24" s="145" t="s">
        <v>133</v>
      </c>
      <c r="AD24" s="137"/>
    </row>
    <row r="25" spans="1:30" s="131" customFormat="1" x14ac:dyDescent="0.2">
      <c r="A25" s="109">
        <v>2020</v>
      </c>
      <c r="B25" s="109" t="s">
        <v>137</v>
      </c>
      <c r="C25" s="109">
        <v>111</v>
      </c>
      <c r="D25" s="109" t="s">
        <v>10</v>
      </c>
      <c r="E25" s="110">
        <v>43784</v>
      </c>
      <c r="F25" s="110">
        <v>43862</v>
      </c>
      <c r="G25" s="110">
        <v>43890</v>
      </c>
      <c r="H25" s="110">
        <v>43896</v>
      </c>
      <c r="I25" s="111">
        <v>18000</v>
      </c>
      <c r="J25" s="111" t="s">
        <v>129</v>
      </c>
      <c r="K25" s="109" t="s">
        <v>12</v>
      </c>
      <c r="L25" s="109" t="s">
        <v>14</v>
      </c>
      <c r="M25" s="124">
        <v>58.8</v>
      </c>
      <c r="N25" s="109" t="s">
        <v>34</v>
      </c>
      <c r="O25" s="125">
        <v>-1058400</v>
      </c>
      <c r="P25" s="126" t="s">
        <v>16</v>
      </c>
      <c r="Q25" s="110" t="s">
        <v>104</v>
      </c>
      <c r="R25" s="209">
        <f t="shared" si="11"/>
        <v>915318</v>
      </c>
      <c r="S25" s="209">
        <v>0</v>
      </c>
      <c r="T25" s="109"/>
      <c r="U25" s="129">
        <v>50.850999999999999</v>
      </c>
      <c r="V25" s="129" t="s">
        <v>187</v>
      </c>
      <c r="W25" s="148">
        <f t="shared" si="12"/>
        <v>-143081.99999999997</v>
      </c>
      <c r="X25" s="115">
        <f t="shared" si="13"/>
        <v>-143081.99999999997</v>
      </c>
      <c r="Y25" s="148">
        <f t="shared" si="14"/>
        <v>-143081.99999999997</v>
      </c>
      <c r="Z25" s="128">
        <v>0</v>
      </c>
      <c r="AA25" s="128">
        <v>0</v>
      </c>
      <c r="AB25" s="130" t="s">
        <v>133</v>
      </c>
    </row>
    <row r="26" spans="1:30" s="131" customFormat="1" x14ac:dyDescent="0.2">
      <c r="A26" s="109">
        <v>2020</v>
      </c>
      <c r="B26" s="109" t="s">
        <v>141</v>
      </c>
      <c r="C26" s="109">
        <v>112</v>
      </c>
      <c r="D26" s="109" t="s">
        <v>10</v>
      </c>
      <c r="E26" s="110">
        <v>43784</v>
      </c>
      <c r="F26" s="110">
        <v>43891</v>
      </c>
      <c r="G26" s="110">
        <v>43921</v>
      </c>
      <c r="H26" s="110">
        <v>43928</v>
      </c>
      <c r="I26" s="111">
        <v>22000</v>
      </c>
      <c r="J26" s="111" t="s">
        <v>129</v>
      </c>
      <c r="K26" s="109" t="s">
        <v>12</v>
      </c>
      <c r="L26" s="109" t="s">
        <v>14</v>
      </c>
      <c r="M26" s="124">
        <v>58.8</v>
      </c>
      <c r="N26" s="109" t="s">
        <v>34</v>
      </c>
      <c r="O26" s="125">
        <v>-1293600</v>
      </c>
      <c r="P26" s="126" t="s">
        <v>16</v>
      </c>
      <c r="Q26" s="110" t="s">
        <v>104</v>
      </c>
      <c r="R26" s="209">
        <f t="shared" si="11"/>
        <v>672562</v>
      </c>
      <c r="S26" s="209">
        <v>0</v>
      </c>
      <c r="T26" s="109"/>
      <c r="U26" s="129">
        <v>30.571000000000002</v>
      </c>
      <c r="V26" s="129" t="s">
        <v>187</v>
      </c>
      <c r="W26" s="148">
        <f t="shared" si="12"/>
        <v>-621037.99999999988</v>
      </c>
      <c r="X26" s="115">
        <f t="shared" si="13"/>
        <v>-621037.99999999988</v>
      </c>
      <c r="Y26" s="148">
        <f t="shared" si="14"/>
        <v>-621037.99999999988</v>
      </c>
      <c r="Z26" s="128">
        <v>0</v>
      </c>
      <c r="AA26" s="128">
        <v>0</v>
      </c>
      <c r="AB26" s="130" t="s">
        <v>133</v>
      </c>
    </row>
    <row r="27" spans="1:30" s="131" customFormat="1" x14ac:dyDescent="0.2">
      <c r="A27" s="109">
        <v>2020</v>
      </c>
      <c r="B27" s="109" t="s">
        <v>142</v>
      </c>
      <c r="C27" s="109">
        <v>139</v>
      </c>
      <c r="D27" s="109" t="s">
        <v>33</v>
      </c>
      <c r="E27" s="110">
        <v>43888</v>
      </c>
      <c r="F27" s="110">
        <v>43891</v>
      </c>
      <c r="G27" s="110">
        <v>43921</v>
      </c>
      <c r="H27" s="110">
        <v>43928</v>
      </c>
      <c r="I27" s="111">
        <v>99</v>
      </c>
      <c r="J27" s="111" t="s">
        <v>129</v>
      </c>
      <c r="K27" s="109" t="s">
        <v>12</v>
      </c>
      <c r="L27" s="109" t="s">
        <v>14</v>
      </c>
      <c r="M27" s="124">
        <v>48.8</v>
      </c>
      <c r="N27" s="109" t="s">
        <v>34</v>
      </c>
      <c r="O27" s="125">
        <v>-4831.2</v>
      </c>
      <c r="P27" s="126" t="s">
        <v>16</v>
      </c>
      <c r="Q27" s="110" t="s">
        <v>104</v>
      </c>
      <c r="R27" s="209">
        <f t="shared" si="11"/>
        <v>3026.529</v>
      </c>
      <c r="S27" s="209">
        <v>0</v>
      </c>
      <c r="T27" s="109"/>
      <c r="U27" s="129">
        <v>30.571000000000002</v>
      </c>
      <c r="V27" s="129" t="s">
        <v>187</v>
      </c>
      <c r="W27" s="148">
        <f t="shared" si="12"/>
        <v>-1804.6709999999996</v>
      </c>
      <c r="X27" s="115">
        <f t="shared" si="13"/>
        <v>-1804.6709999999996</v>
      </c>
      <c r="Y27" s="148">
        <f t="shared" si="14"/>
        <v>-1804.6709999999996</v>
      </c>
      <c r="Z27" s="128">
        <v>0</v>
      </c>
      <c r="AA27" s="128">
        <v>0</v>
      </c>
      <c r="AB27" s="130" t="s">
        <v>133</v>
      </c>
    </row>
    <row r="28" spans="1:30" s="149" customFormat="1" x14ac:dyDescent="0.2">
      <c r="A28" s="109">
        <v>2020</v>
      </c>
      <c r="B28" s="109" t="s">
        <v>143</v>
      </c>
      <c r="C28" s="109">
        <v>149</v>
      </c>
      <c r="D28" s="109" t="s">
        <v>33</v>
      </c>
      <c r="E28" s="110">
        <v>43900</v>
      </c>
      <c r="F28" s="110">
        <v>43891</v>
      </c>
      <c r="G28" s="110">
        <v>43921</v>
      </c>
      <c r="H28" s="110">
        <v>43928</v>
      </c>
      <c r="I28" s="111">
        <v>2500</v>
      </c>
      <c r="J28" s="111" t="s">
        <v>129</v>
      </c>
      <c r="K28" s="109" t="s">
        <v>12</v>
      </c>
      <c r="L28" s="109" t="s">
        <v>14</v>
      </c>
      <c r="M28" s="124">
        <v>36</v>
      </c>
      <c r="N28" s="109" t="s">
        <v>34</v>
      </c>
      <c r="O28" s="125">
        <v>-90000</v>
      </c>
      <c r="P28" s="126" t="s">
        <v>16</v>
      </c>
      <c r="Q28" s="110" t="s">
        <v>104</v>
      </c>
      <c r="R28" s="209">
        <f t="shared" si="11"/>
        <v>76427.5</v>
      </c>
      <c r="S28" s="209">
        <v>0</v>
      </c>
      <c r="T28" s="150"/>
      <c r="U28" s="129">
        <v>30.571000000000002</v>
      </c>
      <c r="V28" s="129" t="s">
        <v>187</v>
      </c>
      <c r="W28" s="148">
        <f t="shared" si="12"/>
        <v>-13572.499999999996</v>
      </c>
      <c r="X28" s="115">
        <f t="shared" si="13"/>
        <v>-13572.499999999996</v>
      </c>
      <c r="Y28" s="148">
        <f t="shared" si="14"/>
        <v>-13572.499999999996</v>
      </c>
      <c r="Z28" s="151">
        <v>0</v>
      </c>
      <c r="AA28" s="151">
        <v>0</v>
      </c>
      <c r="AB28" s="130" t="s">
        <v>133</v>
      </c>
    </row>
    <row r="29" spans="1:30" s="146" customFormat="1" x14ac:dyDescent="0.2">
      <c r="A29" s="93">
        <v>2020</v>
      </c>
      <c r="B29" s="93" t="s">
        <v>147</v>
      </c>
      <c r="C29" s="93">
        <v>113</v>
      </c>
      <c r="D29" s="93" t="s">
        <v>10</v>
      </c>
      <c r="E29" s="94">
        <v>43784</v>
      </c>
      <c r="F29" s="94">
        <v>43922</v>
      </c>
      <c r="G29" s="94">
        <v>43951</v>
      </c>
      <c r="H29" s="94">
        <v>43959</v>
      </c>
      <c r="I29" s="95">
        <v>18000</v>
      </c>
      <c r="J29" s="95" t="s">
        <v>129</v>
      </c>
      <c r="K29" s="93" t="s">
        <v>12</v>
      </c>
      <c r="L29" s="93" t="s">
        <v>14</v>
      </c>
      <c r="M29" s="96">
        <v>58.8</v>
      </c>
      <c r="N29" s="93" t="s">
        <v>34</v>
      </c>
      <c r="O29" s="125">
        <v>-1058400</v>
      </c>
      <c r="P29" s="97" t="s">
        <v>16</v>
      </c>
      <c r="Q29" s="94" t="s">
        <v>104</v>
      </c>
      <c r="R29" s="209">
        <f t="shared" si="11"/>
        <v>442080</v>
      </c>
      <c r="S29" s="209">
        <v>0</v>
      </c>
      <c r="T29" s="93"/>
      <c r="U29" s="147">
        <v>24.56</v>
      </c>
      <c r="V29" s="147" t="s">
        <v>187</v>
      </c>
      <c r="W29" s="148">
        <f t="shared" si="12"/>
        <v>-616319.99999999988</v>
      </c>
      <c r="X29" s="115">
        <f t="shared" si="13"/>
        <v>-616319.99999999988</v>
      </c>
      <c r="Y29" s="148">
        <f t="shared" si="14"/>
        <v>-616319.99999999988</v>
      </c>
      <c r="Z29" s="115">
        <v>0</v>
      </c>
      <c r="AA29" s="115">
        <v>0</v>
      </c>
      <c r="AB29" s="145" t="s">
        <v>133</v>
      </c>
    </row>
    <row r="30" spans="1:30" s="146" customFormat="1" x14ac:dyDescent="0.2">
      <c r="A30" s="93">
        <v>2020</v>
      </c>
      <c r="B30" s="93" t="s">
        <v>151</v>
      </c>
      <c r="C30" s="93">
        <v>140</v>
      </c>
      <c r="D30" s="93" t="s">
        <v>33</v>
      </c>
      <c r="E30" s="94">
        <v>43888</v>
      </c>
      <c r="F30" s="94">
        <v>43922</v>
      </c>
      <c r="G30" s="94">
        <v>43951</v>
      </c>
      <c r="H30" s="94">
        <v>43959</v>
      </c>
      <c r="I30" s="95">
        <v>694</v>
      </c>
      <c r="J30" s="95" t="s">
        <v>129</v>
      </c>
      <c r="K30" s="93" t="s">
        <v>12</v>
      </c>
      <c r="L30" s="93" t="s">
        <v>14</v>
      </c>
      <c r="M30" s="96">
        <v>48.8</v>
      </c>
      <c r="N30" s="93" t="s">
        <v>34</v>
      </c>
      <c r="O30" s="125">
        <v>-33867.199999999997</v>
      </c>
      <c r="P30" s="97" t="s">
        <v>16</v>
      </c>
      <c r="Q30" s="94" t="s">
        <v>104</v>
      </c>
      <c r="R30" s="209">
        <f t="shared" si="11"/>
        <v>17045.333999999999</v>
      </c>
      <c r="S30" s="209">
        <v>0</v>
      </c>
      <c r="T30" s="93"/>
      <c r="U30" s="147">
        <v>24.561</v>
      </c>
      <c r="V30" s="147" t="s">
        <v>187</v>
      </c>
      <c r="W30" s="148">
        <f t="shared" si="12"/>
        <v>-16821.865999999998</v>
      </c>
      <c r="X30" s="115">
        <f t="shared" si="13"/>
        <v>-16821.865999999998</v>
      </c>
      <c r="Y30" s="148">
        <f t="shared" si="14"/>
        <v>-16821.865999999998</v>
      </c>
      <c r="Z30" s="115">
        <v>0</v>
      </c>
      <c r="AA30" s="115">
        <v>0</v>
      </c>
      <c r="AB30" s="145" t="s">
        <v>133</v>
      </c>
    </row>
    <row r="31" spans="1:30" s="154" customFormat="1" x14ac:dyDescent="0.2">
      <c r="A31" s="93">
        <v>2020</v>
      </c>
      <c r="B31" s="93" t="s">
        <v>152</v>
      </c>
      <c r="C31" s="93">
        <v>150</v>
      </c>
      <c r="D31" s="93" t="s">
        <v>33</v>
      </c>
      <c r="E31" s="94">
        <v>43900</v>
      </c>
      <c r="F31" s="94">
        <v>43922</v>
      </c>
      <c r="G31" s="94">
        <v>43951</v>
      </c>
      <c r="H31" s="94">
        <v>43959</v>
      </c>
      <c r="I31" s="95">
        <v>2500</v>
      </c>
      <c r="J31" s="95" t="s">
        <v>129</v>
      </c>
      <c r="K31" s="93" t="s">
        <v>12</v>
      </c>
      <c r="L31" s="93" t="s">
        <v>14</v>
      </c>
      <c r="M31" s="96">
        <v>36</v>
      </c>
      <c r="N31" s="93" t="s">
        <v>34</v>
      </c>
      <c r="O31" s="142">
        <v>-90000</v>
      </c>
      <c r="P31" s="97" t="s">
        <v>16</v>
      </c>
      <c r="Q31" s="94" t="s">
        <v>104</v>
      </c>
      <c r="R31" s="209">
        <f t="shared" si="11"/>
        <v>61402.5</v>
      </c>
      <c r="S31" s="209">
        <v>0</v>
      </c>
      <c r="T31" s="152"/>
      <c r="U31" s="147">
        <v>24.561</v>
      </c>
      <c r="V31" s="147" t="s">
        <v>187</v>
      </c>
      <c r="W31" s="148">
        <f t="shared" si="12"/>
        <v>-28597.5</v>
      </c>
      <c r="X31" s="115">
        <f t="shared" si="13"/>
        <v>-28597.5</v>
      </c>
      <c r="Y31" s="148">
        <f t="shared" si="14"/>
        <v>-28597.5</v>
      </c>
      <c r="Z31" s="115">
        <v>0</v>
      </c>
      <c r="AA31" s="153">
        <v>0</v>
      </c>
      <c r="AB31" s="145" t="s">
        <v>133</v>
      </c>
    </row>
    <row r="32" spans="1:30" s="131" customFormat="1" x14ac:dyDescent="0.2">
      <c r="A32" s="109">
        <v>2020</v>
      </c>
      <c r="B32" s="109" t="s">
        <v>153</v>
      </c>
      <c r="C32" s="109">
        <v>114</v>
      </c>
      <c r="D32" s="109" t="s">
        <v>10</v>
      </c>
      <c r="E32" s="110">
        <v>43784</v>
      </c>
      <c r="F32" s="110">
        <v>43952</v>
      </c>
      <c r="G32" s="110">
        <v>43982</v>
      </c>
      <c r="H32" s="110">
        <v>43987</v>
      </c>
      <c r="I32" s="111">
        <v>20000</v>
      </c>
      <c r="J32" s="111" t="s">
        <v>129</v>
      </c>
      <c r="K32" s="109" t="s">
        <v>12</v>
      </c>
      <c r="L32" s="109" t="s">
        <v>14</v>
      </c>
      <c r="M32" s="124">
        <v>58.8</v>
      </c>
      <c r="N32" s="109" t="s">
        <v>34</v>
      </c>
      <c r="O32" s="125">
        <v>-1176000</v>
      </c>
      <c r="P32" s="126" t="s">
        <v>16</v>
      </c>
      <c r="Q32" s="110" t="s">
        <v>104</v>
      </c>
      <c r="R32" s="209">
        <f t="shared" si="11"/>
        <v>596420</v>
      </c>
      <c r="S32" s="209">
        <v>0</v>
      </c>
      <c r="T32" s="109"/>
      <c r="U32" s="129">
        <v>29.821000000000002</v>
      </c>
      <c r="V32" s="129" t="s">
        <v>187</v>
      </c>
      <c r="W32" s="148">
        <f t="shared" si="12"/>
        <v>-579579.99999999988</v>
      </c>
      <c r="X32" s="115">
        <f t="shared" si="13"/>
        <v>-579579.99999999988</v>
      </c>
      <c r="Y32" s="148">
        <f t="shared" si="14"/>
        <v>-579579.99999999988</v>
      </c>
      <c r="Z32" s="128">
        <v>0</v>
      </c>
      <c r="AA32" s="109"/>
      <c r="AB32" s="130" t="s">
        <v>133</v>
      </c>
    </row>
    <row r="33" spans="1:29" s="114" customFormat="1" x14ac:dyDescent="0.2">
      <c r="A33" s="98">
        <v>2020</v>
      </c>
      <c r="B33" s="98" t="s">
        <v>154</v>
      </c>
      <c r="C33" s="98">
        <v>141</v>
      </c>
      <c r="D33" s="98" t="s">
        <v>33</v>
      </c>
      <c r="E33" s="99">
        <v>43888</v>
      </c>
      <c r="F33" s="99">
        <v>43952</v>
      </c>
      <c r="G33" s="99">
        <v>43982</v>
      </c>
      <c r="H33" s="99">
        <v>43987</v>
      </c>
      <c r="I33" s="100">
        <v>734</v>
      </c>
      <c r="J33" s="100" t="s">
        <v>129</v>
      </c>
      <c r="K33" s="98" t="s">
        <v>12</v>
      </c>
      <c r="L33" s="98" t="s">
        <v>14</v>
      </c>
      <c r="M33" s="101">
        <v>48.8</v>
      </c>
      <c r="N33" s="98" t="s">
        <v>34</v>
      </c>
      <c r="O33" s="102">
        <v>-35819.199999999997</v>
      </c>
      <c r="P33" s="103" t="s">
        <v>16</v>
      </c>
      <c r="Q33" s="99" t="s">
        <v>104</v>
      </c>
      <c r="R33" s="209">
        <f t="shared" si="11"/>
        <v>21888.614000000001</v>
      </c>
      <c r="S33" s="209">
        <v>0</v>
      </c>
      <c r="T33" s="98"/>
      <c r="U33" s="105">
        <v>29.821000000000002</v>
      </c>
      <c r="V33" s="105" t="s">
        <v>187</v>
      </c>
      <c r="W33" s="148">
        <f t="shared" si="12"/>
        <v>-13930.585999999998</v>
      </c>
      <c r="X33" s="115">
        <f t="shared" si="13"/>
        <v>-13930.585999999998</v>
      </c>
      <c r="Y33" s="148">
        <f t="shared" si="14"/>
        <v>-13930.585999999998</v>
      </c>
      <c r="Z33" s="104">
        <v>0</v>
      </c>
      <c r="AA33" s="98"/>
      <c r="AB33" s="113" t="s">
        <v>133</v>
      </c>
    </row>
    <row r="34" spans="1:29" s="149" customFormat="1" x14ac:dyDescent="0.2">
      <c r="A34" s="109">
        <v>2020</v>
      </c>
      <c r="B34" s="109" t="s">
        <v>155</v>
      </c>
      <c r="C34" s="109">
        <v>151</v>
      </c>
      <c r="D34" s="109" t="s">
        <v>33</v>
      </c>
      <c r="E34" s="110">
        <v>43900</v>
      </c>
      <c r="F34" s="110">
        <v>43952</v>
      </c>
      <c r="G34" s="110">
        <v>43982</v>
      </c>
      <c r="H34" s="110">
        <v>43987</v>
      </c>
      <c r="I34" s="111">
        <v>2500</v>
      </c>
      <c r="J34" s="111" t="s">
        <v>129</v>
      </c>
      <c r="K34" s="109" t="s">
        <v>12</v>
      </c>
      <c r="L34" s="109" t="s">
        <v>14</v>
      </c>
      <c r="M34" s="124">
        <v>36</v>
      </c>
      <c r="N34" s="109" t="s">
        <v>34</v>
      </c>
      <c r="O34" s="125">
        <v>-90000</v>
      </c>
      <c r="P34" s="126" t="s">
        <v>16</v>
      </c>
      <c r="Q34" s="110" t="s">
        <v>104</v>
      </c>
      <c r="R34" s="209">
        <f t="shared" si="11"/>
        <v>74552.5</v>
      </c>
      <c r="S34" s="209">
        <v>0</v>
      </c>
      <c r="T34" s="150"/>
      <c r="U34" s="129">
        <v>29.821000000000002</v>
      </c>
      <c r="V34" s="129" t="s">
        <v>187</v>
      </c>
      <c r="W34" s="148">
        <f t="shared" si="12"/>
        <v>-15447.499999999996</v>
      </c>
      <c r="X34" s="115">
        <f t="shared" si="13"/>
        <v>-15447.499999999996</v>
      </c>
      <c r="Y34" s="148">
        <f t="shared" si="14"/>
        <v>-15447.499999999996</v>
      </c>
      <c r="Z34" s="104">
        <v>0</v>
      </c>
      <c r="AA34" s="150"/>
      <c r="AB34" s="130" t="s">
        <v>133</v>
      </c>
    </row>
    <row r="35" spans="1:29" s="149" customFormat="1" x14ac:dyDescent="0.2">
      <c r="A35" s="109">
        <v>2020</v>
      </c>
      <c r="B35" s="109" t="s">
        <v>159</v>
      </c>
      <c r="C35" s="109">
        <v>115</v>
      </c>
      <c r="D35" s="109" t="s">
        <v>10</v>
      </c>
      <c r="E35" s="110">
        <v>43784</v>
      </c>
      <c r="F35" s="110">
        <v>43983</v>
      </c>
      <c r="G35" s="110">
        <v>44012</v>
      </c>
      <c r="H35" s="110">
        <v>44019</v>
      </c>
      <c r="I35" s="111">
        <v>20000</v>
      </c>
      <c r="J35" s="111" t="s">
        <v>129</v>
      </c>
      <c r="K35" s="109" t="s">
        <v>12</v>
      </c>
      <c r="L35" s="109" t="s">
        <v>14</v>
      </c>
      <c r="M35" s="124">
        <v>58.8</v>
      </c>
      <c r="N35" s="109" t="s">
        <v>34</v>
      </c>
      <c r="O35" s="125">
        <v>-1176000</v>
      </c>
      <c r="P35" s="126" t="s">
        <v>16</v>
      </c>
      <c r="Q35" s="110" t="s">
        <v>104</v>
      </c>
      <c r="R35" s="209">
        <f t="shared" si="11"/>
        <v>724580</v>
      </c>
      <c r="S35" s="209">
        <v>0</v>
      </c>
      <c r="T35" s="150"/>
      <c r="U35" s="129">
        <v>36.228999999999999</v>
      </c>
      <c r="V35" s="129" t="s">
        <v>187</v>
      </c>
      <c r="W35" s="148">
        <f t="shared" si="12"/>
        <v>-451419.99999999994</v>
      </c>
      <c r="X35" s="115">
        <f>W35</f>
        <v>-451419.99999999994</v>
      </c>
      <c r="Y35" s="148">
        <f>W35</f>
        <v>-451419.99999999994</v>
      </c>
      <c r="Z35" s="104">
        <v>0</v>
      </c>
      <c r="AA35" s="150"/>
      <c r="AB35" s="130" t="s">
        <v>133</v>
      </c>
    </row>
    <row r="36" spans="1:29" s="149" customFormat="1" x14ac:dyDescent="0.2">
      <c r="A36" s="109">
        <v>2020</v>
      </c>
      <c r="B36" s="109" t="s">
        <v>160</v>
      </c>
      <c r="C36" s="109">
        <v>142</v>
      </c>
      <c r="D36" s="109" t="s">
        <v>33</v>
      </c>
      <c r="E36" s="110">
        <v>43888</v>
      </c>
      <c r="F36" s="110">
        <v>43983</v>
      </c>
      <c r="G36" s="110">
        <v>44012</v>
      </c>
      <c r="H36" s="110">
        <v>44019</v>
      </c>
      <c r="I36" s="111">
        <v>2668</v>
      </c>
      <c r="J36" s="111" t="s">
        <v>129</v>
      </c>
      <c r="K36" s="109" t="s">
        <v>12</v>
      </c>
      <c r="L36" s="109" t="s">
        <v>14</v>
      </c>
      <c r="M36" s="124">
        <v>48.8</v>
      </c>
      <c r="N36" s="109" t="s">
        <v>34</v>
      </c>
      <c r="O36" s="125">
        <v>-130198.39999999999</v>
      </c>
      <c r="P36" s="126" t="s">
        <v>16</v>
      </c>
      <c r="Q36" s="110" t="s">
        <v>104</v>
      </c>
      <c r="R36" s="209">
        <f t="shared" si="11"/>
        <v>96658.971999999994</v>
      </c>
      <c r="S36" s="209">
        <v>0</v>
      </c>
      <c r="T36" s="150"/>
      <c r="U36" s="129">
        <v>36.228999999999999</v>
      </c>
      <c r="V36" s="129" t="s">
        <v>187</v>
      </c>
      <c r="W36" s="148">
        <f t="shared" si="12"/>
        <v>-33539.427999999993</v>
      </c>
      <c r="X36" s="115">
        <f>W36</f>
        <v>-33539.427999999993</v>
      </c>
      <c r="Y36" s="148">
        <f>W36</f>
        <v>-33539.427999999993</v>
      </c>
      <c r="Z36" s="104">
        <v>0</v>
      </c>
      <c r="AA36" s="150"/>
      <c r="AB36" s="130" t="s">
        <v>133</v>
      </c>
    </row>
    <row r="37" spans="1:29" s="149" customFormat="1" x14ac:dyDescent="0.2">
      <c r="A37" s="109">
        <v>2020</v>
      </c>
      <c r="B37" s="109" t="s">
        <v>164</v>
      </c>
      <c r="C37" s="109">
        <v>143</v>
      </c>
      <c r="D37" s="109" t="s">
        <v>33</v>
      </c>
      <c r="E37" s="110">
        <v>43888</v>
      </c>
      <c r="F37" s="110">
        <v>44013</v>
      </c>
      <c r="G37" s="110">
        <v>44043</v>
      </c>
      <c r="H37" s="110">
        <v>44050</v>
      </c>
      <c r="I37" s="111">
        <v>3140</v>
      </c>
      <c r="J37" s="111" t="s">
        <v>129</v>
      </c>
      <c r="K37" s="109" t="s">
        <v>12</v>
      </c>
      <c r="L37" s="109" t="s">
        <v>14</v>
      </c>
      <c r="M37" s="124">
        <v>48.8</v>
      </c>
      <c r="N37" s="109" t="s">
        <v>34</v>
      </c>
      <c r="O37" s="125">
        <v>-153232</v>
      </c>
      <c r="P37" s="126" t="s">
        <v>16</v>
      </c>
      <c r="Q37" s="110" t="s">
        <v>104</v>
      </c>
      <c r="R37" s="209">
        <f t="shared" si="11"/>
        <v>118453.35999999999</v>
      </c>
      <c r="S37" s="209">
        <v>0</v>
      </c>
      <c r="T37" s="150"/>
      <c r="U37" s="129">
        <v>37.723999999999997</v>
      </c>
      <c r="V37" s="129" t="s">
        <v>187</v>
      </c>
      <c r="W37" s="148">
        <f t="shared" si="12"/>
        <v>-34778.639999999999</v>
      </c>
      <c r="X37" s="115">
        <f>W37</f>
        <v>-34778.639999999999</v>
      </c>
      <c r="Y37" s="148">
        <f>W37</f>
        <v>-34778.639999999999</v>
      </c>
      <c r="Z37" s="104">
        <v>0</v>
      </c>
      <c r="AA37" s="150"/>
      <c r="AB37" s="130" t="s">
        <v>133</v>
      </c>
    </row>
    <row r="38" spans="1:29" s="149" customFormat="1" x14ac:dyDescent="0.2">
      <c r="A38" s="109">
        <v>2020</v>
      </c>
      <c r="B38" s="109" t="s">
        <v>165</v>
      </c>
      <c r="C38" s="109">
        <v>116</v>
      </c>
      <c r="D38" s="109" t="s">
        <v>10</v>
      </c>
      <c r="E38" s="110">
        <v>43784</v>
      </c>
      <c r="F38" s="110">
        <v>44013</v>
      </c>
      <c r="G38" s="110">
        <v>44043</v>
      </c>
      <c r="H38" s="110">
        <v>44050</v>
      </c>
      <c r="I38" s="111">
        <v>24000</v>
      </c>
      <c r="J38" s="111" t="s">
        <v>129</v>
      </c>
      <c r="K38" s="109" t="s">
        <v>12</v>
      </c>
      <c r="L38" s="109" t="s">
        <v>14</v>
      </c>
      <c r="M38" s="124">
        <v>58.8</v>
      </c>
      <c r="N38" s="109" t="s">
        <v>34</v>
      </c>
      <c r="O38" s="125">
        <v>-1411200</v>
      </c>
      <c r="P38" s="126" t="s">
        <v>16</v>
      </c>
      <c r="Q38" s="110" t="s">
        <v>104</v>
      </c>
      <c r="R38" s="209">
        <f t="shared" si="11"/>
        <v>905375.99999999988</v>
      </c>
      <c r="S38" s="209">
        <v>0</v>
      </c>
      <c r="T38" s="150"/>
      <c r="U38" s="129">
        <v>37.723999999999997</v>
      </c>
      <c r="V38" s="129" t="s">
        <v>187</v>
      </c>
      <c r="W38" s="148">
        <f t="shared" si="12"/>
        <v>-505824</v>
      </c>
      <c r="X38" s="115">
        <f>W38</f>
        <v>-505824</v>
      </c>
      <c r="Y38" s="148">
        <f>W38</f>
        <v>-505824</v>
      </c>
      <c r="Z38" s="128">
        <v>0</v>
      </c>
      <c r="AA38" s="150"/>
      <c r="AB38" s="130" t="s">
        <v>133</v>
      </c>
    </row>
    <row r="39" spans="1:29" s="146" customFormat="1" x14ac:dyDescent="0.2">
      <c r="A39" s="138">
        <v>2020</v>
      </c>
      <c r="B39" s="138" t="s">
        <v>167</v>
      </c>
      <c r="C39" s="93">
        <v>144</v>
      </c>
      <c r="D39" s="138" t="s">
        <v>33</v>
      </c>
      <c r="E39" s="139">
        <v>43888</v>
      </c>
      <c r="F39" s="139">
        <v>44044</v>
      </c>
      <c r="G39" s="139">
        <v>44074</v>
      </c>
      <c r="H39" s="139">
        <v>44081</v>
      </c>
      <c r="I39" s="140">
        <v>8078</v>
      </c>
      <c r="J39" s="140" t="s">
        <v>129</v>
      </c>
      <c r="K39" s="138" t="s">
        <v>12</v>
      </c>
      <c r="L39" s="138" t="s">
        <v>14</v>
      </c>
      <c r="M39" s="141">
        <v>48.8</v>
      </c>
      <c r="N39" s="93" t="s">
        <v>34</v>
      </c>
      <c r="O39" s="142">
        <v>-394206.39999999997</v>
      </c>
      <c r="P39" s="143" t="s">
        <v>16</v>
      </c>
      <c r="Q39" s="94" t="s">
        <v>104</v>
      </c>
      <c r="R39" s="209">
        <f t="shared" si="11"/>
        <v>307707.17599999998</v>
      </c>
      <c r="S39" s="209">
        <v>0</v>
      </c>
      <c r="T39" s="147"/>
      <c r="U39" s="129">
        <v>38.091999999999999</v>
      </c>
      <c r="V39" s="129" t="s">
        <v>187</v>
      </c>
      <c r="W39" s="148">
        <f t="shared" si="12"/>
        <v>-86499.223999999987</v>
      </c>
      <c r="X39" s="115">
        <f t="shared" ref="X39" si="15">W39</f>
        <v>-86499.223999999987</v>
      </c>
      <c r="Y39" s="148">
        <f t="shared" ref="Y39:Y40" si="16">W39</f>
        <v>-86499.223999999987</v>
      </c>
      <c r="Z39" s="144">
        <v>0</v>
      </c>
      <c r="AA39" s="138"/>
      <c r="AB39" s="145" t="s">
        <v>133</v>
      </c>
    </row>
    <row r="40" spans="1:29" s="23" customFormat="1" x14ac:dyDescent="0.2">
      <c r="A40" s="87">
        <v>2020</v>
      </c>
      <c r="B40" s="87" t="s">
        <v>168</v>
      </c>
      <c r="C40" s="87">
        <v>117</v>
      </c>
      <c r="D40" s="87" t="s">
        <v>10</v>
      </c>
      <c r="E40" s="76">
        <v>43784</v>
      </c>
      <c r="F40" s="76">
        <v>44044</v>
      </c>
      <c r="G40" s="76">
        <v>44074</v>
      </c>
      <c r="H40" s="76">
        <v>44081</v>
      </c>
      <c r="I40" s="92">
        <v>18000</v>
      </c>
      <c r="J40" s="92" t="s">
        <v>129</v>
      </c>
      <c r="K40" s="87" t="s">
        <v>12</v>
      </c>
      <c r="L40" s="87" t="s">
        <v>14</v>
      </c>
      <c r="M40" s="88">
        <v>58.8</v>
      </c>
      <c r="N40" s="87" t="s">
        <v>34</v>
      </c>
      <c r="O40" s="125">
        <v>-1058400</v>
      </c>
      <c r="P40" s="90" t="s">
        <v>16</v>
      </c>
      <c r="Q40" s="76" t="s">
        <v>104</v>
      </c>
      <c r="R40" s="209">
        <f t="shared" si="11"/>
        <v>685656</v>
      </c>
      <c r="S40" s="209">
        <v>0</v>
      </c>
      <c r="T40" s="77"/>
      <c r="U40" s="129">
        <v>38.091999999999999</v>
      </c>
      <c r="V40" s="129" t="s">
        <v>187</v>
      </c>
      <c r="W40" s="148">
        <f t="shared" si="12"/>
        <v>-372744</v>
      </c>
      <c r="X40" s="115">
        <f>W40</f>
        <v>-372744</v>
      </c>
      <c r="Y40" s="148">
        <f t="shared" si="16"/>
        <v>-372744</v>
      </c>
      <c r="Z40" s="91">
        <v>0</v>
      </c>
      <c r="AA40" s="87"/>
      <c r="AB40" s="78" t="s">
        <v>133</v>
      </c>
    </row>
    <row r="41" spans="1:29" s="23" customFormat="1" x14ac:dyDescent="0.2">
      <c r="A41" s="87">
        <v>2020</v>
      </c>
      <c r="B41" s="87" t="s">
        <v>169</v>
      </c>
      <c r="C41" s="87">
        <v>118</v>
      </c>
      <c r="D41" s="87" t="s">
        <v>10</v>
      </c>
      <c r="E41" s="76">
        <v>43784</v>
      </c>
      <c r="F41" s="76">
        <v>44075</v>
      </c>
      <c r="G41" s="76">
        <v>44104</v>
      </c>
      <c r="H41" s="76">
        <v>44111</v>
      </c>
      <c r="I41" s="92">
        <v>24000</v>
      </c>
      <c r="J41" s="92" t="s">
        <v>129</v>
      </c>
      <c r="K41" s="87" t="s">
        <v>12</v>
      </c>
      <c r="L41" s="87" t="s">
        <v>14</v>
      </c>
      <c r="M41" s="88">
        <v>58.8</v>
      </c>
      <c r="N41" s="87" t="s">
        <v>34</v>
      </c>
      <c r="O41" s="125">
        <v>-1411200</v>
      </c>
      <c r="P41" s="90" t="s">
        <v>16</v>
      </c>
      <c r="Q41" s="76" t="s">
        <v>104</v>
      </c>
      <c r="R41" s="209">
        <f t="shared" si="11"/>
        <v>853415.99999999988</v>
      </c>
      <c r="S41" s="209">
        <v>0</v>
      </c>
      <c r="T41" s="77"/>
      <c r="U41" s="105">
        <v>35.558999999999997</v>
      </c>
      <c r="V41" s="105" t="s">
        <v>187</v>
      </c>
      <c r="W41" s="148">
        <f t="shared" si="12"/>
        <v>-557784</v>
      </c>
      <c r="X41" s="115">
        <f>W41</f>
        <v>-557784</v>
      </c>
      <c r="Y41" s="148">
        <f>W41</f>
        <v>-557784</v>
      </c>
      <c r="Z41" s="91">
        <v>0</v>
      </c>
      <c r="AA41" s="87"/>
      <c r="AB41" s="78" t="s">
        <v>133</v>
      </c>
    </row>
    <row r="42" spans="1:29" s="23" customFormat="1" x14ac:dyDescent="0.2">
      <c r="A42" s="25">
        <v>2020</v>
      </c>
      <c r="B42" s="25" t="s">
        <v>170</v>
      </c>
      <c r="C42" s="87">
        <v>145</v>
      </c>
      <c r="D42" s="25" t="s">
        <v>33</v>
      </c>
      <c r="E42" s="27">
        <v>43888</v>
      </c>
      <c r="F42" s="27">
        <v>44075</v>
      </c>
      <c r="G42" s="27">
        <v>44104</v>
      </c>
      <c r="H42" s="27">
        <v>44111</v>
      </c>
      <c r="I42" s="37">
        <v>6815</v>
      </c>
      <c r="J42" s="37" t="s">
        <v>129</v>
      </c>
      <c r="K42" s="25" t="s">
        <v>12</v>
      </c>
      <c r="L42" s="25" t="s">
        <v>14</v>
      </c>
      <c r="M42" s="39">
        <v>48.8</v>
      </c>
      <c r="N42" s="87" t="s">
        <v>34</v>
      </c>
      <c r="O42" s="142">
        <v>-332572</v>
      </c>
      <c r="P42" s="33" t="s">
        <v>16</v>
      </c>
      <c r="Q42" s="76" t="s">
        <v>104</v>
      </c>
      <c r="R42" s="209">
        <f t="shared" si="11"/>
        <v>242334.58499999999</v>
      </c>
      <c r="S42" s="209">
        <v>0</v>
      </c>
      <c r="T42" s="77"/>
      <c r="U42" s="105">
        <v>35.558999999999997</v>
      </c>
      <c r="V42" s="105" t="s">
        <v>187</v>
      </c>
      <c r="W42" s="148">
        <f t="shared" si="12"/>
        <v>-90237.414999999994</v>
      </c>
      <c r="X42" s="115">
        <f t="shared" ref="X42" si="17">W42</f>
        <v>-90237.414999999994</v>
      </c>
      <c r="Y42" s="148">
        <f t="shared" ref="Y42" si="18">W42</f>
        <v>-90237.414999999994</v>
      </c>
      <c r="Z42" s="29">
        <v>0</v>
      </c>
      <c r="AA42" s="25"/>
      <c r="AB42" s="78" t="s">
        <v>133</v>
      </c>
    </row>
    <row r="43" spans="1:29" s="23" customFormat="1" x14ac:dyDescent="0.2">
      <c r="A43" s="87">
        <v>2020</v>
      </c>
      <c r="B43" s="87" t="s">
        <v>172</v>
      </c>
      <c r="C43" s="87">
        <v>119</v>
      </c>
      <c r="D43" s="87" t="s">
        <v>10</v>
      </c>
      <c r="E43" s="76">
        <v>43784</v>
      </c>
      <c r="F43" s="76">
        <v>44105</v>
      </c>
      <c r="G43" s="76">
        <v>44135</v>
      </c>
      <c r="H43" s="76">
        <v>44141</v>
      </c>
      <c r="I43" s="92">
        <v>20000</v>
      </c>
      <c r="J43" s="92" t="s">
        <v>129</v>
      </c>
      <c r="K43" s="87" t="s">
        <v>12</v>
      </c>
      <c r="L43" s="87" t="s">
        <v>14</v>
      </c>
      <c r="M43" s="88">
        <v>58.8</v>
      </c>
      <c r="N43" s="87" t="s">
        <v>34</v>
      </c>
      <c r="O43" s="125">
        <v>-1176000</v>
      </c>
      <c r="P43" s="90" t="s">
        <v>16</v>
      </c>
      <c r="Q43" s="76" t="s">
        <v>104</v>
      </c>
      <c r="R43" s="209">
        <f t="shared" si="11"/>
        <v>705660</v>
      </c>
      <c r="S43" s="209">
        <v>0</v>
      </c>
      <c r="T43" s="161"/>
      <c r="U43" s="105">
        <v>35.283000000000001</v>
      </c>
      <c r="V43" s="105" t="s">
        <v>187</v>
      </c>
      <c r="W43" s="148">
        <f t="shared" si="12"/>
        <v>-470339.99999999994</v>
      </c>
      <c r="X43" s="115">
        <f>W43</f>
        <v>-470339.99999999994</v>
      </c>
      <c r="Y43" s="148">
        <f>W43</f>
        <v>-470339.99999999994</v>
      </c>
      <c r="Z43" s="91">
        <v>0</v>
      </c>
      <c r="AA43" s="87"/>
      <c r="AB43" s="78" t="s">
        <v>133</v>
      </c>
    </row>
    <row r="44" spans="1:29" s="23" customFormat="1" x14ac:dyDescent="0.2">
      <c r="A44" s="25">
        <v>2020</v>
      </c>
      <c r="B44" s="25" t="s">
        <v>171</v>
      </c>
      <c r="C44" s="87">
        <v>146</v>
      </c>
      <c r="D44" s="25" t="s">
        <v>33</v>
      </c>
      <c r="E44" s="27">
        <v>43888</v>
      </c>
      <c r="F44" s="27">
        <v>44105</v>
      </c>
      <c r="G44" s="27">
        <v>44135</v>
      </c>
      <c r="H44" s="27">
        <v>44141</v>
      </c>
      <c r="I44" s="37">
        <v>7996</v>
      </c>
      <c r="J44" s="37" t="s">
        <v>129</v>
      </c>
      <c r="K44" s="25" t="s">
        <v>12</v>
      </c>
      <c r="L44" s="25" t="s">
        <v>14</v>
      </c>
      <c r="M44" s="39">
        <v>48.8</v>
      </c>
      <c r="N44" s="87" t="s">
        <v>34</v>
      </c>
      <c r="O44" s="142">
        <v>-390204.8</v>
      </c>
      <c r="P44" s="33" t="s">
        <v>16</v>
      </c>
      <c r="Q44" s="76" t="s">
        <v>104</v>
      </c>
      <c r="R44" s="209">
        <f t="shared" si="11"/>
        <v>282173.24279999995</v>
      </c>
      <c r="S44" s="209">
        <v>0</v>
      </c>
      <c r="T44" s="77"/>
      <c r="U44" s="105">
        <v>35.289299999999997</v>
      </c>
      <c r="V44" s="105" t="s">
        <v>187</v>
      </c>
      <c r="W44" s="148">
        <f t="shared" si="12"/>
        <v>-108031.5572</v>
      </c>
      <c r="X44" s="115">
        <f>W44</f>
        <v>-108031.5572</v>
      </c>
      <c r="Y44" s="148">
        <f>W44</f>
        <v>-108031.5572</v>
      </c>
      <c r="Z44" s="29">
        <v>0</v>
      </c>
      <c r="AA44" s="25"/>
      <c r="AB44" s="78" t="s">
        <v>133</v>
      </c>
    </row>
    <row r="45" spans="1:29" s="23" customFormat="1" x14ac:dyDescent="0.2">
      <c r="A45" s="87">
        <v>2020</v>
      </c>
      <c r="B45" s="87" t="s">
        <v>173</v>
      </c>
      <c r="C45" s="87">
        <v>147</v>
      </c>
      <c r="D45" s="87" t="s">
        <v>33</v>
      </c>
      <c r="E45" s="76">
        <v>43888</v>
      </c>
      <c r="F45" s="76">
        <v>44136</v>
      </c>
      <c r="G45" s="76">
        <v>44165</v>
      </c>
      <c r="H45" s="76">
        <v>44172</v>
      </c>
      <c r="I45" s="92">
        <v>12526</v>
      </c>
      <c r="J45" s="92" t="s">
        <v>129</v>
      </c>
      <c r="K45" s="87" t="s">
        <v>12</v>
      </c>
      <c r="L45" s="87" t="s">
        <v>14</v>
      </c>
      <c r="M45" s="88">
        <v>48.8</v>
      </c>
      <c r="N45" s="87" t="s">
        <v>34</v>
      </c>
      <c r="O45" s="125">
        <v>-611268.79999999993</v>
      </c>
      <c r="P45" s="90" t="s">
        <v>16</v>
      </c>
      <c r="Q45" s="76" t="s">
        <v>104</v>
      </c>
      <c r="R45" s="209">
        <f t="shared" si="11"/>
        <v>465315.84800000006</v>
      </c>
      <c r="S45" s="209">
        <v>0</v>
      </c>
      <c r="T45" s="77"/>
      <c r="U45" s="77">
        <v>37.148000000000003</v>
      </c>
      <c r="V45" s="77" t="s">
        <v>187</v>
      </c>
      <c r="W45" s="148">
        <f>(U45-M45)*I45</f>
        <v>-145952.95199999993</v>
      </c>
      <c r="X45" s="115">
        <f t="shared" ref="X45:X46" si="19">W45</f>
        <v>-145952.95199999993</v>
      </c>
      <c r="Y45" s="148">
        <f t="shared" ref="Y45:Y46" si="20">W45</f>
        <v>-145952.95199999993</v>
      </c>
      <c r="Z45" s="91">
        <v>0</v>
      </c>
      <c r="AA45" s="87"/>
      <c r="AB45" s="78" t="s">
        <v>133</v>
      </c>
    </row>
    <row r="46" spans="1:29" s="114" customFormat="1" x14ac:dyDescent="0.2">
      <c r="A46" s="98">
        <v>2020</v>
      </c>
      <c r="B46" s="98" t="s">
        <v>174</v>
      </c>
      <c r="C46" s="98">
        <v>148</v>
      </c>
      <c r="D46" s="98" t="s">
        <v>33</v>
      </c>
      <c r="E46" s="99">
        <v>43888</v>
      </c>
      <c r="F46" s="99">
        <v>44166</v>
      </c>
      <c r="G46" s="99">
        <v>44196</v>
      </c>
      <c r="H46" s="99">
        <v>44204</v>
      </c>
      <c r="I46" s="100">
        <v>7249</v>
      </c>
      <c r="J46" s="100" t="s">
        <v>129</v>
      </c>
      <c r="K46" s="98" t="s">
        <v>12</v>
      </c>
      <c r="L46" s="98" t="s">
        <v>14</v>
      </c>
      <c r="M46" s="101">
        <v>48.8</v>
      </c>
      <c r="N46" s="98" t="s">
        <v>34</v>
      </c>
      <c r="O46" s="125">
        <v>-353751.19999999995</v>
      </c>
      <c r="P46" s="103" t="s">
        <v>16</v>
      </c>
      <c r="Q46" s="99" t="s">
        <v>104</v>
      </c>
      <c r="R46" s="209">
        <f t="shared" si="11"/>
        <v>299209.72400000005</v>
      </c>
      <c r="S46" s="209">
        <v>0</v>
      </c>
      <c r="T46" s="105"/>
      <c r="U46" s="105">
        <v>41.276000000000003</v>
      </c>
      <c r="V46" s="105" t="s">
        <v>187</v>
      </c>
      <c r="W46" s="148">
        <f>(U46-M46)*I46</f>
        <v>-54541.475999999951</v>
      </c>
      <c r="X46" s="115">
        <f t="shared" si="19"/>
        <v>-54541.475999999951</v>
      </c>
      <c r="Y46" s="148">
        <f t="shared" si="20"/>
        <v>-54541.475999999951</v>
      </c>
      <c r="Z46" s="104">
        <v>0</v>
      </c>
      <c r="AA46" s="98"/>
      <c r="AB46" s="113" t="s">
        <v>133</v>
      </c>
    </row>
    <row r="47" spans="1:29" s="160" customFormat="1" x14ac:dyDescent="0.2">
      <c r="A47" s="155"/>
      <c r="B47" s="155"/>
      <c r="C47" s="155"/>
      <c r="D47" s="155"/>
      <c r="E47" s="156"/>
      <c r="F47" s="156"/>
      <c r="G47" s="156"/>
      <c r="H47" s="155"/>
      <c r="I47" s="157">
        <v>257499</v>
      </c>
      <c r="J47" s="157"/>
      <c r="K47" s="155"/>
      <c r="L47" s="158"/>
      <c r="M47" s="155"/>
      <c r="N47" s="155" t="s">
        <v>34</v>
      </c>
      <c r="O47" s="159">
        <v>-14469951.200000001</v>
      </c>
      <c r="P47" s="159"/>
      <c r="Q47" s="155"/>
      <c r="R47" s="210">
        <f>SUM(R24:R46)</f>
        <v>9483909.9647999983</v>
      </c>
      <c r="S47" s="210">
        <f>SUM(S24:S46)</f>
        <v>0</v>
      </c>
      <c r="T47" s="155"/>
      <c r="U47" s="155" t="s">
        <v>35</v>
      </c>
      <c r="V47" s="155"/>
      <c r="W47" s="159">
        <f>SUM(W24:W46)</f>
        <v>-4986041.2351999981</v>
      </c>
      <c r="X47" s="159">
        <f t="shared" ref="X47:Y47" si="21">SUM(X24:X46)</f>
        <v>-4986041.2351999981</v>
      </c>
      <c r="Y47" s="159">
        <f t="shared" si="21"/>
        <v>-4986041.2351999981</v>
      </c>
      <c r="Z47" s="158">
        <v>0</v>
      </c>
      <c r="AA47" s="159"/>
      <c r="AB47" s="159"/>
      <c r="AC47" s="122"/>
    </row>
    <row r="48" spans="1:29" s="11" customFormat="1" ht="9" customHeight="1" x14ac:dyDescent="0.2">
      <c r="A48" s="44"/>
      <c r="B48" s="45"/>
      <c r="C48" s="45"/>
      <c r="D48" s="45"/>
      <c r="E48" s="46"/>
      <c r="F48" s="46"/>
      <c r="G48" s="46"/>
      <c r="H48" s="46"/>
      <c r="I48" s="44"/>
      <c r="J48" s="44"/>
      <c r="K48" s="45"/>
      <c r="L48" s="45"/>
      <c r="M48" s="47"/>
      <c r="N48" s="45"/>
      <c r="O48" s="47"/>
      <c r="P48" s="47"/>
      <c r="Q48" s="47"/>
      <c r="R48" s="47"/>
      <c r="S48" s="47"/>
      <c r="T48" s="48"/>
      <c r="U48" s="47"/>
      <c r="V48" s="47"/>
      <c r="W48" s="44"/>
      <c r="X48" s="44"/>
      <c r="Y48" s="49"/>
      <c r="Z48" s="49"/>
      <c r="AA48" s="50"/>
      <c r="AB48" s="45"/>
    </row>
    <row r="49" spans="1:28" s="23" customFormat="1" x14ac:dyDescent="0.2">
      <c r="A49" s="25">
        <v>2019</v>
      </c>
      <c r="B49" s="25" t="s">
        <v>22</v>
      </c>
      <c r="C49" s="25">
        <v>5</v>
      </c>
      <c r="D49" s="25" t="s">
        <v>33</v>
      </c>
      <c r="E49" s="27">
        <v>43434</v>
      </c>
      <c r="F49" s="27">
        <v>43466</v>
      </c>
      <c r="G49" s="27">
        <v>43496</v>
      </c>
      <c r="H49" s="27">
        <v>43503</v>
      </c>
      <c r="I49" s="37">
        <v>650</v>
      </c>
      <c r="J49" s="37" t="s">
        <v>126</v>
      </c>
      <c r="K49" s="25" t="s">
        <v>12</v>
      </c>
      <c r="L49" s="25" t="s">
        <v>14</v>
      </c>
      <c r="M49" s="39">
        <v>282.5</v>
      </c>
      <c r="N49" s="25" t="s">
        <v>34</v>
      </c>
      <c r="O49" s="35">
        <v>-183625</v>
      </c>
      <c r="P49" s="33" t="s">
        <v>16</v>
      </c>
      <c r="Q49" s="27" t="s">
        <v>73</v>
      </c>
      <c r="R49" s="209">
        <f t="shared" ref="R49:R112" si="22">I49*U49</f>
        <v>193689.59999999998</v>
      </c>
      <c r="S49" s="209">
        <v>0</v>
      </c>
      <c r="T49" s="25"/>
      <c r="U49" s="42">
        <v>297.98399999999998</v>
      </c>
      <c r="V49" s="42" t="s">
        <v>187</v>
      </c>
      <c r="W49" s="29">
        <f>(U49-M49)*I49</f>
        <v>10064.599999999988</v>
      </c>
      <c r="X49" s="40">
        <f>W49</f>
        <v>10064.599999999988</v>
      </c>
      <c r="Y49" s="29">
        <f t="shared" ref="Y49:Y62" si="23">W49</f>
        <v>10064.599999999988</v>
      </c>
      <c r="Z49" s="29">
        <v>0</v>
      </c>
      <c r="AA49" s="25"/>
      <c r="AB49" s="78" t="s">
        <v>75</v>
      </c>
    </row>
    <row r="50" spans="1:28" s="23" customFormat="1" x14ac:dyDescent="0.2">
      <c r="A50" s="25">
        <v>2019</v>
      </c>
      <c r="B50" s="25" t="s">
        <v>51</v>
      </c>
      <c r="C50" s="25">
        <v>27</v>
      </c>
      <c r="D50" s="25" t="s">
        <v>10</v>
      </c>
      <c r="E50" s="27">
        <v>43452</v>
      </c>
      <c r="F50" s="27">
        <v>43466</v>
      </c>
      <c r="G50" s="27">
        <v>43496</v>
      </c>
      <c r="H50" s="27">
        <v>43503</v>
      </c>
      <c r="I50" s="37">
        <v>635</v>
      </c>
      <c r="J50" s="37" t="s">
        <v>126</v>
      </c>
      <c r="K50" s="25" t="s">
        <v>12</v>
      </c>
      <c r="L50" s="25" t="s">
        <v>14</v>
      </c>
      <c r="M50" s="39">
        <v>265.5</v>
      </c>
      <c r="N50" s="25" t="s">
        <v>34</v>
      </c>
      <c r="O50" s="35">
        <v>-168592.5</v>
      </c>
      <c r="P50" s="33" t="s">
        <v>16</v>
      </c>
      <c r="Q50" s="76" t="s">
        <v>72</v>
      </c>
      <c r="R50" s="209">
        <f t="shared" si="22"/>
        <v>177063.64129999999</v>
      </c>
      <c r="S50" s="209">
        <v>0</v>
      </c>
      <c r="T50" s="25"/>
      <c r="U50" s="42">
        <v>278.84037999999998</v>
      </c>
      <c r="V50" s="42" t="s">
        <v>187</v>
      </c>
      <c r="W50" s="29">
        <f t="shared" ref="W50:W82" si="24">(U50-M50)*I50</f>
        <v>8471.1412999999884</v>
      </c>
      <c r="X50" s="40">
        <f t="shared" ref="X50:Y65" si="25">W50</f>
        <v>8471.1412999999884</v>
      </c>
      <c r="Y50" s="29">
        <f t="shared" si="23"/>
        <v>8471.1412999999884</v>
      </c>
      <c r="Z50" s="29">
        <v>0</v>
      </c>
      <c r="AA50" s="25"/>
      <c r="AB50" s="78" t="s">
        <v>74</v>
      </c>
    </row>
    <row r="51" spans="1:28" s="23" customFormat="1" x14ac:dyDescent="0.2">
      <c r="A51" s="25">
        <v>2019</v>
      </c>
      <c r="B51" s="25" t="s">
        <v>61</v>
      </c>
      <c r="C51" s="25">
        <v>39</v>
      </c>
      <c r="D51" s="25" t="s">
        <v>10</v>
      </c>
      <c r="E51" s="27">
        <v>43452</v>
      </c>
      <c r="F51" s="27">
        <v>43466</v>
      </c>
      <c r="G51" s="27">
        <v>43496</v>
      </c>
      <c r="H51" s="27">
        <v>43503</v>
      </c>
      <c r="I51" s="37">
        <v>665</v>
      </c>
      <c r="J51" s="37" t="s">
        <v>126</v>
      </c>
      <c r="K51" s="25" t="s">
        <v>12</v>
      </c>
      <c r="L51" s="25" t="s">
        <v>14</v>
      </c>
      <c r="M51" s="39">
        <v>274.5</v>
      </c>
      <c r="N51" s="25" t="s">
        <v>34</v>
      </c>
      <c r="O51" s="35">
        <v>-182542.5</v>
      </c>
      <c r="P51" s="33" t="s">
        <v>16</v>
      </c>
      <c r="Q51" s="76" t="s">
        <v>71</v>
      </c>
      <c r="R51" s="209">
        <f t="shared" si="22"/>
        <v>201624.60184999998</v>
      </c>
      <c r="S51" s="209">
        <v>0</v>
      </c>
      <c r="T51" s="25"/>
      <c r="U51" s="42">
        <v>303.19488999999999</v>
      </c>
      <c r="V51" s="42" t="s">
        <v>187</v>
      </c>
      <c r="W51" s="29">
        <f t="shared" si="24"/>
        <v>19082.101849999992</v>
      </c>
      <c r="X51" s="40">
        <f t="shared" si="25"/>
        <v>19082.101849999992</v>
      </c>
      <c r="Y51" s="29">
        <f t="shared" si="23"/>
        <v>19082.101849999992</v>
      </c>
      <c r="Z51" s="29">
        <v>0</v>
      </c>
      <c r="AA51" s="25"/>
      <c r="AB51" s="78" t="s">
        <v>76</v>
      </c>
    </row>
    <row r="52" spans="1:28" s="23" customFormat="1" ht="12.75" customHeight="1" x14ac:dyDescent="0.2">
      <c r="A52" s="25">
        <v>2019</v>
      </c>
      <c r="B52" s="25" t="s">
        <v>23</v>
      </c>
      <c r="C52" s="25">
        <v>6</v>
      </c>
      <c r="D52" s="25" t="s">
        <v>33</v>
      </c>
      <c r="E52" s="27">
        <v>43434</v>
      </c>
      <c r="F52" s="27">
        <v>43497</v>
      </c>
      <c r="G52" s="27">
        <v>43524</v>
      </c>
      <c r="H52" s="27">
        <v>43531</v>
      </c>
      <c r="I52" s="37">
        <v>650</v>
      </c>
      <c r="J52" s="37" t="s">
        <v>126</v>
      </c>
      <c r="K52" s="25" t="s">
        <v>12</v>
      </c>
      <c r="L52" s="25" t="s">
        <v>14</v>
      </c>
      <c r="M52" s="39">
        <v>282.5</v>
      </c>
      <c r="N52" s="25" t="s">
        <v>34</v>
      </c>
      <c r="O52" s="35">
        <v>-183625</v>
      </c>
      <c r="P52" s="33" t="s">
        <v>16</v>
      </c>
      <c r="Q52" s="27" t="s">
        <v>73</v>
      </c>
      <c r="R52" s="209">
        <f t="shared" si="22"/>
        <v>219439.02499999999</v>
      </c>
      <c r="S52" s="209">
        <v>0</v>
      </c>
      <c r="T52" s="25"/>
      <c r="U52" s="42">
        <v>337.5985</v>
      </c>
      <c r="V52" s="42" t="s">
        <v>187</v>
      </c>
      <c r="W52" s="29">
        <f t="shared" si="24"/>
        <v>35814.025000000001</v>
      </c>
      <c r="X52" s="40">
        <f>W52</f>
        <v>35814.025000000001</v>
      </c>
      <c r="Y52" s="29">
        <f t="shared" si="23"/>
        <v>35814.025000000001</v>
      </c>
      <c r="Z52" s="29">
        <v>0</v>
      </c>
      <c r="AA52" s="29">
        <v>0</v>
      </c>
      <c r="AB52" s="78" t="s">
        <v>75</v>
      </c>
    </row>
    <row r="53" spans="1:28" s="23" customFormat="1" x14ac:dyDescent="0.2">
      <c r="A53" s="25">
        <v>2019</v>
      </c>
      <c r="B53" s="25" t="s">
        <v>52</v>
      </c>
      <c r="C53" s="25">
        <v>28</v>
      </c>
      <c r="D53" s="25" t="s">
        <v>10</v>
      </c>
      <c r="E53" s="27">
        <v>43452</v>
      </c>
      <c r="F53" s="27">
        <v>43497</v>
      </c>
      <c r="G53" s="27">
        <v>43524</v>
      </c>
      <c r="H53" s="27">
        <v>43531</v>
      </c>
      <c r="I53" s="37">
        <v>635</v>
      </c>
      <c r="J53" s="37" t="s">
        <v>126</v>
      </c>
      <c r="K53" s="25" t="s">
        <v>12</v>
      </c>
      <c r="L53" s="25" t="s">
        <v>14</v>
      </c>
      <c r="M53" s="39">
        <v>265.5</v>
      </c>
      <c r="N53" s="25" t="s">
        <v>34</v>
      </c>
      <c r="O53" s="35">
        <v>-168592.5</v>
      </c>
      <c r="P53" s="33" t="s">
        <v>16</v>
      </c>
      <c r="Q53" s="76" t="s">
        <v>72</v>
      </c>
      <c r="R53" s="209">
        <f t="shared" si="22"/>
        <v>201503.91500000001</v>
      </c>
      <c r="S53" s="209">
        <v>0</v>
      </c>
      <c r="T53" s="25"/>
      <c r="U53" s="42">
        <v>317.32900000000001</v>
      </c>
      <c r="V53" s="42" t="s">
        <v>187</v>
      </c>
      <c r="W53" s="29">
        <f t="shared" si="24"/>
        <v>32911.415000000008</v>
      </c>
      <c r="X53" s="40">
        <f t="shared" si="25"/>
        <v>32911.415000000008</v>
      </c>
      <c r="Y53" s="29">
        <f t="shared" si="23"/>
        <v>32911.415000000008</v>
      </c>
      <c r="Z53" s="29">
        <v>0</v>
      </c>
      <c r="AA53" s="29">
        <v>0</v>
      </c>
      <c r="AB53" s="78" t="s">
        <v>74</v>
      </c>
    </row>
    <row r="54" spans="1:28" s="23" customFormat="1" x14ac:dyDescent="0.2">
      <c r="A54" s="25">
        <v>2019</v>
      </c>
      <c r="B54" s="25" t="s">
        <v>62</v>
      </c>
      <c r="C54" s="25">
        <v>40</v>
      </c>
      <c r="D54" s="25" t="s">
        <v>10</v>
      </c>
      <c r="E54" s="27">
        <v>43452</v>
      </c>
      <c r="F54" s="27">
        <v>43497</v>
      </c>
      <c r="G54" s="27">
        <v>43524</v>
      </c>
      <c r="H54" s="27">
        <v>43531</v>
      </c>
      <c r="I54" s="37">
        <v>2110</v>
      </c>
      <c r="J54" s="37" t="s">
        <v>126</v>
      </c>
      <c r="K54" s="25" t="s">
        <v>12</v>
      </c>
      <c r="L54" s="25" t="s">
        <v>14</v>
      </c>
      <c r="M54" s="39">
        <v>274.5</v>
      </c>
      <c r="N54" s="25" t="s">
        <v>34</v>
      </c>
      <c r="O54" s="35">
        <v>-579195</v>
      </c>
      <c r="P54" s="33" t="s">
        <v>16</v>
      </c>
      <c r="Q54" s="76" t="s">
        <v>71</v>
      </c>
      <c r="R54" s="209">
        <f t="shared" si="22"/>
        <v>722501.98</v>
      </c>
      <c r="S54" s="209">
        <v>0</v>
      </c>
      <c r="T54" s="25"/>
      <c r="U54" s="42">
        <v>342.41800000000001</v>
      </c>
      <c r="V54" s="42" t="s">
        <v>187</v>
      </c>
      <c r="W54" s="29">
        <f t="shared" si="24"/>
        <v>143306.98000000001</v>
      </c>
      <c r="X54" s="40">
        <f t="shared" si="25"/>
        <v>143306.98000000001</v>
      </c>
      <c r="Y54" s="29">
        <f t="shared" si="23"/>
        <v>143306.98000000001</v>
      </c>
      <c r="Z54" s="29">
        <v>0</v>
      </c>
      <c r="AA54" s="29">
        <v>0</v>
      </c>
      <c r="AB54" s="78" t="s">
        <v>76</v>
      </c>
    </row>
    <row r="55" spans="1:28" s="23" customFormat="1" x14ac:dyDescent="0.2">
      <c r="A55" s="87">
        <v>2019</v>
      </c>
      <c r="B55" s="87" t="s">
        <v>24</v>
      </c>
      <c r="C55" s="87">
        <v>7</v>
      </c>
      <c r="D55" s="87" t="s">
        <v>33</v>
      </c>
      <c r="E55" s="76">
        <v>43434</v>
      </c>
      <c r="F55" s="76">
        <v>43525</v>
      </c>
      <c r="G55" s="76">
        <v>43555</v>
      </c>
      <c r="H55" s="76">
        <v>43560</v>
      </c>
      <c r="I55" s="92">
        <v>650</v>
      </c>
      <c r="J55" s="92" t="s">
        <v>126</v>
      </c>
      <c r="K55" s="87" t="s">
        <v>12</v>
      </c>
      <c r="L55" s="87" t="s">
        <v>14</v>
      </c>
      <c r="M55" s="88">
        <v>282.5</v>
      </c>
      <c r="N55" s="87" t="s">
        <v>34</v>
      </c>
      <c r="O55" s="89">
        <v>-183625</v>
      </c>
      <c r="P55" s="90" t="s">
        <v>16</v>
      </c>
      <c r="Q55" s="76" t="s">
        <v>73</v>
      </c>
      <c r="R55" s="209">
        <f t="shared" si="22"/>
        <v>226195.44999999998</v>
      </c>
      <c r="S55" s="209">
        <v>0</v>
      </c>
      <c r="T55" s="87"/>
      <c r="U55" s="77">
        <v>347.99299999999999</v>
      </c>
      <c r="V55" s="77" t="s">
        <v>187</v>
      </c>
      <c r="W55" s="29">
        <f t="shared" si="24"/>
        <v>42570.45</v>
      </c>
      <c r="X55" s="40">
        <f t="shared" si="25"/>
        <v>42570.45</v>
      </c>
      <c r="Y55" s="29">
        <f t="shared" si="23"/>
        <v>42570.45</v>
      </c>
      <c r="Z55" s="91">
        <v>0</v>
      </c>
      <c r="AA55" s="91">
        <v>0</v>
      </c>
      <c r="AB55" s="78" t="s">
        <v>75</v>
      </c>
    </row>
    <row r="56" spans="1:28" s="23" customFormat="1" x14ac:dyDescent="0.2">
      <c r="A56" s="87">
        <v>2019</v>
      </c>
      <c r="B56" s="87" t="s">
        <v>53</v>
      </c>
      <c r="C56" s="87">
        <v>29</v>
      </c>
      <c r="D56" s="87" t="s">
        <v>10</v>
      </c>
      <c r="E56" s="76">
        <v>43452</v>
      </c>
      <c r="F56" s="76">
        <v>43525</v>
      </c>
      <c r="G56" s="76">
        <v>43555</v>
      </c>
      <c r="H56" s="76">
        <v>43560</v>
      </c>
      <c r="I56" s="92">
        <v>635</v>
      </c>
      <c r="J56" s="92" t="s">
        <v>126</v>
      </c>
      <c r="K56" s="87" t="s">
        <v>12</v>
      </c>
      <c r="L56" s="87" t="s">
        <v>14</v>
      </c>
      <c r="M56" s="88">
        <v>265.5</v>
      </c>
      <c r="N56" s="87" t="s">
        <v>34</v>
      </c>
      <c r="O56" s="89">
        <v>-168592.5</v>
      </c>
      <c r="P56" s="90" t="s">
        <v>16</v>
      </c>
      <c r="Q56" s="76" t="s">
        <v>72</v>
      </c>
      <c r="R56" s="209">
        <f t="shared" si="22"/>
        <v>213340.95</v>
      </c>
      <c r="S56" s="209">
        <v>0</v>
      </c>
      <c r="T56" s="87"/>
      <c r="U56" s="77">
        <v>335.97</v>
      </c>
      <c r="V56" s="77" t="s">
        <v>187</v>
      </c>
      <c r="W56" s="29">
        <f t="shared" si="24"/>
        <v>44748.450000000019</v>
      </c>
      <c r="X56" s="40">
        <f>W56</f>
        <v>44748.450000000019</v>
      </c>
      <c r="Y56" s="29">
        <f t="shared" si="23"/>
        <v>44748.450000000019</v>
      </c>
      <c r="Z56" s="91">
        <v>0</v>
      </c>
      <c r="AA56" s="91">
        <v>0</v>
      </c>
      <c r="AB56" s="78" t="s">
        <v>74</v>
      </c>
    </row>
    <row r="57" spans="1:28" s="23" customFormat="1" x14ac:dyDescent="0.2">
      <c r="A57" s="87">
        <v>2019</v>
      </c>
      <c r="B57" s="87" t="s">
        <v>63</v>
      </c>
      <c r="C57" s="87">
        <v>41</v>
      </c>
      <c r="D57" s="87" t="s">
        <v>10</v>
      </c>
      <c r="E57" s="76">
        <v>43452</v>
      </c>
      <c r="F57" s="76">
        <v>43525</v>
      </c>
      <c r="G57" s="76">
        <v>43555</v>
      </c>
      <c r="H57" s="76">
        <v>43560</v>
      </c>
      <c r="I57" s="92">
        <v>2049</v>
      </c>
      <c r="J57" s="92" t="s">
        <v>126</v>
      </c>
      <c r="K57" s="87" t="s">
        <v>12</v>
      </c>
      <c r="L57" s="87" t="s">
        <v>14</v>
      </c>
      <c r="M57" s="88">
        <v>274.5</v>
      </c>
      <c r="N57" s="87" t="s">
        <v>34</v>
      </c>
      <c r="O57" s="89">
        <v>-562450.5</v>
      </c>
      <c r="P57" s="90" t="s">
        <v>16</v>
      </c>
      <c r="Q57" s="76" t="s">
        <v>71</v>
      </c>
      <c r="R57" s="209">
        <f t="shared" si="22"/>
        <v>722907.69000000006</v>
      </c>
      <c r="S57" s="209">
        <v>0</v>
      </c>
      <c r="T57" s="87"/>
      <c r="U57" s="77">
        <v>352.81</v>
      </c>
      <c r="V57" s="77" t="s">
        <v>187</v>
      </c>
      <c r="W57" s="29">
        <f t="shared" si="24"/>
        <v>160457.19</v>
      </c>
      <c r="X57" s="40">
        <f t="shared" si="25"/>
        <v>160457.19</v>
      </c>
      <c r="Y57" s="29">
        <f t="shared" si="23"/>
        <v>160457.19</v>
      </c>
      <c r="Z57" s="91">
        <v>0</v>
      </c>
      <c r="AA57" s="91">
        <v>0</v>
      </c>
      <c r="AB57" s="78" t="s">
        <v>76</v>
      </c>
    </row>
    <row r="58" spans="1:28" s="114" customFormat="1" x14ac:dyDescent="0.2">
      <c r="A58" s="109">
        <v>2019</v>
      </c>
      <c r="B58" s="109" t="s">
        <v>114</v>
      </c>
      <c r="C58" s="109">
        <v>81</v>
      </c>
      <c r="D58" s="109" t="s">
        <v>33</v>
      </c>
      <c r="E58" s="110">
        <v>43508</v>
      </c>
      <c r="F58" s="110">
        <v>43525</v>
      </c>
      <c r="G58" s="110">
        <v>43555</v>
      </c>
      <c r="H58" s="110">
        <v>43560</v>
      </c>
      <c r="I58" s="111">
        <v>400</v>
      </c>
      <c r="J58" s="111" t="s">
        <v>126</v>
      </c>
      <c r="K58" s="109" t="s">
        <v>12</v>
      </c>
      <c r="L58" s="109" t="s">
        <v>14</v>
      </c>
      <c r="M58" s="101">
        <v>340</v>
      </c>
      <c r="N58" s="98" t="s">
        <v>34</v>
      </c>
      <c r="O58" s="102">
        <v>-136000</v>
      </c>
      <c r="P58" s="103" t="s">
        <v>16</v>
      </c>
      <c r="Q58" s="99" t="s">
        <v>128</v>
      </c>
      <c r="R58" s="209">
        <f t="shared" si="22"/>
        <v>149690.88</v>
      </c>
      <c r="S58" s="209">
        <v>0</v>
      </c>
      <c r="T58" s="98"/>
      <c r="U58" s="105">
        <v>374.22719999999998</v>
      </c>
      <c r="V58" s="105" t="s">
        <v>187</v>
      </c>
      <c r="W58" s="29">
        <f t="shared" si="24"/>
        <v>13690.879999999994</v>
      </c>
      <c r="X58" s="40">
        <f t="shared" si="25"/>
        <v>13690.879999999994</v>
      </c>
      <c r="Y58" s="29">
        <f t="shared" si="23"/>
        <v>13690.879999999994</v>
      </c>
      <c r="Z58" s="104">
        <v>0</v>
      </c>
      <c r="AA58" s="104">
        <v>0</v>
      </c>
      <c r="AB58" s="113" t="s">
        <v>115</v>
      </c>
    </row>
    <row r="59" spans="1:28" s="114" customFormat="1" x14ac:dyDescent="0.2">
      <c r="A59" s="98">
        <v>2019</v>
      </c>
      <c r="B59" s="98" t="s">
        <v>25</v>
      </c>
      <c r="C59" s="98">
        <v>8</v>
      </c>
      <c r="D59" s="98" t="s">
        <v>33</v>
      </c>
      <c r="E59" s="99">
        <v>43434</v>
      </c>
      <c r="F59" s="99">
        <v>43556</v>
      </c>
      <c r="G59" s="99">
        <v>43585</v>
      </c>
      <c r="H59" s="99">
        <v>43593</v>
      </c>
      <c r="I59" s="100">
        <v>650</v>
      </c>
      <c r="J59" s="100" t="s">
        <v>126</v>
      </c>
      <c r="K59" s="98" t="s">
        <v>12</v>
      </c>
      <c r="L59" s="98" t="s">
        <v>14</v>
      </c>
      <c r="M59" s="101">
        <v>282.5</v>
      </c>
      <c r="N59" s="98" t="s">
        <v>34</v>
      </c>
      <c r="O59" s="102">
        <v>-183625</v>
      </c>
      <c r="P59" s="103" t="s">
        <v>16</v>
      </c>
      <c r="Q59" s="99" t="s">
        <v>73</v>
      </c>
      <c r="R59" s="209">
        <f t="shared" si="22"/>
        <v>234976.94999999998</v>
      </c>
      <c r="S59" s="209">
        <v>0</v>
      </c>
      <c r="T59" s="98"/>
      <c r="U59" s="105">
        <v>361.50299999999999</v>
      </c>
      <c r="V59" s="105" t="s">
        <v>187</v>
      </c>
      <c r="W59" s="29">
        <f t="shared" si="24"/>
        <v>51351.94999999999</v>
      </c>
      <c r="X59" s="40">
        <f t="shared" si="25"/>
        <v>51351.94999999999</v>
      </c>
      <c r="Y59" s="29">
        <f t="shared" si="23"/>
        <v>51351.94999999999</v>
      </c>
      <c r="Z59" s="104">
        <v>0</v>
      </c>
      <c r="AA59" s="104">
        <v>0</v>
      </c>
      <c r="AB59" s="113" t="s">
        <v>75</v>
      </c>
    </row>
    <row r="60" spans="1:28" s="114" customFormat="1" x14ac:dyDescent="0.2">
      <c r="A60" s="98">
        <v>2019</v>
      </c>
      <c r="B60" s="98" t="s">
        <v>54</v>
      </c>
      <c r="C60" s="98">
        <v>30</v>
      </c>
      <c r="D60" s="98" t="s">
        <v>10</v>
      </c>
      <c r="E60" s="99">
        <v>43452</v>
      </c>
      <c r="F60" s="99">
        <v>43556</v>
      </c>
      <c r="G60" s="99">
        <v>43585</v>
      </c>
      <c r="H60" s="99">
        <v>43593</v>
      </c>
      <c r="I60" s="100">
        <v>635</v>
      </c>
      <c r="J60" s="100" t="s">
        <v>126</v>
      </c>
      <c r="K60" s="98" t="s">
        <v>12</v>
      </c>
      <c r="L60" s="98" t="s">
        <v>14</v>
      </c>
      <c r="M60" s="101">
        <v>265.5</v>
      </c>
      <c r="N60" s="98" t="s">
        <v>34</v>
      </c>
      <c r="O60" s="102">
        <v>-168592.5</v>
      </c>
      <c r="P60" s="103" t="s">
        <v>16</v>
      </c>
      <c r="Q60" s="99" t="s">
        <v>72</v>
      </c>
      <c r="R60" s="209">
        <f t="shared" si="22"/>
        <v>222745.3</v>
      </c>
      <c r="S60" s="209">
        <v>0</v>
      </c>
      <c r="T60" s="98"/>
      <c r="U60" s="105">
        <v>350.78</v>
      </c>
      <c r="V60" s="105" t="s">
        <v>187</v>
      </c>
      <c r="W60" s="29">
        <f t="shared" si="24"/>
        <v>54152.799999999981</v>
      </c>
      <c r="X60" s="40">
        <f t="shared" si="25"/>
        <v>54152.799999999981</v>
      </c>
      <c r="Y60" s="29">
        <f t="shared" si="23"/>
        <v>54152.799999999981</v>
      </c>
      <c r="Z60" s="104">
        <v>0</v>
      </c>
      <c r="AA60" s="104">
        <v>0</v>
      </c>
      <c r="AB60" s="113" t="s">
        <v>74</v>
      </c>
    </row>
    <row r="61" spans="1:28" s="114" customFormat="1" x14ac:dyDescent="0.2">
      <c r="A61" s="98">
        <v>2019</v>
      </c>
      <c r="B61" s="98" t="s">
        <v>64</v>
      </c>
      <c r="C61" s="98">
        <v>42</v>
      </c>
      <c r="D61" s="98" t="s">
        <v>10</v>
      </c>
      <c r="E61" s="99">
        <v>43452</v>
      </c>
      <c r="F61" s="99">
        <v>43556</v>
      </c>
      <c r="G61" s="99">
        <v>43585</v>
      </c>
      <c r="H61" s="99">
        <v>43593</v>
      </c>
      <c r="I61" s="100">
        <v>1588</v>
      </c>
      <c r="J61" s="100" t="s">
        <v>126</v>
      </c>
      <c r="K61" s="98" t="s">
        <v>12</v>
      </c>
      <c r="L61" s="98" t="s">
        <v>14</v>
      </c>
      <c r="M61" s="101">
        <v>274.5</v>
      </c>
      <c r="N61" s="98" t="s">
        <v>34</v>
      </c>
      <c r="O61" s="102">
        <v>-435906</v>
      </c>
      <c r="P61" s="103" t="s">
        <v>16</v>
      </c>
      <c r="Q61" s="99" t="s">
        <v>71</v>
      </c>
      <c r="R61" s="209">
        <f t="shared" si="22"/>
        <v>581225.46799999999</v>
      </c>
      <c r="S61" s="209">
        <v>0</v>
      </c>
      <c r="T61" s="98"/>
      <c r="U61" s="105">
        <v>366.01100000000002</v>
      </c>
      <c r="V61" s="105" t="s">
        <v>187</v>
      </c>
      <c r="W61" s="29">
        <f t="shared" si="24"/>
        <v>145319.46800000005</v>
      </c>
      <c r="X61" s="40">
        <f t="shared" si="25"/>
        <v>145319.46800000005</v>
      </c>
      <c r="Y61" s="29">
        <f t="shared" si="23"/>
        <v>145319.46800000005</v>
      </c>
      <c r="Z61" s="104">
        <v>0</v>
      </c>
      <c r="AA61" s="104">
        <v>0</v>
      </c>
      <c r="AB61" s="113" t="s">
        <v>76</v>
      </c>
    </row>
    <row r="62" spans="1:28" s="114" customFormat="1" x14ac:dyDescent="0.2">
      <c r="A62" s="109">
        <v>2019</v>
      </c>
      <c r="B62" s="109" t="s">
        <v>116</v>
      </c>
      <c r="C62" s="109">
        <v>82</v>
      </c>
      <c r="D62" s="109" t="s">
        <v>33</v>
      </c>
      <c r="E62" s="110">
        <v>43508</v>
      </c>
      <c r="F62" s="110">
        <v>43556</v>
      </c>
      <c r="G62" s="110">
        <v>43585</v>
      </c>
      <c r="H62" s="110">
        <v>43593</v>
      </c>
      <c r="I62" s="111">
        <v>400</v>
      </c>
      <c r="J62" s="111" t="s">
        <v>126</v>
      </c>
      <c r="K62" s="109" t="s">
        <v>12</v>
      </c>
      <c r="L62" s="109" t="s">
        <v>14</v>
      </c>
      <c r="M62" s="101">
        <v>340</v>
      </c>
      <c r="N62" s="98" t="s">
        <v>34</v>
      </c>
      <c r="O62" s="102">
        <v>-136000</v>
      </c>
      <c r="P62" s="103" t="s">
        <v>16</v>
      </c>
      <c r="Q62" s="99" t="s">
        <v>128</v>
      </c>
      <c r="R62" s="209">
        <f t="shared" si="22"/>
        <v>151052.4</v>
      </c>
      <c r="S62" s="209">
        <v>0</v>
      </c>
      <c r="T62" s="98"/>
      <c r="U62" s="105">
        <v>377.63099999999997</v>
      </c>
      <c r="V62" s="105" t="s">
        <v>187</v>
      </c>
      <c r="W62" s="29">
        <f t="shared" si="24"/>
        <v>15052.399999999989</v>
      </c>
      <c r="X62" s="40">
        <f t="shared" si="25"/>
        <v>15052.399999999989</v>
      </c>
      <c r="Y62" s="29">
        <f t="shared" si="23"/>
        <v>15052.399999999989</v>
      </c>
      <c r="Z62" s="104">
        <v>0</v>
      </c>
      <c r="AA62" s="104">
        <v>0</v>
      </c>
      <c r="AB62" s="113" t="s">
        <v>115</v>
      </c>
    </row>
    <row r="63" spans="1:28" s="131" customFormat="1" x14ac:dyDescent="0.2">
      <c r="A63" s="109">
        <v>2019</v>
      </c>
      <c r="B63" s="109" t="s">
        <v>26</v>
      </c>
      <c r="C63" s="109">
        <v>9</v>
      </c>
      <c r="D63" s="109" t="s">
        <v>33</v>
      </c>
      <c r="E63" s="110">
        <v>43434</v>
      </c>
      <c r="F63" s="110">
        <v>43586</v>
      </c>
      <c r="G63" s="110">
        <v>43616</v>
      </c>
      <c r="H63" s="110">
        <v>43623</v>
      </c>
      <c r="I63" s="111">
        <v>650</v>
      </c>
      <c r="J63" s="111" t="s">
        <v>126</v>
      </c>
      <c r="K63" s="109" t="s">
        <v>12</v>
      </c>
      <c r="L63" s="109" t="s">
        <v>14</v>
      </c>
      <c r="M63" s="124">
        <v>282.5</v>
      </c>
      <c r="N63" s="109" t="s">
        <v>34</v>
      </c>
      <c r="O63" s="125">
        <v>-183625</v>
      </c>
      <c r="P63" s="126" t="s">
        <v>16</v>
      </c>
      <c r="Q63" s="110" t="s">
        <v>73</v>
      </c>
      <c r="R63" s="209">
        <f t="shared" si="22"/>
        <v>225244.37000000002</v>
      </c>
      <c r="S63" s="209">
        <v>0</v>
      </c>
      <c r="T63" s="109"/>
      <c r="U63" s="129">
        <v>346.52980000000002</v>
      </c>
      <c r="V63" s="129" t="s">
        <v>187</v>
      </c>
      <c r="W63" s="29">
        <f t="shared" si="24"/>
        <v>41619.370000000017</v>
      </c>
      <c r="X63" s="40">
        <f t="shared" si="25"/>
        <v>41619.370000000017</v>
      </c>
      <c r="Y63" s="29">
        <f t="shared" si="25"/>
        <v>41619.370000000017</v>
      </c>
      <c r="Z63" s="128">
        <v>0</v>
      </c>
      <c r="AA63" s="128">
        <v>0</v>
      </c>
      <c r="AB63" s="130" t="s">
        <v>75</v>
      </c>
    </row>
    <row r="64" spans="1:28" s="131" customFormat="1" x14ac:dyDescent="0.2">
      <c r="A64" s="109">
        <v>2019</v>
      </c>
      <c r="B64" s="109" t="s">
        <v>55</v>
      </c>
      <c r="C64" s="109">
        <v>31</v>
      </c>
      <c r="D64" s="109" t="s">
        <v>10</v>
      </c>
      <c r="E64" s="110">
        <v>43452</v>
      </c>
      <c r="F64" s="110">
        <v>43586</v>
      </c>
      <c r="G64" s="110">
        <v>43616</v>
      </c>
      <c r="H64" s="110">
        <v>43623</v>
      </c>
      <c r="I64" s="111">
        <v>635</v>
      </c>
      <c r="J64" s="111" t="s">
        <v>126</v>
      </c>
      <c r="K64" s="109" t="s">
        <v>12</v>
      </c>
      <c r="L64" s="109" t="s">
        <v>14</v>
      </c>
      <c r="M64" s="124">
        <v>265.5</v>
      </c>
      <c r="N64" s="109" t="s">
        <v>34</v>
      </c>
      <c r="O64" s="125">
        <v>-168592.5</v>
      </c>
      <c r="P64" s="126" t="s">
        <v>16</v>
      </c>
      <c r="Q64" s="110" t="s">
        <v>72</v>
      </c>
      <c r="R64" s="209">
        <f t="shared" si="22"/>
        <v>211558.38434999998</v>
      </c>
      <c r="S64" s="209">
        <v>0</v>
      </c>
      <c r="T64" s="109"/>
      <c r="U64" s="129">
        <v>333.16280999999998</v>
      </c>
      <c r="V64" s="129" t="s">
        <v>187</v>
      </c>
      <c r="W64" s="29">
        <f t="shared" si="24"/>
        <v>42965.884349999986</v>
      </c>
      <c r="X64" s="40">
        <f t="shared" si="25"/>
        <v>42965.884349999986</v>
      </c>
      <c r="Y64" s="29">
        <f t="shared" si="25"/>
        <v>42965.884349999986</v>
      </c>
      <c r="Z64" s="128">
        <v>0</v>
      </c>
      <c r="AA64" s="128">
        <v>0</v>
      </c>
      <c r="AB64" s="130" t="s">
        <v>74</v>
      </c>
    </row>
    <row r="65" spans="1:28" s="131" customFormat="1" x14ac:dyDescent="0.2">
      <c r="A65" s="109">
        <v>2019</v>
      </c>
      <c r="B65" s="109" t="s">
        <v>65</v>
      </c>
      <c r="C65" s="109">
        <v>43</v>
      </c>
      <c r="D65" s="109" t="s">
        <v>10</v>
      </c>
      <c r="E65" s="110">
        <v>43452</v>
      </c>
      <c r="F65" s="110">
        <v>43586</v>
      </c>
      <c r="G65" s="110">
        <v>43616</v>
      </c>
      <c r="H65" s="110">
        <v>43623</v>
      </c>
      <c r="I65" s="111">
        <v>1979</v>
      </c>
      <c r="J65" s="111" t="s">
        <v>126</v>
      </c>
      <c r="K65" s="109" t="s">
        <v>12</v>
      </c>
      <c r="L65" s="109" t="s">
        <v>14</v>
      </c>
      <c r="M65" s="124">
        <v>274.5</v>
      </c>
      <c r="N65" s="109" t="s">
        <v>34</v>
      </c>
      <c r="O65" s="125">
        <v>-543235.5</v>
      </c>
      <c r="P65" s="126" t="s">
        <v>16</v>
      </c>
      <c r="Q65" s="110" t="s">
        <v>71</v>
      </c>
      <c r="R65" s="209">
        <f t="shared" si="22"/>
        <v>689192.25162</v>
      </c>
      <c r="S65" s="209">
        <v>0</v>
      </c>
      <c r="T65" s="109"/>
      <c r="U65" s="129">
        <v>348.25277999999997</v>
      </c>
      <c r="V65" s="129" t="s">
        <v>187</v>
      </c>
      <c r="W65" s="29">
        <f t="shared" si="24"/>
        <v>145956.75161999994</v>
      </c>
      <c r="X65" s="40">
        <f t="shared" si="25"/>
        <v>145956.75161999994</v>
      </c>
      <c r="Y65" s="29">
        <f t="shared" si="25"/>
        <v>145956.75161999994</v>
      </c>
      <c r="Z65" s="128">
        <v>0</v>
      </c>
      <c r="AA65" s="128">
        <v>0</v>
      </c>
      <c r="AB65" s="130" t="s">
        <v>76</v>
      </c>
    </row>
    <row r="66" spans="1:28" s="131" customFormat="1" ht="12.75" customHeight="1" x14ac:dyDescent="0.2">
      <c r="A66" s="109">
        <v>2019</v>
      </c>
      <c r="B66" s="109" t="s">
        <v>117</v>
      </c>
      <c r="C66" s="109">
        <v>83</v>
      </c>
      <c r="D66" s="109" t="s">
        <v>33</v>
      </c>
      <c r="E66" s="110">
        <v>43508</v>
      </c>
      <c r="F66" s="110">
        <v>43586</v>
      </c>
      <c r="G66" s="110">
        <v>43616</v>
      </c>
      <c r="H66" s="110">
        <v>43623</v>
      </c>
      <c r="I66" s="111">
        <v>400</v>
      </c>
      <c r="J66" s="111" t="s">
        <v>126</v>
      </c>
      <c r="K66" s="109" t="s">
        <v>12</v>
      </c>
      <c r="L66" s="109" t="s">
        <v>14</v>
      </c>
      <c r="M66" s="124">
        <v>340</v>
      </c>
      <c r="N66" s="109" t="s">
        <v>34</v>
      </c>
      <c r="O66" s="125">
        <v>-136000</v>
      </c>
      <c r="P66" s="126" t="s">
        <v>16</v>
      </c>
      <c r="Q66" s="110" t="s">
        <v>128</v>
      </c>
      <c r="R66" s="209">
        <f t="shared" si="22"/>
        <v>144729.84</v>
      </c>
      <c r="S66" s="209">
        <v>0</v>
      </c>
      <c r="T66" s="109"/>
      <c r="U66" s="129">
        <v>361.82459999999998</v>
      </c>
      <c r="V66" s="129" t="s">
        <v>187</v>
      </c>
      <c r="W66" s="29">
        <f t="shared" si="24"/>
        <v>8729.8399999999892</v>
      </c>
      <c r="X66" s="40">
        <f t="shared" ref="X66:Y81" si="26">W66</f>
        <v>8729.8399999999892</v>
      </c>
      <c r="Y66" s="29">
        <f t="shared" si="26"/>
        <v>8729.8399999999892</v>
      </c>
      <c r="Z66" s="128">
        <v>0</v>
      </c>
      <c r="AA66" s="128">
        <v>0</v>
      </c>
      <c r="AB66" s="130" t="s">
        <v>115</v>
      </c>
    </row>
    <row r="67" spans="1:28" s="131" customFormat="1" x14ac:dyDescent="0.2">
      <c r="A67" s="109">
        <v>2019</v>
      </c>
      <c r="B67" s="109" t="s">
        <v>27</v>
      </c>
      <c r="C67" s="109">
        <v>10</v>
      </c>
      <c r="D67" s="109" t="s">
        <v>33</v>
      </c>
      <c r="E67" s="110">
        <v>43434</v>
      </c>
      <c r="F67" s="110">
        <v>43617</v>
      </c>
      <c r="G67" s="110">
        <v>43646</v>
      </c>
      <c r="H67" s="110">
        <v>43651</v>
      </c>
      <c r="I67" s="111">
        <v>650</v>
      </c>
      <c r="J67" s="111" t="s">
        <v>126</v>
      </c>
      <c r="K67" s="109" t="s">
        <v>12</v>
      </c>
      <c r="L67" s="109" t="s">
        <v>14</v>
      </c>
      <c r="M67" s="124">
        <v>282.5</v>
      </c>
      <c r="N67" s="109" t="s">
        <v>34</v>
      </c>
      <c r="O67" s="125">
        <v>-183625</v>
      </c>
      <c r="P67" s="126" t="s">
        <v>16</v>
      </c>
      <c r="Q67" s="110" t="s">
        <v>73</v>
      </c>
      <c r="R67" s="209">
        <f t="shared" si="22"/>
        <v>202495.15</v>
      </c>
      <c r="S67" s="209">
        <v>0</v>
      </c>
      <c r="T67" s="109"/>
      <c r="U67" s="129">
        <v>311.53100000000001</v>
      </c>
      <c r="V67" s="129" t="s">
        <v>187</v>
      </c>
      <c r="W67" s="29">
        <f t="shared" si="24"/>
        <v>18870.150000000005</v>
      </c>
      <c r="X67" s="40">
        <f t="shared" si="26"/>
        <v>18870.150000000005</v>
      </c>
      <c r="Y67" s="29">
        <f t="shared" si="26"/>
        <v>18870.150000000005</v>
      </c>
      <c r="Z67" s="128">
        <v>0</v>
      </c>
      <c r="AA67" s="128">
        <v>0</v>
      </c>
      <c r="AB67" s="130" t="s">
        <v>75</v>
      </c>
    </row>
    <row r="68" spans="1:28" s="131" customFormat="1" x14ac:dyDescent="0.2">
      <c r="A68" s="109">
        <v>2019</v>
      </c>
      <c r="B68" s="109" t="s">
        <v>56</v>
      </c>
      <c r="C68" s="109">
        <v>32</v>
      </c>
      <c r="D68" s="109" t="s">
        <v>10</v>
      </c>
      <c r="E68" s="110">
        <v>43452</v>
      </c>
      <c r="F68" s="110">
        <v>43617</v>
      </c>
      <c r="G68" s="110">
        <v>43646</v>
      </c>
      <c r="H68" s="110">
        <v>43651</v>
      </c>
      <c r="I68" s="111">
        <v>635</v>
      </c>
      <c r="J68" s="111" t="s">
        <v>126</v>
      </c>
      <c r="K68" s="109" t="s">
        <v>12</v>
      </c>
      <c r="L68" s="109" t="s">
        <v>14</v>
      </c>
      <c r="M68" s="124">
        <v>265.5</v>
      </c>
      <c r="N68" s="109" t="s">
        <v>34</v>
      </c>
      <c r="O68" s="125">
        <v>-168592.5</v>
      </c>
      <c r="P68" s="126" t="s">
        <v>16</v>
      </c>
      <c r="Q68" s="110" t="s">
        <v>72</v>
      </c>
      <c r="R68" s="209">
        <f t="shared" si="22"/>
        <v>192020.82499999998</v>
      </c>
      <c r="S68" s="209">
        <v>0</v>
      </c>
      <c r="T68" s="109"/>
      <c r="U68" s="129">
        <v>302.39499999999998</v>
      </c>
      <c r="V68" s="129" t="s">
        <v>187</v>
      </c>
      <c r="W68" s="29">
        <f t="shared" si="24"/>
        <v>23428.32499999999</v>
      </c>
      <c r="X68" s="40">
        <f t="shared" si="26"/>
        <v>23428.32499999999</v>
      </c>
      <c r="Y68" s="29">
        <f t="shared" si="26"/>
        <v>23428.32499999999</v>
      </c>
      <c r="Z68" s="128">
        <v>0</v>
      </c>
      <c r="AA68" s="128">
        <v>0</v>
      </c>
      <c r="AB68" s="130" t="s">
        <v>74</v>
      </c>
    </row>
    <row r="69" spans="1:28" s="131" customFormat="1" x14ac:dyDescent="0.2">
      <c r="A69" s="109">
        <v>2019</v>
      </c>
      <c r="B69" s="109" t="s">
        <v>66</v>
      </c>
      <c r="C69" s="109">
        <v>44</v>
      </c>
      <c r="D69" s="109" t="s">
        <v>10</v>
      </c>
      <c r="E69" s="110">
        <v>43452</v>
      </c>
      <c r="F69" s="110">
        <v>43617</v>
      </c>
      <c r="G69" s="110">
        <v>43646</v>
      </c>
      <c r="H69" s="110">
        <v>43651</v>
      </c>
      <c r="I69" s="111">
        <v>2023</v>
      </c>
      <c r="J69" s="111" t="s">
        <v>126</v>
      </c>
      <c r="K69" s="109" t="s">
        <v>12</v>
      </c>
      <c r="L69" s="109" t="s">
        <v>14</v>
      </c>
      <c r="M69" s="124">
        <v>274.5</v>
      </c>
      <c r="N69" s="109" t="s">
        <v>34</v>
      </c>
      <c r="O69" s="125">
        <v>-555313.5</v>
      </c>
      <c r="P69" s="126" t="s">
        <v>16</v>
      </c>
      <c r="Q69" s="110" t="s">
        <v>71</v>
      </c>
      <c r="R69" s="209">
        <f t="shared" si="22"/>
        <v>644266.83299999998</v>
      </c>
      <c r="S69" s="209">
        <v>0</v>
      </c>
      <c r="T69" s="109"/>
      <c r="U69" s="129">
        <v>318.471</v>
      </c>
      <c r="V69" s="129" t="s">
        <v>187</v>
      </c>
      <c r="W69" s="29">
        <f t="shared" si="24"/>
        <v>88953.333000000013</v>
      </c>
      <c r="X69" s="40">
        <f t="shared" si="26"/>
        <v>88953.333000000013</v>
      </c>
      <c r="Y69" s="29">
        <f t="shared" si="26"/>
        <v>88953.333000000013</v>
      </c>
      <c r="Z69" s="128">
        <v>0</v>
      </c>
      <c r="AA69" s="128">
        <v>0</v>
      </c>
      <c r="AB69" s="130" t="s">
        <v>76</v>
      </c>
    </row>
    <row r="70" spans="1:28" s="131" customFormat="1" x14ac:dyDescent="0.2">
      <c r="A70" s="109">
        <v>2019</v>
      </c>
      <c r="B70" s="109" t="s">
        <v>118</v>
      </c>
      <c r="C70" s="109">
        <v>84</v>
      </c>
      <c r="D70" s="109" t="s">
        <v>33</v>
      </c>
      <c r="E70" s="110">
        <v>43508</v>
      </c>
      <c r="F70" s="110">
        <v>43617</v>
      </c>
      <c r="G70" s="110">
        <v>43646</v>
      </c>
      <c r="H70" s="110">
        <v>43651</v>
      </c>
      <c r="I70" s="111">
        <v>400</v>
      </c>
      <c r="J70" s="111" t="s">
        <v>126</v>
      </c>
      <c r="K70" s="109" t="s">
        <v>12</v>
      </c>
      <c r="L70" s="109" t="s">
        <v>14</v>
      </c>
      <c r="M70" s="124">
        <v>340</v>
      </c>
      <c r="N70" s="109" t="s">
        <v>34</v>
      </c>
      <c r="O70" s="125">
        <v>-136000</v>
      </c>
      <c r="P70" s="126" t="s">
        <v>16</v>
      </c>
      <c r="Q70" s="110" t="s">
        <v>128</v>
      </c>
      <c r="R70" s="209">
        <f t="shared" si="22"/>
        <v>133131.6</v>
      </c>
      <c r="S70" s="209">
        <v>0</v>
      </c>
      <c r="T70" s="109"/>
      <c r="U70" s="129">
        <v>332.82900000000001</v>
      </c>
      <c r="V70" s="129" t="s">
        <v>187</v>
      </c>
      <c r="W70" s="29">
        <f t="shared" si="24"/>
        <v>-2868.3999999999969</v>
      </c>
      <c r="X70" s="40">
        <f t="shared" si="26"/>
        <v>-2868.3999999999969</v>
      </c>
      <c r="Y70" s="29">
        <f t="shared" si="26"/>
        <v>-2868.3999999999969</v>
      </c>
      <c r="Z70" s="128">
        <v>0</v>
      </c>
      <c r="AA70" s="128">
        <v>0</v>
      </c>
      <c r="AB70" s="130" t="s">
        <v>115</v>
      </c>
    </row>
    <row r="71" spans="1:28" s="131" customFormat="1" x14ac:dyDescent="0.2">
      <c r="A71" s="109">
        <v>2019</v>
      </c>
      <c r="B71" s="109" t="s">
        <v>57</v>
      </c>
      <c r="C71" s="109">
        <v>33</v>
      </c>
      <c r="D71" s="109" t="s">
        <v>10</v>
      </c>
      <c r="E71" s="110">
        <v>43452</v>
      </c>
      <c r="F71" s="110">
        <v>43647</v>
      </c>
      <c r="G71" s="110">
        <v>43677</v>
      </c>
      <c r="H71" s="110">
        <v>43684</v>
      </c>
      <c r="I71" s="111">
        <v>635</v>
      </c>
      <c r="J71" s="111" t="s">
        <v>126</v>
      </c>
      <c r="K71" s="109" t="s">
        <v>12</v>
      </c>
      <c r="L71" s="109" t="s">
        <v>14</v>
      </c>
      <c r="M71" s="124">
        <v>265.5</v>
      </c>
      <c r="N71" s="109" t="s">
        <v>34</v>
      </c>
      <c r="O71" s="125">
        <v>-168592.5</v>
      </c>
      <c r="P71" s="126" t="s">
        <v>16</v>
      </c>
      <c r="Q71" s="110" t="s">
        <v>72</v>
      </c>
      <c r="R71" s="209">
        <f t="shared" si="22"/>
        <v>201916.03</v>
      </c>
      <c r="S71" s="209">
        <v>0</v>
      </c>
      <c r="T71" s="109"/>
      <c r="U71" s="129">
        <v>317.97800000000001</v>
      </c>
      <c r="V71" s="129" t="s">
        <v>187</v>
      </c>
      <c r="W71" s="29">
        <f t="shared" si="24"/>
        <v>33323.530000000006</v>
      </c>
      <c r="X71" s="40">
        <f t="shared" si="26"/>
        <v>33323.530000000006</v>
      </c>
      <c r="Y71" s="29">
        <f t="shared" si="26"/>
        <v>33323.530000000006</v>
      </c>
      <c r="Z71" s="128">
        <v>0</v>
      </c>
      <c r="AA71" s="128">
        <v>0</v>
      </c>
      <c r="AB71" s="130" t="s">
        <v>74</v>
      </c>
    </row>
    <row r="72" spans="1:28" s="131" customFormat="1" x14ac:dyDescent="0.2">
      <c r="A72" s="109">
        <v>2019</v>
      </c>
      <c r="B72" s="109" t="s">
        <v>67</v>
      </c>
      <c r="C72" s="109">
        <v>45</v>
      </c>
      <c r="D72" s="109" t="s">
        <v>10</v>
      </c>
      <c r="E72" s="110">
        <v>43452</v>
      </c>
      <c r="F72" s="110">
        <v>43647</v>
      </c>
      <c r="G72" s="110">
        <v>43677</v>
      </c>
      <c r="H72" s="110">
        <v>43684</v>
      </c>
      <c r="I72" s="111">
        <v>1198</v>
      </c>
      <c r="J72" s="111" t="s">
        <v>126</v>
      </c>
      <c r="K72" s="109" t="s">
        <v>12</v>
      </c>
      <c r="L72" s="109" t="s">
        <v>14</v>
      </c>
      <c r="M72" s="124">
        <v>274.5</v>
      </c>
      <c r="N72" s="109" t="s">
        <v>34</v>
      </c>
      <c r="O72" s="125">
        <v>-328851</v>
      </c>
      <c r="P72" s="126" t="s">
        <v>16</v>
      </c>
      <c r="Q72" s="110" t="s">
        <v>71</v>
      </c>
      <c r="R72" s="209">
        <f t="shared" si="22"/>
        <v>399570.13800000004</v>
      </c>
      <c r="S72" s="209">
        <v>0</v>
      </c>
      <c r="T72" s="109"/>
      <c r="U72" s="129">
        <v>333.53100000000001</v>
      </c>
      <c r="V72" s="129" t="s">
        <v>187</v>
      </c>
      <c r="W72" s="29">
        <f t="shared" si="24"/>
        <v>70719.138000000006</v>
      </c>
      <c r="X72" s="40">
        <f t="shared" si="26"/>
        <v>70719.138000000006</v>
      </c>
      <c r="Y72" s="29">
        <f t="shared" si="26"/>
        <v>70719.138000000006</v>
      </c>
      <c r="Z72" s="128">
        <v>0</v>
      </c>
      <c r="AA72" s="128">
        <v>0</v>
      </c>
      <c r="AB72" s="130" t="s">
        <v>76</v>
      </c>
    </row>
    <row r="73" spans="1:28" s="131" customFormat="1" x14ac:dyDescent="0.2">
      <c r="A73" s="109">
        <v>2019</v>
      </c>
      <c r="B73" s="109" t="s">
        <v>28</v>
      </c>
      <c r="C73" s="109">
        <v>11</v>
      </c>
      <c r="D73" s="109" t="s">
        <v>33</v>
      </c>
      <c r="E73" s="110">
        <v>43434</v>
      </c>
      <c r="F73" s="110">
        <v>43647</v>
      </c>
      <c r="G73" s="110">
        <v>43677</v>
      </c>
      <c r="H73" s="110">
        <v>43684</v>
      </c>
      <c r="I73" s="111">
        <v>650</v>
      </c>
      <c r="J73" s="111" t="s">
        <v>126</v>
      </c>
      <c r="K73" s="109" t="s">
        <v>12</v>
      </c>
      <c r="L73" s="109" t="s">
        <v>14</v>
      </c>
      <c r="M73" s="124">
        <v>282.5</v>
      </c>
      <c r="N73" s="109" t="s">
        <v>34</v>
      </c>
      <c r="O73" s="125">
        <v>-183625</v>
      </c>
      <c r="P73" s="126" t="s">
        <v>16</v>
      </c>
      <c r="Q73" s="110" t="s">
        <v>73</v>
      </c>
      <c r="R73" s="209">
        <f t="shared" si="22"/>
        <v>214719.7</v>
      </c>
      <c r="S73" s="209">
        <v>0</v>
      </c>
      <c r="T73" s="109"/>
      <c r="U73" s="129">
        <v>330.33800000000002</v>
      </c>
      <c r="V73" s="129" t="s">
        <v>187</v>
      </c>
      <c r="W73" s="29">
        <f t="shared" si="24"/>
        <v>31094.700000000015</v>
      </c>
      <c r="X73" s="40">
        <f t="shared" si="26"/>
        <v>31094.700000000015</v>
      </c>
      <c r="Y73" s="29">
        <f t="shared" si="26"/>
        <v>31094.700000000015</v>
      </c>
      <c r="Z73" s="128">
        <v>0</v>
      </c>
      <c r="AA73" s="128">
        <v>0</v>
      </c>
      <c r="AB73" s="130" t="s">
        <v>75</v>
      </c>
    </row>
    <row r="74" spans="1:28" s="131" customFormat="1" x14ac:dyDescent="0.2">
      <c r="A74" s="109">
        <v>2019</v>
      </c>
      <c r="B74" s="109" t="s">
        <v>119</v>
      </c>
      <c r="C74" s="109">
        <v>85</v>
      </c>
      <c r="D74" s="109" t="s">
        <v>33</v>
      </c>
      <c r="E74" s="110">
        <v>43508</v>
      </c>
      <c r="F74" s="110">
        <v>43647</v>
      </c>
      <c r="G74" s="110">
        <v>43677</v>
      </c>
      <c r="H74" s="110">
        <v>43684</v>
      </c>
      <c r="I74" s="111">
        <v>400</v>
      </c>
      <c r="J74" s="111" t="s">
        <v>126</v>
      </c>
      <c r="K74" s="109" t="s">
        <v>12</v>
      </c>
      <c r="L74" s="109" t="s">
        <v>14</v>
      </c>
      <c r="M74" s="124">
        <v>340</v>
      </c>
      <c r="N74" s="109" t="s">
        <v>34</v>
      </c>
      <c r="O74" s="125">
        <v>-136000</v>
      </c>
      <c r="P74" s="126" t="s">
        <v>16</v>
      </c>
      <c r="Q74" s="110" t="s">
        <v>128</v>
      </c>
      <c r="R74" s="209">
        <f t="shared" si="22"/>
        <v>150801.19999999998</v>
      </c>
      <c r="S74" s="209">
        <v>0</v>
      </c>
      <c r="T74" s="109"/>
      <c r="U74" s="129">
        <v>377.00299999999999</v>
      </c>
      <c r="V74" s="129" t="s">
        <v>187</v>
      </c>
      <c r="W74" s="29">
        <f t="shared" si="24"/>
        <v>14801.199999999993</v>
      </c>
      <c r="X74" s="40">
        <f t="shared" si="26"/>
        <v>14801.199999999993</v>
      </c>
      <c r="Y74" s="29">
        <f t="shared" si="26"/>
        <v>14801.199999999993</v>
      </c>
      <c r="Z74" s="128">
        <v>0</v>
      </c>
      <c r="AA74" s="128">
        <v>0</v>
      </c>
      <c r="AB74" s="130" t="s">
        <v>115</v>
      </c>
    </row>
    <row r="75" spans="1:28" s="131" customFormat="1" x14ac:dyDescent="0.2">
      <c r="A75" s="109">
        <v>2019</v>
      </c>
      <c r="B75" s="109" t="s">
        <v>29</v>
      </c>
      <c r="C75" s="109">
        <v>12</v>
      </c>
      <c r="D75" s="109" t="s">
        <v>33</v>
      </c>
      <c r="E75" s="110">
        <v>43434</v>
      </c>
      <c r="F75" s="110">
        <v>43678</v>
      </c>
      <c r="G75" s="110">
        <v>43708</v>
      </c>
      <c r="H75" s="110">
        <v>43714</v>
      </c>
      <c r="I75" s="111">
        <v>650</v>
      </c>
      <c r="J75" s="111" t="s">
        <v>126</v>
      </c>
      <c r="K75" s="109" t="s">
        <v>12</v>
      </c>
      <c r="L75" s="109" t="s">
        <v>14</v>
      </c>
      <c r="M75" s="124">
        <v>282.5</v>
      </c>
      <c r="N75" s="109" t="s">
        <v>34</v>
      </c>
      <c r="O75" s="125">
        <v>-183625</v>
      </c>
      <c r="P75" s="126" t="s">
        <v>16</v>
      </c>
      <c r="Q75" s="110" t="s">
        <v>73</v>
      </c>
      <c r="R75" s="209">
        <f t="shared" si="22"/>
        <v>172561.34999999998</v>
      </c>
      <c r="S75" s="209">
        <v>0</v>
      </c>
      <c r="T75" s="109"/>
      <c r="U75" s="129">
        <v>265.47899999999998</v>
      </c>
      <c r="V75" s="129" t="s">
        <v>187</v>
      </c>
      <c r="W75" s="29">
        <f t="shared" si="24"/>
        <v>-11063.650000000011</v>
      </c>
      <c r="X75" s="40">
        <f t="shared" si="26"/>
        <v>-11063.650000000011</v>
      </c>
      <c r="Y75" s="29">
        <f t="shared" si="26"/>
        <v>-11063.650000000011</v>
      </c>
      <c r="Z75" s="128">
        <v>0</v>
      </c>
      <c r="AA75" s="128">
        <v>0</v>
      </c>
      <c r="AB75" s="130" t="s">
        <v>75</v>
      </c>
    </row>
    <row r="76" spans="1:28" s="131" customFormat="1" x14ac:dyDescent="0.2">
      <c r="A76" s="109">
        <v>2019</v>
      </c>
      <c r="B76" s="109" t="s">
        <v>58</v>
      </c>
      <c r="C76" s="109">
        <v>34</v>
      </c>
      <c r="D76" s="109" t="s">
        <v>10</v>
      </c>
      <c r="E76" s="110">
        <v>43452</v>
      </c>
      <c r="F76" s="110">
        <v>43678</v>
      </c>
      <c r="G76" s="110">
        <v>43708</v>
      </c>
      <c r="H76" s="110">
        <v>43714</v>
      </c>
      <c r="I76" s="111">
        <v>635</v>
      </c>
      <c r="J76" s="111" t="s">
        <v>126</v>
      </c>
      <c r="K76" s="109" t="s">
        <v>12</v>
      </c>
      <c r="L76" s="109" t="s">
        <v>14</v>
      </c>
      <c r="M76" s="124">
        <v>265.5</v>
      </c>
      <c r="N76" s="109" t="s">
        <v>34</v>
      </c>
      <c r="O76" s="125">
        <v>-168592.5</v>
      </c>
      <c r="P76" s="126" t="s">
        <v>16</v>
      </c>
      <c r="Q76" s="110" t="s">
        <v>72</v>
      </c>
      <c r="R76" s="209">
        <f t="shared" si="22"/>
        <v>156038.54999999999</v>
      </c>
      <c r="S76" s="209">
        <v>0</v>
      </c>
      <c r="T76" s="109"/>
      <c r="U76" s="129">
        <v>245.73</v>
      </c>
      <c r="V76" s="129" t="s">
        <v>187</v>
      </c>
      <c r="W76" s="29">
        <f t="shared" si="24"/>
        <v>-12553.950000000006</v>
      </c>
      <c r="X76" s="40">
        <f t="shared" si="26"/>
        <v>-12553.950000000006</v>
      </c>
      <c r="Y76" s="29">
        <f t="shared" si="26"/>
        <v>-12553.950000000006</v>
      </c>
      <c r="Z76" s="128">
        <v>0</v>
      </c>
      <c r="AA76" s="128">
        <v>0</v>
      </c>
      <c r="AB76" s="130" t="s">
        <v>74</v>
      </c>
    </row>
    <row r="77" spans="1:28" s="131" customFormat="1" x14ac:dyDescent="0.2">
      <c r="A77" s="109">
        <v>2019</v>
      </c>
      <c r="B77" s="109" t="s">
        <v>68</v>
      </c>
      <c r="C77" s="109">
        <v>46</v>
      </c>
      <c r="D77" s="109" t="s">
        <v>10</v>
      </c>
      <c r="E77" s="110">
        <v>43452</v>
      </c>
      <c r="F77" s="110">
        <v>43678</v>
      </c>
      <c r="G77" s="110">
        <v>43708</v>
      </c>
      <c r="H77" s="110">
        <v>43714</v>
      </c>
      <c r="I77" s="111">
        <v>2082</v>
      </c>
      <c r="J77" s="111" t="s">
        <v>126</v>
      </c>
      <c r="K77" s="109" t="s">
        <v>12</v>
      </c>
      <c r="L77" s="109" t="s">
        <v>14</v>
      </c>
      <c r="M77" s="124">
        <v>274.5</v>
      </c>
      <c r="N77" s="109" t="s">
        <v>34</v>
      </c>
      <c r="O77" s="125">
        <v>-571509</v>
      </c>
      <c r="P77" s="126" t="s">
        <v>16</v>
      </c>
      <c r="Q77" s="110" t="s">
        <v>71</v>
      </c>
      <c r="R77" s="209">
        <f t="shared" si="22"/>
        <v>544072.40399999998</v>
      </c>
      <c r="S77" s="209">
        <v>0</v>
      </c>
      <c r="T77" s="109"/>
      <c r="U77" s="129">
        <v>261.322</v>
      </c>
      <c r="V77" s="129" t="s">
        <v>187</v>
      </c>
      <c r="W77" s="29">
        <f t="shared" si="24"/>
        <v>-27436.595999999994</v>
      </c>
      <c r="X77" s="40">
        <f t="shared" si="26"/>
        <v>-27436.595999999994</v>
      </c>
      <c r="Y77" s="29">
        <f t="shared" si="26"/>
        <v>-27436.595999999994</v>
      </c>
      <c r="Z77" s="128">
        <v>0</v>
      </c>
      <c r="AA77" s="128">
        <v>0</v>
      </c>
      <c r="AB77" s="130" t="s">
        <v>76</v>
      </c>
    </row>
    <row r="78" spans="1:28" s="131" customFormat="1" x14ac:dyDescent="0.2">
      <c r="A78" s="109">
        <v>2019</v>
      </c>
      <c r="B78" s="109" t="s">
        <v>120</v>
      </c>
      <c r="C78" s="109">
        <v>86</v>
      </c>
      <c r="D78" s="109" t="s">
        <v>33</v>
      </c>
      <c r="E78" s="110">
        <v>43508</v>
      </c>
      <c r="F78" s="110">
        <v>43678</v>
      </c>
      <c r="G78" s="110">
        <v>43708</v>
      </c>
      <c r="H78" s="110">
        <v>43714</v>
      </c>
      <c r="I78" s="111">
        <v>400</v>
      </c>
      <c r="J78" s="111" t="s">
        <v>126</v>
      </c>
      <c r="K78" s="109" t="s">
        <v>12</v>
      </c>
      <c r="L78" s="109" t="s">
        <v>14</v>
      </c>
      <c r="M78" s="124">
        <v>340</v>
      </c>
      <c r="N78" s="109" t="s">
        <v>34</v>
      </c>
      <c r="O78" s="125">
        <v>-136000</v>
      </c>
      <c r="P78" s="126" t="s">
        <v>16</v>
      </c>
      <c r="Q78" s="110" t="s">
        <v>128</v>
      </c>
      <c r="R78" s="209">
        <f t="shared" si="22"/>
        <v>124991.2</v>
      </c>
      <c r="S78" s="209">
        <v>0</v>
      </c>
      <c r="T78" s="109"/>
      <c r="U78" s="129">
        <v>312.47800000000001</v>
      </c>
      <c r="V78" s="129" t="s">
        <v>187</v>
      </c>
      <c r="W78" s="29">
        <f t="shared" si="24"/>
        <v>-11008.799999999996</v>
      </c>
      <c r="X78" s="40">
        <f t="shared" si="26"/>
        <v>-11008.799999999996</v>
      </c>
      <c r="Y78" s="29">
        <f t="shared" si="26"/>
        <v>-11008.799999999996</v>
      </c>
      <c r="Z78" s="128">
        <v>0</v>
      </c>
      <c r="AA78" s="128">
        <v>0</v>
      </c>
      <c r="AB78" s="130" t="s">
        <v>115</v>
      </c>
    </row>
    <row r="79" spans="1:28" s="131" customFormat="1" x14ac:dyDescent="0.2">
      <c r="A79" s="109">
        <v>2019</v>
      </c>
      <c r="B79" s="109" t="s">
        <v>30</v>
      </c>
      <c r="C79" s="109">
        <v>13</v>
      </c>
      <c r="D79" s="109" t="s">
        <v>33</v>
      </c>
      <c r="E79" s="110">
        <v>43434</v>
      </c>
      <c r="F79" s="110">
        <v>43709</v>
      </c>
      <c r="G79" s="110">
        <v>43738</v>
      </c>
      <c r="H79" s="110">
        <v>43745</v>
      </c>
      <c r="I79" s="111">
        <v>650</v>
      </c>
      <c r="J79" s="111" t="s">
        <v>126</v>
      </c>
      <c r="K79" s="109" t="s">
        <v>12</v>
      </c>
      <c r="L79" s="109" t="s">
        <v>14</v>
      </c>
      <c r="M79" s="124">
        <v>282.5</v>
      </c>
      <c r="N79" s="109" t="s">
        <v>34</v>
      </c>
      <c r="O79" s="125">
        <v>-183625</v>
      </c>
      <c r="P79" s="126" t="s">
        <v>16</v>
      </c>
      <c r="Q79" s="110" t="s">
        <v>73</v>
      </c>
      <c r="R79" s="209">
        <f t="shared" si="22"/>
        <v>175477.24999999997</v>
      </c>
      <c r="S79" s="209">
        <v>0</v>
      </c>
      <c r="T79" s="109"/>
      <c r="U79" s="129">
        <v>269.96499999999997</v>
      </c>
      <c r="V79" s="129" t="s">
        <v>187</v>
      </c>
      <c r="W79" s="29">
        <f t="shared" si="24"/>
        <v>-8147.7500000000164</v>
      </c>
      <c r="X79" s="40">
        <f t="shared" si="26"/>
        <v>-8147.7500000000164</v>
      </c>
      <c r="Y79" s="29">
        <f t="shared" si="26"/>
        <v>-8147.7500000000164</v>
      </c>
      <c r="Z79" s="128">
        <v>0</v>
      </c>
      <c r="AA79" s="128">
        <v>0</v>
      </c>
      <c r="AB79" s="130" t="s">
        <v>75</v>
      </c>
    </row>
    <row r="80" spans="1:28" s="131" customFormat="1" x14ac:dyDescent="0.2">
      <c r="A80" s="109">
        <v>2019</v>
      </c>
      <c r="B80" s="109" t="s">
        <v>59</v>
      </c>
      <c r="C80" s="109">
        <v>35</v>
      </c>
      <c r="D80" s="109" t="s">
        <v>10</v>
      </c>
      <c r="E80" s="110">
        <v>43452</v>
      </c>
      <c r="F80" s="110">
        <v>43709</v>
      </c>
      <c r="G80" s="110">
        <v>43738</v>
      </c>
      <c r="H80" s="110">
        <v>43745</v>
      </c>
      <c r="I80" s="111">
        <v>635</v>
      </c>
      <c r="J80" s="111" t="s">
        <v>126</v>
      </c>
      <c r="K80" s="109" t="s">
        <v>12</v>
      </c>
      <c r="L80" s="109" t="s">
        <v>14</v>
      </c>
      <c r="M80" s="124">
        <v>265.5</v>
      </c>
      <c r="N80" s="109" t="s">
        <v>34</v>
      </c>
      <c r="O80" s="125">
        <v>-168592.5</v>
      </c>
      <c r="P80" s="126" t="s">
        <v>16</v>
      </c>
      <c r="Q80" s="110" t="s">
        <v>72</v>
      </c>
      <c r="R80" s="209">
        <f t="shared" si="22"/>
        <v>177499.64499999999</v>
      </c>
      <c r="S80" s="209">
        <v>0</v>
      </c>
      <c r="T80" s="109"/>
      <c r="U80" s="129">
        <v>279.52699999999999</v>
      </c>
      <c r="V80" s="129" t="s">
        <v>187</v>
      </c>
      <c r="W80" s="29">
        <f t="shared" si="24"/>
        <v>8907.1449999999913</v>
      </c>
      <c r="X80" s="40">
        <f>W80</f>
        <v>8907.1449999999913</v>
      </c>
      <c r="Y80" s="29">
        <f t="shared" si="26"/>
        <v>8907.1449999999913</v>
      </c>
      <c r="Z80" s="128">
        <v>0</v>
      </c>
      <c r="AA80" s="128">
        <v>0</v>
      </c>
      <c r="AB80" s="130" t="s">
        <v>74</v>
      </c>
    </row>
    <row r="81" spans="1:28" s="131" customFormat="1" x14ac:dyDescent="0.2">
      <c r="A81" s="109">
        <v>2019</v>
      </c>
      <c r="B81" s="109" t="s">
        <v>69</v>
      </c>
      <c r="C81" s="109">
        <v>47</v>
      </c>
      <c r="D81" s="109" t="s">
        <v>10</v>
      </c>
      <c r="E81" s="110">
        <v>43452</v>
      </c>
      <c r="F81" s="110">
        <v>43709</v>
      </c>
      <c r="G81" s="110">
        <v>43738</v>
      </c>
      <c r="H81" s="110">
        <v>43745</v>
      </c>
      <c r="I81" s="111">
        <v>2452</v>
      </c>
      <c r="J81" s="111" t="s">
        <v>126</v>
      </c>
      <c r="K81" s="109" t="s">
        <v>12</v>
      </c>
      <c r="L81" s="109" t="s">
        <v>14</v>
      </c>
      <c r="M81" s="124">
        <v>274.5</v>
      </c>
      <c r="N81" s="109" t="s">
        <v>34</v>
      </c>
      <c r="O81" s="125">
        <v>-673074</v>
      </c>
      <c r="P81" s="126" t="s">
        <v>16</v>
      </c>
      <c r="Q81" s="110" t="s">
        <v>71</v>
      </c>
      <c r="R81" s="209">
        <f t="shared" si="22"/>
        <v>724195.74800000002</v>
      </c>
      <c r="S81" s="209">
        <v>0</v>
      </c>
      <c r="T81" s="109"/>
      <c r="U81" s="129">
        <v>295.34899999999999</v>
      </c>
      <c r="V81" s="129" t="s">
        <v>187</v>
      </c>
      <c r="W81" s="29">
        <f t="shared" si="24"/>
        <v>51121.747999999978</v>
      </c>
      <c r="X81" s="40">
        <f>W81</f>
        <v>51121.747999999978</v>
      </c>
      <c r="Y81" s="29">
        <f t="shared" si="26"/>
        <v>51121.747999999978</v>
      </c>
      <c r="Z81" s="128">
        <v>0</v>
      </c>
      <c r="AA81" s="128">
        <v>0</v>
      </c>
      <c r="AB81" s="130" t="s">
        <v>76</v>
      </c>
    </row>
    <row r="82" spans="1:28" s="131" customFormat="1" x14ac:dyDescent="0.2">
      <c r="A82" s="109">
        <v>2019</v>
      </c>
      <c r="B82" s="109" t="s">
        <v>121</v>
      </c>
      <c r="C82" s="109">
        <v>87</v>
      </c>
      <c r="D82" s="109" t="s">
        <v>33</v>
      </c>
      <c r="E82" s="110">
        <v>43508</v>
      </c>
      <c r="F82" s="110">
        <v>43709</v>
      </c>
      <c r="G82" s="110">
        <v>43738</v>
      </c>
      <c r="H82" s="110">
        <v>43745</v>
      </c>
      <c r="I82" s="111">
        <v>400</v>
      </c>
      <c r="J82" s="111" t="s">
        <v>126</v>
      </c>
      <c r="K82" s="109" t="s">
        <v>12</v>
      </c>
      <c r="L82" s="109" t="s">
        <v>14</v>
      </c>
      <c r="M82" s="124">
        <v>340</v>
      </c>
      <c r="N82" s="109" t="s">
        <v>34</v>
      </c>
      <c r="O82" s="125">
        <v>-136000</v>
      </c>
      <c r="P82" s="126" t="s">
        <v>16</v>
      </c>
      <c r="Q82" s="110" t="s">
        <v>128</v>
      </c>
      <c r="R82" s="209">
        <f t="shared" si="22"/>
        <v>143862</v>
      </c>
      <c r="S82" s="209">
        <v>0</v>
      </c>
      <c r="T82" s="109"/>
      <c r="U82" s="129">
        <v>359.65499999999997</v>
      </c>
      <c r="V82" s="129" t="s">
        <v>187</v>
      </c>
      <c r="W82" s="29">
        <f t="shared" si="24"/>
        <v>7861.9999999999891</v>
      </c>
      <c r="X82" s="40">
        <f t="shared" ref="X82:Y97" si="27">W82</f>
        <v>7861.9999999999891</v>
      </c>
      <c r="Y82" s="29">
        <f t="shared" si="27"/>
        <v>7861.9999999999891</v>
      </c>
      <c r="Z82" s="128">
        <v>0</v>
      </c>
      <c r="AA82" s="128">
        <v>0</v>
      </c>
      <c r="AB82" s="130" t="s">
        <v>115</v>
      </c>
    </row>
    <row r="83" spans="1:28" s="131" customFormat="1" x14ac:dyDescent="0.2">
      <c r="A83" s="109">
        <v>2019</v>
      </c>
      <c r="B83" s="109" t="s">
        <v>31</v>
      </c>
      <c r="C83" s="109">
        <v>14</v>
      </c>
      <c r="D83" s="109" t="s">
        <v>33</v>
      </c>
      <c r="E83" s="110">
        <v>43434</v>
      </c>
      <c r="F83" s="110">
        <v>43739</v>
      </c>
      <c r="G83" s="110">
        <v>43769</v>
      </c>
      <c r="H83" s="110">
        <v>43776</v>
      </c>
      <c r="I83" s="111">
        <v>650</v>
      </c>
      <c r="J83" s="111" t="s">
        <v>126</v>
      </c>
      <c r="K83" s="109" t="s">
        <v>12</v>
      </c>
      <c r="L83" s="109" t="s">
        <v>14</v>
      </c>
      <c r="M83" s="124">
        <v>282.5</v>
      </c>
      <c r="N83" s="109" t="s">
        <v>34</v>
      </c>
      <c r="O83" s="125">
        <v>-183625</v>
      </c>
      <c r="P83" s="126" t="s">
        <v>16</v>
      </c>
      <c r="Q83" s="110" t="s">
        <v>73</v>
      </c>
      <c r="R83" s="209">
        <f t="shared" si="22"/>
        <v>142086.75</v>
      </c>
      <c r="S83" s="209">
        <v>0</v>
      </c>
      <c r="T83" s="109"/>
      <c r="U83" s="129">
        <v>218.595</v>
      </c>
      <c r="V83" s="129" t="s">
        <v>187</v>
      </c>
      <c r="W83" s="29">
        <f>(U83-M83)*I83</f>
        <v>-41538.25</v>
      </c>
      <c r="X83" s="40">
        <f t="shared" si="27"/>
        <v>-41538.25</v>
      </c>
      <c r="Y83" s="29">
        <f t="shared" si="27"/>
        <v>-41538.25</v>
      </c>
      <c r="Z83" s="128">
        <v>0</v>
      </c>
      <c r="AA83" s="128">
        <v>0</v>
      </c>
      <c r="AB83" s="130" t="s">
        <v>75</v>
      </c>
    </row>
    <row r="84" spans="1:28" s="131" customFormat="1" x14ac:dyDescent="0.2">
      <c r="A84" s="109">
        <v>2019</v>
      </c>
      <c r="B84" s="109" t="s">
        <v>60</v>
      </c>
      <c r="C84" s="109">
        <v>36</v>
      </c>
      <c r="D84" s="109" t="s">
        <v>10</v>
      </c>
      <c r="E84" s="110">
        <v>43452</v>
      </c>
      <c r="F84" s="110">
        <v>43739</v>
      </c>
      <c r="G84" s="110">
        <v>43769</v>
      </c>
      <c r="H84" s="110">
        <v>43776</v>
      </c>
      <c r="I84" s="111">
        <v>635</v>
      </c>
      <c r="J84" s="111" t="s">
        <v>126</v>
      </c>
      <c r="K84" s="109" t="s">
        <v>12</v>
      </c>
      <c r="L84" s="109" t="s">
        <v>14</v>
      </c>
      <c r="M84" s="124">
        <v>265.5</v>
      </c>
      <c r="N84" s="109" t="s">
        <v>34</v>
      </c>
      <c r="O84" s="125">
        <v>-168592.5</v>
      </c>
      <c r="P84" s="126" t="s">
        <v>16</v>
      </c>
      <c r="Q84" s="110" t="s">
        <v>72</v>
      </c>
      <c r="R84" s="209">
        <f t="shared" si="22"/>
        <v>125474.73000000001</v>
      </c>
      <c r="S84" s="209">
        <v>0</v>
      </c>
      <c r="T84" s="109"/>
      <c r="U84" s="129">
        <v>197.59800000000001</v>
      </c>
      <c r="V84" s="129" t="s">
        <v>187</v>
      </c>
      <c r="W84" s="29">
        <f>(U84-M84)*I84</f>
        <v>-43117.76999999999</v>
      </c>
      <c r="X84" s="40">
        <f t="shared" si="27"/>
        <v>-43117.76999999999</v>
      </c>
      <c r="Y84" s="29">
        <f t="shared" si="27"/>
        <v>-43117.76999999999</v>
      </c>
      <c r="Z84" s="128">
        <v>0</v>
      </c>
      <c r="AA84" s="128">
        <v>0</v>
      </c>
      <c r="AB84" s="130" t="s">
        <v>74</v>
      </c>
    </row>
    <row r="85" spans="1:28" s="131" customFormat="1" x14ac:dyDescent="0.2">
      <c r="A85" s="109">
        <v>2019</v>
      </c>
      <c r="B85" s="109" t="s">
        <v>70</v>
      </c>
      <c r="C85" s="109">
        <v>48</v>
      </c>
      <c r="D85" s="109" t="s">
        <v>10</v>
      </c>
      <c r="E85" s="110">
        <v>43452</v>
      </c>
      <c r="F85" s="110">
        <v>43739</v>
      </c>
      <c r="G85" s="110">
        <v>43769</v>
      </c>
      <c r="H85" s="110">
        <v>43776</v>
      </c>
      <c r="I85" s="111">
        <v>2976</v>
      </c>
      <c r="J85" s="111" t="s">
        <v>126</v>
      </c>
      <c r="K85" s="109" t="s">
        <v>12</v>
      </c>
      <c r="L85" s="109" t="s">
        <v>14</v>
      </c>
      <c r="M85" s="124">
        <v>274.5</v>
      </c>
      <c r="N85" s="109" t="s">
        <v>34</v>
      </c>
      <c r="O85" s="125">
        <v>-816912</v>
      </c>
      <c r="P85" s="126" t="s">
        <v>16</v>
      </c>
      <c r="Q85" s="110" t="s">
        <v>71</v>
      </c>
      <c r="R85" s="209">
        <f t="shared" si="22"/>
        <v>647390.11199999996</v>
      </c>
      <c r="S85" s="209">
        <v>0</v>
      </c>
      <c r="T85" s="109"/>
      <c r="U85" s="129">
        <v>217.53700000000001</v>
      </c>
      <c r="V85" s="129" t="s">
        <v>187</v>
      </c>
      <c r="W85" s="29">
        <f>(U85-M85)*I85</f>
        <v>-169521.88799999998</v>
      </c>
      <c r="X85" s="40">
        <f t="shared" si="27"/>
        <v>-169521.88799999998</v>
      </c>
      <c r="Y85" s="29">
        <f t="shared" si="27"/>
        <v>-169521.88799999998</v>
      </c>
      <c r="Z85" s="128">
        <v>0</v>
      </c>
      <c r="AA85" s="128">
        <v>0</v>
      </c>
      <c r="AB85" s="130" t="s">
        <v>76</v>
      </c>
    </row>
    <row r="86" spans="1:28" s="131" customFormat="1" x14ac:dyDescent="0.2">
      <c r="A86" s="109">
        <v>2019</v>
      </c>
      <c r="B86" s="109" t="s">
        <v>122</v>
      </c>
      <c r="C86" s="109">
        <v>88</v>
      </c>
      <c r="D86" s="109" t="s">
        <v>33</v>
      </c>
      <c r="E86" s="110">
        <v>43508</v>
      </c>
      <c r="F86" s="110">
        <v>43739</v>
      </c>
      <c r="G86" s="110">
        <v>43769</v>
      </c>
      <c r="H86" s="110">
        <v>43776</v>
      </c>
      <c r="I86" s="111">
        <v>400</v>
      </c>
      <c r="J86" s="111" t="s">
        <v>126</v>
      </c>
      <c r="K86" s="109" t="s">
        <v>12</v>
      </c>
      <c r="L86" s="109" t="s">
        <v>14</v>
      </c>
      <c r="M86" s="124">
        <v>340</v>
      </c>
      <c r="N86" s="109" t="s">
        <v>34</v>
      </c>
      <c r="O86" s="125">
        <v>-136000</v>
      </c>
      <c r="P86" s="126" t="s">
        <v>16</v>
      </c>
      <c r="Q86" s="110" t="s">
        <v>128</v>
      </c>
      <c r="R86" s="209">
        <f t="shared" si="22"/>
        <v>107997.6</v>
      </c>
      <c r="S86" s="209">
        <v>0</v>
      </c>
      <c r="T86" s="109"/>
      <c r="U86" s="129">
        <v>269.99400000000003</v>
      </c>
      <c r="V86" s="129" t="s">
        <v>187</v>
      </c>
      <c r="W86" s="29">
        <f>(U86-M86)*I86</f>
        <v>-28002.399999999987</v>
      </c>
      <c r="X86" s="40">
        <f t="shared" si="27"/>
        <v>-28002.399999999987</v>
      </c>
      <c r="Y86" s="29">
        <f t="shared" si="27"/>
        <v>-28002.399999999987</v>
      </c>
      <c r="Z86" s="128">
        <v>0</v>
      </c>
      <c r="AA86" s="128">
        <v>0</v>
      </c>
      <c r="AB86" s="130" t="s">
        <v>115</v>
      </c>
    </row>
    <row r="87" spans="1:28" s="131" customFormat="1" x14ac:dyDescent="0.2">
      <c r="A87" s="109">
        <v>2019</v>
      </c>
      <c r="B87" s="109" t="s">
        <v>32</v>
      </c>
      <c r="C87" s="109">
        <v>15</v>
      </c>
      <c r="D87" s="109" t="s">
        <v>33</v>
      </c>
      <c r="E87" s="110">
        <v>43434</v>
      </c>
      <c r="F87" s="110">
        <v>43770</v>
      </c>
      <c r="G87" s="110">
        <v>43799</v>
      </c>
      <c r="H87" s="110">
        <v>43805</v>
      </c>
      <c r="I87" s="111">
        <v>650</v>
      </c>
      <c r="J87" s="111" t="s">
        <v>126</v>
      </c>
      <c r="K87" s="109" t="s">
        <v>12</v>
      </c>
      <c r="L87" s="109" t="s">
        <v>14</v>
      </c>
      <c r="M87" s="124">
        <v>282.5</v>
      </c>
      <c r="N87" s="109" t="s">
        <v>34</v>
      </c>
      <c r="O87" s="125">
        <v>-183625</v>
      </c>
      <c r="P87" s="126" t="s">
        <v>16</v>
      </c>
      <c r="Q87" s="110" t="s">
        <v>73</v>
      </c>
      <c r="R87" s="209">
        <f t="shared" si="22"/>
        <v>119618.2</v>
      </c>
      <c r="S87" s="209">
        <v>0</v>
      </c>
      <c r="T87" s="109"/>
      <c r="U87" s="129">
        <v>184.02799999999999</v>
      </c>
      <c r="V87" s="129" t="s">
        <v>187</v>
      </c>
      <c r="W87" s="29">
        <f t="shared" ref="W87:W93" si="28">(U87-M87)*I87</f>
        <v>-64006.8</v>
      </c>
      <c r="X87" s="40">
        <f t="shared" si="27"/>
        <v>-64006.8</v>
      </c>
      <c r="Y87" s="29">
        <f t="shared" si="27"/>
        <v>-64006.8</v>
      </c>
      <c r="Z87" s="128">
        <v>0</v>
      </c>
      <c r="AA87" s="128">
        <v>0</v>
      </c>
      <c r="AB87" s="130" t="s">
        <v>75</v>
      </c>
    </row>
    <row r="88" spans="1:28" s="131" customFormat="1" x14ac:dyDescent="0.2">
      <c r="A88" s="109">
        <v>2019</v>
      </c>
      <c r="B88" s="109" t="s">
        <v>123</v>
      </c>
      <c r="C88" s="109">
        <v>89</v>
      </c>
      <c r="D88" s="109" t="s">
        <v>33</v>
      </c>
      <c r="E88" s="110">
        <v>43508</v>
      </c>
      <c r="F88" s="110">
        <v>43770</v>
      </c>
      <c r="G88" s="110">
        <v>43799</v>
      </c>
      <c r="H88" s="110">
        <v>43805</v>
      </c>
      <c r="I88" s="111">
        <v>400</v>
      </c>
      <c r="J88" s="111" t="s">
        <v>126</v>
      </c>
      <c r="K88" s="109" t="s">
        <v>12</v>
      </c>
      <c r="L88" s="109" t="s">
        <v>14</v>
      </c>
      <c r="M88" s="124">
        <v>340</v>
      </c>
      <c r="N88" s="109" t="s">
        <v>34</v>
      </c>
      <c r="O88" s="125">
        <v>-136000</v>
      </c>
      <c r="P88" s="126" t="s">
        <v>16</v>
      </c>
      <c r="Q88" s="110" t="s">
        <v>128</v>
      </c>
      <c r="R88" s="209">
        <f t="shared" si="22"/>
        <v>89063.2</v>
      </c>
      <c r="S88" s="209">
        <v>0</v>
      </c>
      <c r="T88" s="109"/>
      <c r="U88" s="129">
        <v>222.65799999999999</v>
      </c>
      <c r="V88" s="129" t="s">
        <v>187</v>
      </c>
      <c r="W88" s="29">
        <f t="shared" si="28"/>
        <v>-46936.800000000003</v>
      </c>
      <c r="X88" s="40">
        <f t="shared" si="27"/>
        <v>-46936.800000000003</v>
      </c>
      <c r="Y88" s="29">
        <f t="shared" si="27"/>
        <v>-46936.800000000003</v>
      </c>
      <c r="Z88" s="128">
        <v>0</v>
      </c>
      <c r="AA88" s="128">
        <v>0</v>
      </c>
      <c r="AB88" s="130" t="s">
        <v>115</v>
      </c>
    </row>
    <row r="89" spans="1:28" s="146" customFormat="1" x14ac:dyDescent="0.2">
      <c r="A89" s="138">
        <v>2019</v>
      </c>
      <c r="B89" s="138" t="s">
        <v>131</v>
      </c>
      <c r="C89" s="138">
        <v>90</v>
      </c>
      <c r="D89" s="138" t="s">
        <v>33</v>
      </c>
      <c r="E89" s="139">
        <v>43508</v>
      </c>
      <c r="F89" s="139">
        <v>43800</v>
      </c>
      <c r="G89" s="139">
        <v>43830</v>
      </c>
      <c r="H89" s="139">
        <v>43838</v>
      </c>
      <c r="I89" s="140">
        <v>400</v>
      </c>
      <c r="J89" s="140" t="s">
        <v>126</v>
      </c>
      <c r="K89" s="138" t="s">
        <v>12</v>
      </c>
      <c r="L89" s="138" t="s">
        <v>14</v>
      </c>
      <c r="M89" s="141">
        <v>340</v>
      </c>
      <c r="N89" s="138" t="s">
        <v>34</v>
      </c>
      <c r="O89" s="142">
        <v>-136000</v>
      </c>
      <c r="P89" s="143" t="s">
        <v>16</v>
      </c>
      <c r="Q89" s="94" t="s">
        <v>128</v>
      </c>
      <c r="R89" s="209">
        <f t="shared" si="22"/>
        <v>95942.8</v>
      </c>
      <c r="S89" s="209">
        <v>0</v>
      </c>
      <c r="T89" s="138"/>
      <c r="U89" s="129">
        <v>239.857</v>
      </c>
      <c r="V89" s="129" t="s">
        <v>187</v>
      </c>
      <c r="W89" s="29">
        <f t="shared" si="28"/>
        <v>-40057.199999999997</v>
      </c>
      <c r="X89" s="40">
        <f t="shared" si="27"/>
        <v>-40057.199999999997</v>
      </c>
      <c r="Y89" s="29">
        <f t="shared" si="27"/>
        <v>-40057.199999999997</v>
      </c>
      <c r="Z89" s="128">
        <v>0</v>
      </c>
      <c r="AA89" s="144">
        <v>0</v>
      </c>
      <c r="AB89" s="145" t="s">
        <v>115</v>
      </c>
    </row>
    <row r="90" spans="1:28" s="131" customFormat="1" x14ac:dyDescent="0.2">
      <c r="A90" s="109">
        <v>2020</v>
      </c>
      <c r="B90" s="109" t="s">
        <v>134</v>
      </c>
      <c r="C90" s="109">
        <v>91</v>
      </c>
      <c r="D90" s="109" t="s">
        <v>33</v>
      </c>
      <c r="E90" s="110">
        <v>43558</v>
      </c>
      <c r="F90" s="110">
        <v>43831</v>
      </c>
      <c r="G90" s="110">
        <v>43861</v>
      </c>
      <c r="H90" s="110">
        <v>43868</v>
      </c>
      <c r="I90" s="111">
        <v>650</v>
      </c>
      <c r="J90" s="111" t="s">
        <v>126</v>
      </c>
      <c r="K90" s="109" t="s">
        <v>12</v>
      </c>
      <c r="L90" s="109" t="s">
        <v>14</v>
      </c>
      <c r="M90" s="124">
        <v>287</v>
      </c>
      <c r="N90" s="109" t="s">
        <v>34</v>
      </c>
      <c r="O90" s="125">
        <v>-186550</v>
      </c>
      <c r="P90" s="126" t="s">
        <v>16</v>
      </c>
      <c r="Q90" s="110" t="s">
        <v>73</v>
      </c>
      <c r="R90" s="209">
        <f t="shared" si="22"/>
        <v>156186.55000000002</v>
      </c>
      <c r="S90" s="209">
        <v>0</v>
      </c>
      <c r="T90" s="109"/>
      <c r="U90" s="129">
        <v>240.28700000000001</v>
      </c>
      <c r="V90" s="129" t="s">
        <v>187</v>
      </c>
      <c r="W90" s="29">
        <f>(U90-M90)*I90</f>
        <v>-30363.449999999997</v>
      </c>
      <c r="X90" s="40">
        <f t="shared" si="27"/>
        <v>-30363.449999999997</v>
      </c>
      <c r="Y90" s="29">
        <f t="shared" si="27"/>
        <v>-30363.449999999997</v>
      </c>
      <c r="Z90" s="128">
        <v>0</v>
      </c>
      <c r="AA90" s="128">
        <v>0</v>
      </c>
      <c r="AB90" s="130" t="s">
        <v>75</v>
      </c>
    </row>
    <row r="91" spans="1:28" s="131" customFormat="1" x14ac:dyDescent="0.2">
      <c r="A91" s="109">
        <v>2020</v>
      </c>
      <c r="B91" s="109" t="s">
        <v>134</v>
      </c>
      <c r="C91" s="109">
        <v>120</v>
      </c>
      <c r="D91" s="109" t="s">
        <v>33</v>
      </c>
      <c r="E91" s="110">
        <v>43843</v>
      </c>
      <c r="F91" s="110">
        <v>43831</v>
      </c>
      <c r="G91" s="110">
        <v>43861</v>
      </c>
      <c r="H91" s="110">
        <v>43868</v>
      </c>
      <c r="I91" s="111">
        <v>-325</v>
      </c>
      <c r="J91" s="111" t="s">
        <v>126</v>
      </c>
      <c r="K91" s="109" t="s">
        <v>12</v>
      </c>
      <c r="L91" s="126" t="s">
        <v>16</v>
      </c>
      <c r="M91" s="124">
        <v>234.4</v>
      </c>
      <c r="N91" s="109" t="s">
        <v>34</v>
      </c>
      <c r="O91" s="127">
        <v>76180</v>
      </c>
      <c r="P91" s="109" t="s">
        <v>14</v>
      </c>
      <c r="Q91" s="110" t="s">
        <v>73</v>
      </c>
      <c r="R91" s="209">
        <f t="shared" si="22"/>
        <v>-78093.275000000009</v>
      </c>
      <c r="S91" s="209">
        <v>0</v>
      </c>
      <c r="T91" s="109"/>
      <c r="U91" s="129">
        <v>240.28700000000001</v>
      </c>
      <c r="V91" s="129" t="s">
        <v>187</v>
      </c>
      <c r="W91" s="29">
        <f t="shared" si="28"/>
        <v>-1913.2750000000001</v>
      </c>
      <c r="X91" s="40">
        <f t="shared" si="27"/>
        <v>-1913.2750000000001</v>
      </c>
      <c r="Y91" s="29">
        <f t="shared" si="27"/>
        <v>-1913.2750000000001</v>
      </c>
      <c r="Z91" s="128">
        <v>0</v>
      </c>
      <c r="AA91" s="128">
        <v>0</v>
      </c>
      <c r="AB91" s="130" t="s">
        <v>75</v>
      </c>
    </row>
    <row r="92" spans="1:28" s="131" customFormat="1" x14ac:dyDescent="0.2">
      <c r="A92" s="109">
        <v>2020</v>
      </c>
      <c r="B92" s="109" t="s">
        <v>135</v>
      </c>
      <c r="C92" s="109">
        <v>103</v>
      </c>
      <c r="D92" s="109" t="s">
        <v>33</v>
      </c>
      <c r="E92" s="110">
        <v>43672</v>
      </c>
      <c r="F92" s="110">
        <v>43831</v>
      </c>
      <c r="G92" s="110">
        <v>43861</v>
      </c>
      <c r="H92" s="110">
        <v>43868</v>
      </c>
      <c r="I92" s="111">
        <v>1428</v>
      </c>
      <c r="J92" s="111" t="s">
        <v>126</v>
      </c>
      <c r="K92" s="109" t="s">
        <v>12</v>
      </c>
      <c r="L92" s="109" t="s">
        <v>14</v>
      </c>
      <c r="M92" s="124">
        <v>257.5</v>
      </c>
      <c r="N92" s="109" t="s">
        <v>34</v>
      </c>
      <c r="O92" s="125">
        <v>-367710</v>
      </c>
      <c r="P92" s="126" t="s">
        <v>16</v>
      </c>
      <c r="Q92" s="110" t="s">
        <v>71</v>
      </c>
      <c r="R92" s="209">
        <f t="shared" si="22"/>
        <v>345041.92800000001</v>
      </c>
      <c r="S92" s="209">
        <v>0</v>
      </c>
      <c r="T92" s="109"/>
      <c r="U92" s="129">
        <v>241.626</v>
      </c>
      <c r="V92" s="129" t="s">
        <v>187</v>
      </c>
      <c r="W92" s="29">
        <f t="shared" si="28"/>
        <v>-22668.071999999993</v>
      </c>
      <c r="X92" s="40">
        <f t="shared" si="27"/>
        <v>-22668.071999999993</v>
      </c>
      <c r="Y92" s="29">
        <f t="shared" si="27"/>
        <v>-22668.071999999993</v>
      </c>
      <c r="Z92" s="128">
        <v>0</v>
      </c>
      <c r="AA92" s="128">
        <v>0</v>
      </c>
      <c r="AB92" s="130" t="s">
        <v>76</v>
      </c>
    </row>
    <row r="93" spans="1:28" s="131" customFormat="1" x14ac:dyDescent="0.2">
      <c r="A93" s="109">
        <v>2020</v>
      </c>
      <c r="B93" s="109" t="s">
        <v>135</v>
      </c>
      <c r="C93" s="109">
        <v>126</v>
      </c>
      <c r="D93" s="109" t="s">
        <v>33</v>
      </c>
      <c r="E93" s="110">
        <v>43843</v>
      </c>
      <c r="F93" s="110">
        <v>43831</v>
      </c>
      <c r="G93" s="110">
        <v>43861</v>
      </c>
      <c r="H93" s="110">
        <v>43868</v>
      </c>
      <c r="I93" s="111">
        <v>-714</v>
      </c>
      <c r="J93" s="111" t="s">
        <v>126</v>
      </c>
      <c r="K93" s="109" t="s">
        <v>12</v>
      </c>
      <c r="L93" s="126" t="s">
        <v>16</v>
      </c>
      <c r="M93" s="124">
        <v>233.6</v>
      </c>
      <c r="N93" s="109" t="s">
        <v>34</v>
      </c>
      <c r="O93" s="127">
        <v>166790.39999999999</v>
      </c>
      <c r="P93" s="109" t="s">
        <v>14</v>
      </c>
      <c r="Q93" s="110" t="s">
        <v>71</v>
      </c>
      <c r="R93" s="209">
        <f t="shared" si="22"/>
        <v>-172520.96400000001</v>
      </c>
      <c r="S93" s="209">
        <v>0</v>
      </c>
      <c r="T93" s="109"/>
      <c r="U93" s="129">
        <v>241.626</v>
      </c>
      <c r="V93" s="129" t="s">
        <v>187</v>
      </c>
      <c r="W93" s="29">
        <f t="shared" si="28"/>
        <v>-5730.5640000000076</v>
      </c>
      <c r="X93" s="40">
        <f t="shared" si="27"/>
        <v>-5730.5640000000076</v>
      </c>
      <c r="Y93" s="29">
        <f t="shared" si="27"/>
        <v>-5730.5640000000076</v>
      </c>
      <c r="Z93" s="128">
        <v>0</v>
      </c>
      <c r="AA93" s="128">
        <v>0</v>
      </c>
      <c r="AB93" s="130" t="s">
        <v>76</v>
      </c>
    </row>
    <row r="94" spans="1:28" s="131" customFormat="1" x14ac:dyDescent="0.2">
      <c r="A94" s="109">
        <v>2020</v>
      </c>
      <c r="B94" s="109" t="s">
        <v>138</v>
      </c>
      <c r="C94" s="109">
        <v>92</v>
      </c>
      <c r="D94" s="109" t="s">
        <v>33</v>
      </c>
      <c r="E94" s="110">
        <v>43558</v>
      </c>
      <c r="F94" s="110">
        <v>43862</v>
      </c>
      <c r="G94" s="110">
        <v>43890</v>
      </c>
      <c r="H94" s="110">
        <v>43896</v>
      </c>
      <c r="I94" s="111">
        <v>650</v>
      </c>
      <c r="J94" s="111" t="s">
        <v>126</v>
      </c>
      <c r="K94" s="109" t="s">
        <v>12</v>
      </c>
      <c r="L94" s="109" t="s">
        <v>14</v>
      </c>
      <c r="M94" s="124">
        <v>287</v>
      </c>
      <c r="N94" s="109" t="s">
        <v>34</v>
      </c>
      <c r="O94" s="125">
        <v>-186550</v>
      </c>
      <c r="P94" s="126" t="s">
        <v>16</v>
      </c>
      <c r="Q94" s="110" t="s">
        <v>73</v>
      </c>
      <c r="R94" s="209">
        <f t="shared" si="22"/>
        <v>153193.29999999999</v>
      </c>
      <c r="S94" s="209">
        <v>0</v>
      </c>
      <c r="T94" s="109"/>
      <c r="U94" s="129">
        <v>235.68199999999999</v>
      </c>
      <c r="V94" s="129" t="s">
        <v>187</v>
      </c>
      <c r="W94" s="29">
        <f>(U94-M94)*I94</f>
        <v>-33356.700000000004</v>
      </c>
      <c r="X94" s="40">
        <f t="shared" si="27"/>
        <v>-33356.700000000004</v>
      </c>
      <c r="Y94" s="29">
        <f t="shared" si="27"/>
        <v>-33356.700000000004</v>
      </c>
      <c r="Z94" s="128">
        <v>0</v>
      </c>
      <c r="AA94" s="128">
        <v>0</v>
      </c>
      <c r="AB94" s="130" t="s">
        <v>75</v>
      </c>
    </row>
    <row r="95" spans="1:28" s="131" customFormat="1" x14ac:dyDescent="0.2">
      <c r="A95" s="109">
        <v>2020</v>
      </c>
      <c r="B95" s="109" t="s">
        <v>138</v>
      </c>
      <c r="C95" s="109">
        <v>121</v>
      </c>
      <c r="D95" s="109" t="s">
        <v>33</v>
      </c>
      <c r="E95" s="110">
        <v>43843</v>
      </c>
      <c r="F95" s="110">
        <v>43862</v>
      </c>
      <c r="G95" s="110">
        <v>43890</v>
      </c>
      <c r="H95" s="110">
        <v>43896</v>
      </c>
      <c r="I95" s="111">
        <v>-325</v>
      </c>
      <c r="J95" s="111" t="s">
        <v>126</v>
      </c>
      <c r="K95" s="109" t="s">
        <v>12</v>
      </c>
      <c r="L95" s="126" t="s">
        <v>16</v>
      </c>
      <c r="M95" s="124">
        <v>234.4</v>
      </c>
      <c r="N95" s="109" t="s">
        <v>34</v>
      </c>
      <c r="O95" s="127">
        <v>76180</v>
      </c>
      <c r="P95" s="109" t="s">
        <v>14</v>
      </c>
      <c r="Q95" s="110" t="s">
        <v>73</v>
      </c>
      <c r="R95" s="209">
        <f t="shared" si="22"/>
        <v>-76596.649999999994</v>
      </c>
      <c r="S95" s="209">
        <v>0</v>
      </c>
      <c r="T95" s="109"/>
      <c r="U95" s="129">
        <v>235.68199999999999</v>
      </c>
      <c r="V95" s="129" t="s">
        <v>187</v>
      </c>
      <c r="W95" s="29">
        <f>(U95-M95)*I95</f>
        <v>-416.64999999999424</v>
      </c>
      <c r="X95" s="40">
        <f t="shared" si="27"/>
        <v>-416.64999999999424</v>
      </c>
      <c r="Y95" s="29">
        <f t="shared" si="27"/>
        <v>-416.64999999999424</v>
      </c>
      <c r="Z95" s="128">
        <v>0</v>
      </c>
      <c r="AA95" s="128">
        <v>0</v>
      </c>
      <c r="AB95" s="130" t="s">
        <v>75</v>
      </c>
    </row>
    <row r="96" spans="1:28" s="131" customFormat="1" x14ac:dyDescent="0.2">
      <c r="A96" s="109">
        <v>2020</v>
      </c>
      <c r="B96" s="109" t="s">
        <v>139</v>
      </c>
      <c r="C96" s="109">
        <v>104</v>
      </c>
      <c r="D96" s="109" t="s">
        <v>33</v>
      </c>
      <c r="E96" s="110">
        <v>43672</v>
      </c>
      <c r="F96" s="110">
        <v>43862</v>
      </c>
      <c r="G96" s="110">
        <v>43890</v>
      </c>
      <c r="H96" s="110">
        <v>43896</v>
      </c>
      <c r="I96" s="111">
        <v>1428</v>
      </c>
      <c r="J96" s="111" t="s">
        <v>126</v>
      </c>
      <c r="K96" s="109" t="s">
        <v>12</v>
      </c>
      <c r="L96" s="109" t="s">
        <v>14</v>
      </c>
      <c r="M96" s="124">
        <v>257.5</v>
      </c>
      <c r="N96" s="109" t="s">
        <v>34</v>
      </c>
      <c r="O96" s="125">
        <v>-367710</v>
      </c>
      <c r="P96" s="126" t="s">
        <v>16</v>
      </c>
      <c r="Q96" s="110" t="s">
        <v>71</v>
      </c>
      <c r="R96" s="209">
        <f t="shared" si="22"/>
        <v>347091.10800000001</v>
      </c>
      <c r="S96" s="209">
        <v>0</v>
      </c>
      <c r="T96" s="109"/>
      <c r="U96" s="129">
        <v>243.06100000000001</v>
      </c>
      <c r="V96" s="129" t="s">
        <v>187</v>
      </c>
      <c r="W96" s="29">
        <f t="shared" ref="W96:W100" si="29">(U96-M96)*I96</f>
        <v>-20618.891999999989</v>
      </c>
      <c r="X96" s="40">
        <f t="shared" si="27"/>
        <v>-20618.891999999989</v>
      </c>
      <c r="Y96" s="29">
        <f t="shared" si="27"/>
        <v>-20618.891999999989</v>
      </c>
      <c r="Z96" s="128">
        <v>0</v>
      </c>
      <c r="AA96" s="128">
        <v>0</v>
      </c>
      <c r="AB96" s="130" t="s">
        <v>76</v>
      </c>
    </row>
    <row r="97" spans="1:28" s="131" customFormat="1" x14ac:dyDescent="0.2">
      <c r="A97" s="109">
        <v>2020</v>
      </c>
      <c r="B97" s="109" t="s">
        <v>139</v>
      </c>
      <c r="C97" s="109">
        <v>127</v>
      </c>
      <c r="D97" s="109" t="s">
        <v>33</v>
      </c>
      <c r="E97" s="110">
        <v>43843</v>
      </c>
      <c r="F97" s="110">
        <v>43862</v>
      </c>
      <c r="G97" s="110">
        <v>43890</v>
      </c>
      <c r="H97" s="110">
        <v>43896</v>
      </c>
      <c r="I97" s="111">
        <v>-714</v>
      </c>
      <c r="J97" s="111" t="s">
        <v>126</v>
      </c>
      <c r="K97" s="109" t="s">
        <v>12</v>
      </c>
      <c r="L97" s="126" t="s">
        <v>16</v>
      </c>
      <c r="M97" s="124">
        <v>233.6</v>
      </c>
      <c r="N97" s="109" t="s">
        <v>34</v>
      </c>
      <c r="O97" s="127">
        <v>166790.39999999999</v>
      </c>
      <c r="P97" s="109" t="s">
        <v>14</v>
      </c>
      <c r="Q97" s="110" t="s">
        <v>71</v>
      </c>
      <c r="R97" s="209">
        <f t="shared" si="22"/>
        <v>-173545.554</v>
      </c>
      <c r="S97" s="209">
        <v>0</v>
      </c>
      <c r="T97" s="109"/>
      <c r="U97" s="129">
        <v>243.06100000000001</v>
      </c>
      <c r="V97" s="129" t="s">
        <v>187</v>
      </c>
      <c r="W97" s="29">
        <f t="shared" si="29"/>
        <v>-6755.1540000000095</v>
      </c>
      <c r="X97" s="40">
        <f t="shared" si="27"/>
        <v>-6755.1540000000095</v>
      </c>
      <c r="Y97" s="29">
        <f t="shared" si="27"/>
        <v>-6755.1540000000095</v>
      </c>
      <c r="Z97" s="128">
        <v>0</v>
      </c>
      <c r="AA97" s="128">
        <v>0</v>
      </c>
      <c r="AB97" s="130" t="s">
        <v>76</v>
      </c>
    </row>
    <row r="98" spans="1:28" s="131" customFormat="1" x14ac:dyDescent="0.2">
      <c r="A98" s="109">
        <v>2020</v>
      </c>
      <c r="B98" s="109" t="s">
        <v>144</v>
      </c>
      <c r="C98" s="109">
        <v>93</v>
      </c>
      <c r="D98" s="109" t="s">
        <v>33</v>
      </c>
      <c r="E98" s="110">
        <v>43558</v>
      </c>
      <c r="F98" s="110">
        <v>43891</v>
      </c>
      <c r="G98" s="110">
        <v>43921</v>
      </c>
      <c r="H98" s="110">
        <v>43928</v>
      </c>
      <c r="I98" s="111">
        <v>650</v>
      </c>
      <c r="J98" s="111" t="s">
        <v>126</v>
      </c>
      <c r="K98" s="109" t="s">
        <v>12</v>
      </c>
      <c r="L98" s="109" t="s">
        <v>14</v>
      </c>
      <c r="M98" s="124">
        <v>287</v>
      </c>
      <c r="N98" s="109" t="s">
        <v>34</v>
      </c>
      <c r="O98" s="125">
        <v>-186550</v>
      </c>
      <c r="P98" s="126" t="s">
        <v>16</v>
      </c>
      <c r="Q98" s="110" t="s">
        <v>73</v>
      </c>
      <c r="R98" s="209">
        <f t="shared" si="22"/>
        <v>88935.6</v>
      </c>
      <c r="S98" s="209">
        <v>0</v>
      </c>
      <c r="T98" s="109"/>
      <c r="U98" s="129">
        <v>136.82400000000001</v>
      </c>
      <c r="V98" s="129" t="s">
        <v>187</v>
      </c>
      <c r="W98" s="29">
        <f t="shared" si="29"/>
        <v>-97614.399999999994</v>
      </c>
      <c r="X98" s="40">
        <f t="shared" ref="X98:Y105" si="30">W98</f>
        <v>-97614.399999999994</v>
      </c>
      <c r="Y98" s="29">
        <f t="shared" si="30"/>
        <v>-97614.399999999994</v>
      </c>
      <c r="Z98" s="128">
        <v>0</v>
      </c>
      <c r="AA98" s="128">
        <v>0</v>
      </c>
      <c r="AB98" s="130" t="s">
        <v>75</v>
      </c>
    </row>
    <row r="99" spans="1:28" s="131" customFormat="1" x14ac:dyDescent="0.2">
      <c r="A99" s="109">
        <v>2020</v>
      </c>
      <c r="B99" s="109" t="s">
        <v>144</v>
      </c>
      <c r="C99" s="109">
        <v>122</v>
      </c>
      <c r="D99" s="109" t="s">
        <v>33</v>
      </c>
      <c r="E99" s="110">
        <v>43843</v>
      </c>
      <c r="F99" s="110">
        <v>43891</v>
      </c>
      <c r="G99" s="110">
        <v>43921</v>
      </c>
      <c r="H99" s="110">
        <v>43928</v>
      </c>
      <c r="I99" s="111">
        <v>-325</v>
      </c>
      <c r="J99" s="111" t="s">
        <v>126</v>
      </c>
      <c r="K99" s="109" t="s">
        <v>12</v>
      </c>
      <c r="L99" s="126" t="s">
        <v>16</v>
      </c>
      <c r="M99" s="124">
        <v>234.4</v>
      </c>
      <c r="N99" s="109" t="s">
        <v>34</v>
      </c>
      <c r="O99" s="127">
        <v>76180</v>
      </c>
      <c r="P99" s="109" t="s">
        <v>14</v>
      </c>
      <c r="Q99" s="110" t="s">
        <v>73</v>
      </c>
      <c r="R99" s="209">
        <f t="shared" si="22"/>
        <v>-44467.8</v>
      </c>
      <c r="S99" s="209">
        <v>0</v>
      </c>
      <c r="T99" s="109"/>
      <c r="U99" s="129">
        <v>136.82400000000001</v>
      </c>
      <c r="V99" s="129" t="s">
        <v>187</v>
      </c>
      <c r="W99" s="29">
        <f t="shared" si="29"/>
        <v>31712.199999999997</v>
      </c>
      <c r="X99" s="40">
        <f t="shared" si="30"/>
        <v>31712.199999999997</v>
      </c>
      <c r="Y99" s="29">
        <f t="shared" si="30"/>
        <v>31712.199999999997</v>
      </c>
      <c r="Z99" s="128">
        <v>0</v>
      </c>
      <c r="AA99" s="128">
        <v>0</v>
      </c>
      <c r="AB99" s="130" t="s">
        <v>75</v>
      </c>
    </row>
    <row r="100" spans="1:28" s="131" customFormat="1" x14ac:dyDescent="0.2">
      <c r="A100" s="109">
        <v>2020</v>
      </c>
      <c r="B100" s="109" t="s">
        <v>145</v>
      </c>
      <c r="C100" s="109">
        <v>105</v>
      </c>
      <c r="D100" s="109" t="s">
        <v>33</v>
      </c>
      <c r="E100" s="110">
        <v>43672</v>
      </c>
      <c r="F100" s="110">
        <v>43891</v>
      </c>
      <c r="G100" s="110">
        <v>43921</v>
      </c>
      <c r="H100" s="110">
        <v>43928</v>
      </c>
      <c r="I100" s="111">
        <v>1428</v>
      </c>
      <c r="J100" s="111" t="s">
        <v>126</v>
      </c>
      <c r="K100" s="109" t="s">
        <v>12</v>
      </c>
      <c r="L100" s="109" t="s">
        <v>14</v>
      </c>
      <c r="M100" s="124">
        <v>257.5</v>
      </c>
      <c r="N100" s="109" t="s">
        <v>34</v>
      </c>
      <c r="O100" s="125">
        <v>-367710</v>
      </c>
      <c r="P100" s="126" t="s">
        <v>16</v>
      </c>
      <c r="Q100" s="110" t="s">
        <v>71</v>
      </c>
      <c r="R100" s="209">
        <f t="shared" si="22"/>
        <v>193681.068</v>
      </c>
      <c r="S100" s="209">
        <v>0</v>
      </c>
      <c r="T100" s="109"/>
      <c r="U100" s="129">
        <v>135.631</v>
      </c>
      <c r="V100" s="129" t="s">
        <v>187</v>
      </c>
      <c r="W100" s="29">
        <f t="shared" si="29"/>
        <v>-174028.932</v>
      </c>
      <c r="X100" s="40">
        <f t="shared" si="30"/>
        <v>-174028.932</v>
      </c>
      <c r="Y100" s="29">
        <f t="shared" si="30"/>
        <v>-174028.932</v>
      </c>
      <c r="Z100" s="128">
        <v>0</v>
      </c>
      <c r="AA100" s="128">
        <v>0</v>
      </c>
      <c r="AB100" s="130" t="s">
        <v>76</v>
      </c>
    </row>
    <row r="101" spans="1:28" s="131" customFormat="1" x14ac:dyDescent="0.2">
      <c r="A101" s="109">
        <v>2020</v>
      </c>
      <c r="B101" s="109" t="s">
        <v>145</v>
      </c>
      <c r="C101" s="109">
        <v>128</v>
      </c>
      <c r="D101" s="109" t="s">
        <v>33</v>
      </c>
      <c r="E101" s="110">
        <v>43843</v>
      </c>
      <c r="F101" s="110">
        <v>43891</v>
      </c>
      <c r="G101" s="110">
        <v>43921</v>
      </c>
      <c r="H101" s="110">
        <v>43928</v>
      </c>
      <c r="I101" s="111">
        <v>-714</v>
      </c>
      <c r="J101" s="111" t="s">
        <v>126</v>
      </c>
      <c r="K101" s="109" t="s">
        <v>12</v>
      </c>
      <c r="L101" s="126" t="s">
        <v>16</v>
      </c>
      <c r="M101" s="124">
        <v>233.6</v>
      </c>
      <c r="N101" s="109" t="s">
        <v>34</v>
      </c>
      <c r="O101" s="127">
        <v>166790.39999999999</v>
      </c>
      <c r="P101" s="109" t="s">
        <v>14</v>
      </c>
      <c r="Q101" s="110" t="s">
        <v>71</v>
      </c>
      <c r="R101" s="209">
        <f t="shared" si="22"/>
        <v>-96840.534</v>
      </c>
      <c r="S101" s="209">
        <v>0</v>
      </c>
      <c r="T101" s="109"/>
      <c r="U101" s="129">
        <v>135.631</v>
      </c>
      <c r="V101" s="129" t="s">
        <v>187</v>
      </c>
      <c r="W101" s="29">
        <f>(U101-M101)*I101</f>
        <v>69949.865999999995</v>
      </c>
      <c r="X101" s="40">
        <f t="shared" si="30"/>
        <v>69949.865999999995</v>
      </c>
      <c r="Y101" s="29">
        <f t="shared" si="30"/>
        <v>69949.865999999995</v>
      </c>
      <c r="Z101" s="128">
        <v>0</v>
      </c>
      <c r="AA101" s="128">
        <v>0</v>
      </c>
      <c r="AB101" s="130" t="s">
        <v>76</v>
      </c>
    </row>
    <row r="102" spans="1:28" s="146" customFormat="1" x14ac:dyDescent="0.2">
      <c r="A102" s="93">
        <v>2020</v>
      </c>
      <c r="B102" s="93" t="s">
        <v>149</v>
      </c>
      <c r="C102" s="93">
        <v>97</v>
      </c>
      <c r="D102" s="93" t="s">
        <v>33</v>
      </c>
      <c r="E102" s="94">
        <v>43609</v>
      </c>
      <c r="F102" s="94">
        <v>43922</v>
      </c>
      <c r="G102" s="94">
        <v>43951</v>
      </c>
      <c r="H102" s="94">
        <v>43959</v>
      </c>
      <c r="I102" s="95">
        <v>650</v>
      </c>
      <c r="J102" s="95" t="s">
        <v>126</v>
      </c>
      <c r="K102" s="93" t="s">
        <v>12</v>
      </c>
      <c r="L102" s="93" t="s">
        <v>14</v>
      </c>
      <c r="M102" s="96">
        <v>272.5</v>
      </c>
      <c r="N102" s="93" t="s">
        <v>34</v>
      </c>
      <c r="O102" s="125">
        <v>-177125</v>
      </c>
      <c r="P102" s="97" t="s">
        <v>16</v>
      </c>
      <c r="Q102" s="94" t="s">
        <v>73</v>
      </c>
      <c r="R102" s="209">
        <f t="shared" si="22"/>
        <v>53457.95</v>
      </c>
      <c r="S102" s="209">
        <v>0</v>
      </c>
      <c r="T102" s="93"/>
      <c r="U102" s="147">
        <v>82.242999999999995</v>
      </c>
      <c r="V102" s="147" t="s">
        <v>187</v>
      </c>
      <c r="W102" s="29">
        <f>(U102-M102)*I102</f>
        <v>-123667.05</v>
      </c>
      <c r="X102" s="40">
        <f t="shared" si="30"/>
        <v>-123667.05</v>
      </c>
      <c r="Y102" s="29">
        <f t="shared" si="30"/>
        <v>-123667.05</v>
      </c>
      <c r="Z102" s="115">
        <v>0</v>
      </c>
      <c r="AA102" s="115">
        <v>0</v>
      </c>
      <c r="AB102" s="145" t="s">
        <v>75</v>
      </c>
    </row>
    <row r="103" spans="1:28" s="146" customFormat="1" x14ac:dyDescent="0.2">
      <c r="A103" s="93">
        <v>2020</v>
      </c>
      <c r="B103" s="93" t="s">
        <v>149</v>
      </c>
      <c r="C103" s="93">
        <v>123</v>
      </c>
      <c r="D103" s="93" t="s">
        <v>33</v>
      </c>
      <c r="E103" s="94">
        <v>43843</v>
      </c>
      <c r="F103" s="94">
        <v>43922</v>
      </c>
      <c r="G103" s="94">
        <v>43951</v>
      </c>
      <c r="H103" s="94">
        <v>43959</v>
      </c>
      <c r="I103" s="95">
        <v>-325</v>
      </c>
      <c r="J103" s="95" t="s">
        <v>126</v>
      </c>
      <c r="K103" s="93" t="s">
        <v>12</v>
      </c>
      <c r="L103" s="97" t="s">
        <v>16</v>
      </c>
      <c r="M103" s="96">
        <v>234.4</v>
      </c>
      <c r="N103" s="93" t="s">
        <v>34</v>
      </c>
      <c r="O103" s="127">
        <v>76180</v>
      </c>
      <c r="P103" s="93" t="s">
        <v>14</v>
      </c>
      <c r="Q103" s="94" t="s">
        <v>73</v>
      </c>
      <c r="R103" s="209">
        <f t="shared" si="22"/>
        <v>-26728.974999999999</v>
      </c>
      <c r="S103" s="209">
        <v>0</v>
      </c>
      <c r="T103" s="93"/>
      <c r="U103" s="147">
        <v>82.242999999999995</v>
      </c>
      <c r="V103" s="147" t="s">
        <v>187</v>
      </c>
      <c r="W103" s="29">
        <f>(U103-M103)*I103</f>
        <v>49451.025000000001</v>
      </c>
      <c r="X103" s="40">
        <f t="shared" si="30"/>
        <v>49451.025000000001</v>
      </c>
      <c r="Y103" s="29">
        <f t="shared" si="30"/>
        <v>49451.025000000001</v>
      </c>
      <c r="Z103" s="115">
        <v>0</v>
      </c>
      <c r="AA103" s="115">
        <v>0</v>
      </c>
      <c r="AB103" s="145" t="s">
        <v>75</v>
      </c>
    </row>
    <row r="104" spans="1:28" s="146" customFormat="1" x14ac:dyDescent="0.2">
      <c r="A104" s="93">
        <v>2020</v>
      </c>
      <c r="B104" s="93" t="s">
        <v>150</v>
      </c>
      <c r="C104" s="93">
        <v>106</v>
      </c>
      <c r="D104" s="93" t="s">
        <v>33</v>
      </c>
      <c r="E104" s="94">
        <v>43672</v>
      </c>
      <c r="F104" s="94">
        <v>43922</v>
      </c>
      <c r="G104" s="94">
        <v>43951</v>
      </c>
      <c r="H104" s="94">
        <v>43959</v>
      </c>
      <c r="I104" s="95">
        <v>1428</v>
      </c>
      <c r="J104" s="95" t="s">
        <v>126</v>
      </c>
      <c r="K104" s="93" t="s">
        <v>12</v>
      </c>
      <c r="L104" s="93" t="s">
        <v>14</v>
      </c>
      <c r="M104" s="96">
        <v>257.5</v>
      </c>
      <c r="N104" s="93" t="s">
        <v>34</v>
      </c>
      <c r="O104" s="125">
        <v>-367710</v>
      </c>
      <c r="P104" s="97" t="s">
        <v>16</v>
      </c>
      <c r="Q104" s="94" t="s">
        <v>71</v>
      </c>
      <c r="R104" s="209">
        <f t="shared" si="22"/>
        <v>149587.28400000001</v>
      </c>
      <c r="S104" s="209">
        <v>0</v>
      </c>
      <c r="T104" s="93"/>
      <c r="U104" s="147">
        <v>104.753</v>
      </c>
      <c r="V104" s="147" t="s">
        <v>187</v>
      </c>
      <c r="W104" s="29">
        <f t="shared" ref="W104:W112" si="31">(U104-M104)*I104</f>
        <v>-218122.71600000001</v>
      </c>
      <c r="X104" s="40">
        <f t="shared" si="30"/>
        <v>-218122.71600000001</v>
      </c>
      <c r="Y104" s="29">
        <f t="shared" si="30"/>
        <v>-218122.71600000001</v>
      </c>
      <c r="Z104" s="115">
        <v>0</v>
      </c>
      <c r="AA104" s="115">
        <v>0</v>
      </c>
      <c r="AB104" s="145" t="s">
        <v>76</v>
      </c>
    </row>
    <row r="105" spans="1:28" s="146" customFormat="1" x14ac:dyDescent="0.2">
      <c r="A105" s="93">
        <v>2020</v>
      </c>
      <c r="B105" s="93" t="s">
        <v>150</v>
      </c>
      <c r="C105" s="93">
        <v>129</v>
      </c>
      <c r="D105" s="93" t="s">
        <v>33</v>
      </c>
      <c r="E105" s="94">
        <v>43843</v>
      </c>
      <c r="F105" s="94">
        <v>43922</v>
      </c>
      <c r="G105" s="94">
        <v>43951</v>
      </c>
      <c r="H105" s="94">
        <v>43959</v>
      </c>
      <c r="I105" s="95">
        <v>-714</v>
      </c>
      <c r="J105" s="95" t="s">
        <v>126</v>
      </c>
      <c r="K105" s="93" t="s">
        <v>12</v>
      </c>
      <c r="L105" s="97" t="s">
        <v>16</v>
      </c>
      <c r="M105" s="96">
        <v>233.6</v>
      </c>
      <c r="N105" s="93" t="s">
        <v>34</v>
      </c>
      <c r="O105" s="127">
        <v>166790.39999999999</v>
      </c>
      <c r="P105" s="93" t="s">
        <v>14</v>
      </c>
      <c r="Q105" s="94" t="s">
        <v>71</v>
      </c>
      <c r="R105" s="209">
        <f t="shared" si="22"/>
        <v>-74793.642000000007</v>
      </c>
      <c r="S105" s="209">
        <v>0</v>
      </c>
      <c r="T105" s="93"/>
      <c r="U105" s="147">
        <v>104.753</v>
      </c>
      <c r="V105" s="147" t="s">
        <v>187</v>
      </c>
      <c r="W105" s="29">
        <f t="shared" si="31"/>
        <v>91996.757999999987</v>
      </c>
      <c r="X105" s="40">
        <f t="shared" si="30"/>
        <v>91996.757999999987</v>
      </c>
      <c r="Y105" s="29">
        <f t="shared" si="30"/>
        <v>91996.757999999987</v>
      </c>
      <c r="Z105" s="115">
        <v>0</v>
      </c>
      <c r="AA105" s="115">
        <v>0</v>
      </c>
      <c r="AB105" s="145" t="s">
        <v>76</v>
      </c>
    </row>
    <row r="106" spans="1:28" s="131" customFormat="1" x14ac:dyDescent="0.2">
      <c r="A106" s="109">
        <v>2020</v>
      </c>
      <c r="B106" s="109" t="s">
        <v>156</v>
      </c>
      <c r="C106" s="109">
        <v>99</v>
      </c>
      <c r="D106" s="109" t="s">
        <v>33</v>
      </c>
      <c r="E106" s="110">
        <v>43623</v>
      </c>
      <c r="F106" s="110">
        <v>43952</v>
      </c>
      <c r="G106" s="110">
        <v>43982</v>
      </c>
      <c r="H106" s="110">
        <v>43990</v>
      </c>
      <c r="I106" s="111">
        <v>650</v>
      </c>
      <c r="J106" s="111" t="s">
        <v>126</v>
      </c>
      <c r="K106" s="109" t="s">
        <v>12</v>
      </c>
      <c r="L106" s="109" t="s">
        <v>14</v>
      </c>
      <c r="M106" s="124">
        <v>250</v>
      </c>
      <c r="N106" s="109" t="s">
        <v>34</v>
      </c>
      <c r="O106" s="125">
        <v>-162500</v>
      </c>
      <c r="P106" s="126" t="s">
        <v>16</v>
      </c>
      <c r="Q106" s="110" t="s">
        <v>73</v>
      </c>
      <c r="R106" s="209">
        <f t="shared" si="22"/>
        <v>81961.099999999991</v>
      </c>
      <c r="S106" s="209">
        <v>0</v>
      </c>
      <c r="T106" s="109"/>
      <c r="U106" s="129">
        <v>126.09399999999999</v>
      </c>
      <c r="V106" s="129" t="s">
        <v>187</v>
      </c>
      <c r="W106" s="29">
        <f t="shared" si="31"/>
        <v>-80538.900000000009</v>
      </c>
      <c r="X106" s="40">
        <f>W106</f>
        <v>-80538.900000000009</v>
      </c>
      <c r="Y106" s="29">
        <f t="shared" ref="Y106:Y108" si="32">W106</f>
        <v>-80538.900000000009</v>
      </c>
      <c r="Z106" s="128">
        <v>0</v>
      </c>
      <c r="AA106" s="109"/>
      <c r="AB106" s="130" t="s">
        <v>75</v>
      </c>
    </row>
    <row r="107" spans="1:28" s="131" customFormat="1" x14ac:dyDescent="0.2">
      <c r="A107" s="109">
        <v>2020</v>
      </c>
      <c r="B107" s="109" t="s">
        <v>156</v>
      </c>
      <c r="C107" s="109">
        <v>124</v>
      </c>
      <c r="D107" s="109" t="s">
        <v>33</v>
      </c>
      <c r="E107" s="110">
        <v>43843</v>
      </c>
      <c r="F107" s="110">
        <v>43952</v>
      </c>
      <c r="G107" s="110">
        <v>43982</v>
      </c>
      <c r="H107" s="110">
        <v>43990</v>
      </c>
      <c r="I107" s="111">
        <v>-325</v>
      </c>
      <c r="J107" s="111" t="s">
        <v>126</v>
      </c>
      <c r="K107" s="109" t="s">
        <v>12</v>
      </c>
      <c r="L107" s="126" t="s">
        <v>16</v>
      </c>
      <c r="M107" s="124">
        <v>234.4</v>
      </c>
      <c r="N107" s="109" t="s">
        <v>34</v>
      </c>
      <c r="O107" s="127">
        <v>76180</v>
      </c>
      <c r="P107" s="109" t="s">
        <v>14</v>
      </c>
      <c r="Q107" s="110" t="s">
        <v>73</v>
      </c>
      <c r="R107" s="209">
        <f t="shared" si="22"/>
        <v>-40980.549999999996</v>
      </c>
      <c r="S107" s="209">
        <v>0</v>
      </c>
      <c r="T107" s="109"/>
      <c r="U107" s="129">
        <v>126.09399999999999</v>
      </c>
      <c r="V107" s="129" t="s">
        <v>187</v>
      </c>
      <c r="W107" s="29">
        <f t="shared" si="31"/>
        <v>35199.450000000004</v>
      </c>
      <c r="X107" s="40">
        <f>W107</f>
        <v>35199.450000000004</v>
      </c>
      <c r="Y107" s="29">
        <f t="shared" si="32"/>
        <v>35199.450000000004</v>
      </c>
      <c r="Z107" s="128">
        <v>0</v>
      </c>
      <c r="AA107" s="109"/>
      <c r="AB107" s="130" t="s">
        <v>75</v>
      </c>
    </row>
    <row r="108" spans="1:28" s="131" customFormat="1" x14ac:dyDescent="0.2">
      <c r="A108" s="109">
        <v>2020</v>
      </c>
      <c r="B108" s="109" t="s">
        <v>157</v>
      </c>
      <c r="C108" s="109">
        <v>107</v>
      </c>
      <c r="D108" s="109" t="s">
        <v>33</v>
      </c>
      <c r="E108" s="110">
        <v>43672</v>
      </c>
      <c r="F108" s="110">
        <v>43952</v>
      </c>
      <c r="G108" s="110">
        <v>43982</v>
      </c>
      <c r="H108" s="110">
        <v>43987</v>
      </c>
      <c r="I108" s="111">
        <v>1428</v>
      </c>
      <c r="J108" s="111" t="s">
        <v>126</v>
      </c>
      <c r="K108" s="109" t="s">
        <v>12</v>
      </c>
      <c r="L108" s="109" t="s">
        <v>14</v>
      </c>
      <c r="M108" s="124">
        <v>257.5</v>
      </c>
      <c r="N108" s="109" t="s">
        <v>34</v>
      </c>
      <c r="O108" s="125">
        <v>-367710</v>
      </c>
      <c r="P108" s="126" t="s">
        <v>16</v>
      </c>
      <c r="Q108" s="110" t="s">
        <v>71</v>
      </c>
      <c r="R108" s="209">
        <f t="shared" si="22"/>
        <v>192328.75200000001</v>
      </c>
      <c r="S108" s="209">
        <v>0</v>
      </c>
      <c r="T108" s="109"/>
      <c r="U108" s="129">
        <v>134.684</v>
      </c>
      <c r="V108" s="129" t="s">
        <v>187</v>
      </c>
      <c r="W108" s="29">
        <f t="shared" si="31"/>
        <v>-175381.24799999999</v>
      </c>
      <c r="X108" s="40">
        <f>W108</f>
        <v>-175381.24799999999</v>
      </c>
      <c r="Y108" s="29">
        <f t="shared" si="32"/>
        <v>-175381.24799999999</v>
      </c>
      <c r="Z108" s="128">
        <v>0</v>
      </c>
      <c r="AA108" s="109"/>
      <c r="AB108" s="130" t="s">
        <v>76</v>
      </c>
    </row>
    <row r="109" spans="1:28" s="131" customFormat="1" x14ac:dyDescent="0.2">
      <c r="A109" s="109">
        <v>2020</v>
      </c>
      <c r="B109" s="109" t="s">
        <v>157</v>
      </c>
      <c r="C109" s="109">
        <v>130</v>
      </c>
      <c r="D109" s="109" t="s">
        <v>33</v>
      </c>
      <c r="E109" s="110">
        <v>43843</v>
      </c>
      <c r="F109" s="110">
        <v>43952</v>
      </c>
      <c r="G109" s="110">
        <v>43982</v>
      </c>
      <c r="H109" s="110">
        <v>43987</v>
      </c>
      <c r="I109" s="111">
        <v>-714</v>
      </c>
      <c r="J109" s="111" t="s">
        <v>126</v>
      </c>
      <c r="K109" s="109" t="s">
        <v>12</v>
      </c>
      <c r="L109" s="126" t="s">
        <v>16</v>
      </c>
      <c r="M109" s="124">
        <v>233.6</v>
      </c>
      <c r="N109" s="109" t="s">
        <v>34</v>
      </c>
      <c r="O109" s="127">
        <v>166790.39999999999</v>
      </c>
      <c r="P109" s="109" t="s">
        <v>14</v>
      </c>
      <c r="Q109" s="110" t="s">
        <v>71</v>
      </c>
      <c r="R109" s="209">
        <f t="shared" si="22"/>
        <v>-96164.376000000004</v>
      </c>
      <c r="S109" s="209">
        <v>0</v>
      </c>
      <c r="T109" s="109"/>
      <c r="U109" s="129">
        <v>134.684</v>
      </c>
      <c r="V109" s="129" t="s">
        <v>187</v>
      </c>
      <c r="W109" s="29">
        <f t="shared" si="31"/>
        <v>70626.024000000005</v>
      </c>
      <c r="X109" s="40">
        <f>W109</f>
        <v>70626.024000000005</v>
      </c>
      <c r="Y109" s="29">
        <f>W109</f>
        <v>70626.024000000005</v>
      </c>
      <c r="Z109" s="128">
        <v>0</v>
      </c>
      <c r="AA109" s="109"/>
      <c r="AB109" s="130" t="s">
        <v>76</v>
      </c>
    </row>
    <row r="110" spans="1:28" s="131" customFormat="1" x14ac:dyDescent="0.2">
      <c r="A110" s="109">
        <v>2020</v>
      </c>
      <c r="B110" s="109" t="s">
        <v>161</v>
      </c>
      <c r="C110" s="109">
        <v>102</v>
      </c>
      <c r="D110" s="109" t="s">
        <v>33</v>
      </c>
      <c r="E110" s="110">
        <v>43649</v>
      </c>
      <c r="F110" s="110">
        <v>43983</v>
      </c>
      <c r="G110" s="110">
        <v>44012</v>
      </c>
      <c r="H110" s="110">
        <v>44019</v>
      </c>
      <c r="I110" s="111">
        <v>650</v>
      </c>
      <c r="J110" s="111" t="s">
        <v>126</v>
      </c>
      <c r="K110" s="109" t="s">
        <v>12</v>
      </c>
      <c r="L110" s="109" t="s">
        <v>14</v>
      </c>
      <c r="M110" s="124">
        <v>256</v>
      </c>
      <c r="N110" s="109" t="s">
        <v>34</v>
      </c>
      <c r="O110" s="125">
        <v>-166400</v>
      </c>
      <c r="P110" s="126" t="s">
        <v>16</v>
      </c>
      <c r="Q110" s="110" t="s">
        <v>73</v>
      </c>
      <c r="R110" s="209">
        <f t="shared" si="22"/>
        <v>119687.75</v>
      </c>
      <c r="S110" s="209">
        <v>0</v>
      </c>
      <c r="T110" s="129"/>
      <c r="U110" s="129">
        <v>184.13499999999999</v>
      </c>
      <c r="V110" s="129" t="s">
        <v>187</v>
      </c>
      <c r="W110" s="29">
        <f t="shared" si="31"/>
        <v>-46712.250000000007</v>
      </c>
      <c r="X110" s="40">
        <f t="shared" ref="X110:X115" si="33">W110</f>
        <v>-46712.250000000007</v>
      </c>
      <c r="Y110" s="29">
        <f t="shared" ref="Y110:Y115" si="34">W110</f>
        <v>-46712.250000000007</v>
      </c>
      <c r="Z110" s="128">
        <v>0</v>
      </c>
      <c r="AA110" s="109"/>
      <c r="AB110" s="130" t="s">
        <v>75</v>
      </c>
    </row>
    <row r="111" spans="1:28" s="131" customFormat="1" x14ac:dyDescent="0.2">
      <c r="A111" s="109">
        <v>2020</v>
      </c>
      <c r="B111" s="109" t="s">
        <v>161</v>
      </c>
      <c r="C111" s="109">
        <v>125</v>
      </c>
      <c r="D111" s="109" t="s">
        <v>33</v>
      </c>
      <c r="E111" s="110">
        <v>43843</v>
      </c>
      <c r="F111" s="110">
        <v>43983</v>
      </c>
      <c r="G111" s="110">
        <v>44012</v>
      </c>
      <c r="H111" s="110">
        <v>44019</v>
      </c>
      <c r="I111" s="111">
        <v>-325</v>
      </c>
      <c r="J111" s="111" t="s">
        <v>126</v>
      </c>
      <c r="K111" s="109" t="s">
        <v>12</v>
      </c>
      <c r="L111" s="126" t="s">
        <v>16</v>
      </c>
      <c r="M111" s="124">
        <v>234.4</v>
      </c>
      <c r="N111" s="109" t="s">
        <v>34</v>
      </c>
      <c r="O111" s="127">
        <v>76180</v>
      </c>
      <c r="P111" s="109" t="s">
        <v>14</v>
      </c>
      <c r="Q111" s="110" t="s">
        <v>73</v>
      </c>
      <c r="R111" s="209">
        <f t="shared" si="22"/>
        <v>-59843.875</v>
      </c>
      <c r="S111" s="209">
        <v>0</v>
      </c>
      <c r="T111" s="129"/>
      <c r="U111" s="129">
        <v>184.13499999999999</v>
      </c>
      <c r="V111" s="129" t="s">
        <v>187</v>
      </c>
      <c r="W111" s="29">
        <f t="shared" si="31"/>
        <v>16336.125000000005</v>
      </c>
      <c r="X111" s="40">
        <f t="shared" si="33"/>
        <v>16336.125000000005</v>
      </c>
      <c r="Y111" s="29">
        <f t="shared" si="34"/>
        <v>16336.125000000005</v>
      </c>
      <c r="Z111" s="128">
        <v>0</v>
      </c>
      <c r="AA111" s="109"/>
      <c r="AB111" s="130" t="s">
        <v>75</v>
      </c>
    </row>
    <row r="112" spans="1:28" s="131" customFormat="1" x14ac:dyDescent="0.2">
      <c r="A112" s="109">
        <v>2020</v>
      </c>
      <c r="B112" s="109" t="s">
        <v>162</v>
      </c>
      <c r="C112" s="109">
        <v>108</v>
      </c>
      <c r="D112" s="109" t="s">
        <v>33</v>
      </c>
      <c r="E112" s="110">
        <v>43672</v>
      </c>
      <c r="F112" s="110">
        <v>43983</v>
      </c>
      <c r="G112" s="110">
        <v>44012</v>
      </c>
      <c r="H112" s="110">
        <v>44019</v>
      </c>
      <c r="I112" s="111">
        <v>1428</v>
      </c>
      <c r="J112" s="111" t="s">
        <v>126</v>
      </c>
      <c r="K112" s="109" t="s">
        <v>12</v>
      </c>
      <c r="L112" s="109" t="s">
        <v>14</v>
      </c>
      <c r="M112" s="124">
        <v>257.5</v>
      </c>
      <c r="N112" s="109" t="s">
        <v>34</v>
      </c>
      <c r="O112" s="125">
        <v>-367710</v>
      </c>
      <c r="P112" s="126" t="s">
        <v>16</v>
      </c>
      <c r="Q112" s="110" t="s">
        <v>71</v>
      </c>
      <c r="R112" s="209">
        <f t="shared" si="22"/>
        <v>277394.712</v>
      </c>
      <c r="S112" s="209">
        <v>0</v>
      </c>
      <c r="T112" s="129"/>
      <c r="U112" s="129">
        <v>194.25399999999999</v>
      </c>
      <c r="V112" s="129" t="s">
        <v>187</v>
      </c>
      <c r="W112" s="29">
        <f t="shared" si="31"/>
        <v>-90315.288000000015</v>
      </c>
      <c r="X112" s="40">
        <f t="shared" si="33"/>
        <v>-90315.288000000015</v>
      </c>
      <c r="Y112" s="29">
        <f t="shared" si="34"/>
        <v>-90315.288000000015</v>
      </c>
      <c r="Z112" s="128">
        <v>0</v>
      </c>
      <c r="AA112" s="109"/>
      <c r="AB112" s="130" t="s">
        <v>76</v>
      </c>
    </row>
    <row r="113" spans="1:30" s="131" customFormat="1" x14ac:dyDescent="0.2">
      <c r="A113" s="109">
        <v>2020</v>
      </c>
      <c r="B113" s="109" t="s">
        <v>162</v>
      </c>
      <c r="C113" s="109">
        <v>131</v>
      </c>
      <c r="D113" s="109" t="s">
        <v>33</v>
      </c>
      <c r="E113" s="110">
        <v>43843</v>
      </c>
      <c r="F113" s="110">
        <v>43983</v>
      </c>
      <c r="G113" s="110">
        <v>44012</v>
      </c>
      <c r="H113" s="110">
        <v>44019</v>
      </c>
      <c r="I113" s="111">
        <v>-714</v>
      </c>
      <c r="J113" s="111" t="s">
        <v>126</v>
      </c>
      <c r="K113" s="109" t="s">
        <v>12</v>
      </c>
      <c r="L113" s="126" t="s">
        <v>16</v>
      </c>
      <c r="M113" s="124">
        <v>233.6</v>
      </c>
      <c r="N113" s="109" t="s">
        <v>34</v>
      </c>
      <c r="O113" s="127">
        <v>166790.39999999999</v>
      </c>
      <c r="P113" s="109" t="s">
        <v>14</v>
      </c>
      <c r="Q113" s="110" t="s">
        <v>71</v>
      </c>
      <c r="R113" s="209">
        <f t="shared" ref="R113:R115" si="35">I113*U113</f>
        <v>-138697.356</v>
      </c>
      <c r="S113" s="209">
        <v>0</v>
      </c>
      <c r="T113" s="129"/>
      <c r="U113" s="129">
        <v>194.25399999999999</v>
      </c>
      <c r="V113" s="129" t="s">
        <v>187</v>
      </c>
      <c r="W113" s="29">
        <f>(U113-M113)*I113</f>
        <v>28093.044000000002</v>
      </c>
      <c r="X113" s="40">
        <f t="shared" si="33"/>
        <v>28093.044000000002</v>
      </c>
      <c r="Y113" s="29">
        <f t="shared" si="34"/>
        <v>28093.044000000002</v>
      </c>
      <c r="Z113" s="128">
        <v>0</v>
      </c>
      <c r="AA113" s="109"/>
      <c r="AB113" s="130" t="s">
        <v>76</v>
      </c>
    </row>
    <row r="114" spans="1:30" s="131" customFormat="1" x14ac:dyDescent="0.2">
      <c r="A114" s="109">
        <v>2020</v>
      </c>
      <c r="B114" s="109" t="s">
        <v>166</v>
      </c>
      <c r="C114" s="109">
        <v>109</v>
      </c>
      <c r="D114" s="109" t="s">
        <v>33</v>
      </c>
      <c r="E114" s="110">
        <v>43672</v>
      </c>
      <c r="F114" s="110">
        <v>44013</v>
      </c>
      <c r="G114" s="110">
        <v>44043</v>
      </c>
      <c r="H114" s="110">
        <v>44050</v>
      </c>
      <c r="I114" s="111">
        <v>1428</v>
      </c>
      <c r="J114" s="111" t="s">
        <v>126</v>
      </c>
      <c r="K114" s="109" t="s">
        <v>12</v>
      </c>
      <c r="L114" s="109" t="s">
        <v>14</v>
      </c>
      <c r="M114" s="124">
        <v>257.5</v>
      </c>
      <c r="N114" s="109" t="s">
        <v>34</v>
      </c>
      <c r="O114" s="125">
        <v>-367710</v>
      </c>
      <c r="P114" s="126" t="s">
        <v>16</v>
      </c>
      <c r="Q114" s="110" t="s">
        <v>71</v>
      </c>
      <c r="R114" s="209">
        <f t="shared" si="35"/>
        <v>297315.31200000003</v>
      </c>
      <c r="S114" s="209">
        <v>0</v>
      </c>
      <c r="T114" s="129"/>
      <c r="U114" s="129">
        <v>208.20400000000001</v>
      </c>
      <c r="V114" s="129" t="s">
        <v>187</v>
      </c>
      <c r="W114" s="29">
        <f>(U114-M114)*I114</f>
        <v>-70394.687999999995</v>
      </c>
      <c r="X114" s="40">
        <f t="shared" si="33"/>
        <v>-70394.687999999995</v>
      </c>
      <c r="Y114" s="29">
        <f t="shared" si="34"/>
        <v>-70394.687999999995</v>
      </c>
      <c r="Z114" s="128">
        <v>0</v>
      </c>
      <c r="AA114" s="109"/>
      <c r="AB114" s="130" t="s">
        <v>76</v>
      </c>
    </row>
    <row r="115" spans="1:30" s="131" customFormat="1" x14ac:dyDescent="0.2">
      <c r="A115" s="106">
        <v>2020</v>
      </c>
      <c r="B115" s="106" t="s">
        <v>166</v>
      </c>
      <c r="C115" s="106">
        <v>132</v>
      </c>
      <c r="D115" s="106" t="s">
        <v>33</v>
      </c>
      <c r="E115" s="107">
        <v>43843</v>
      </c>
      <c r="F115" s="107">
        <v>44013</v>
      </c>
      <c r="G115" s="107">
        <v>44043</v>
      </c>
      <c r="H115" s="107">
        <v>44050</v>
      </c>
      <c r="I115" s="108">
        <v>-714</v>
      </c>
      <c r="J115" s="108" t="s">
        <v>126</v>
      </c>
      <c r="K115" s="106" t="s">
        <v>12</v>
      </c>
      <c r="L115" s="118" t="s">
        <v>16</v>
      </c>
      <c r="M115" s="116">
        <v>233.6</v>
      </c>
      <c r="N115" s="106" t="s">
        <v>34</v>
      </c>
      <c r="O115" s="135">
        <v>166790.39999999999</v>
      </c>
      <c r="P115" s="106" t="s">
        <v>14</v>
      </c>
      <c r="Q115" s="107" t="s">
        <v>71</v>
      </c>
      <c r="R115" s="209">
        <f t="shared" si="35"/>
        <v>-148657.65600000002</v>
      </c>
      <c r="S115" s="209">
        <v>0</v>
      </c>
      <c r="T115" s="134"/>
      <c r="U115" s="134">
        <v>208.20400000000001</v>
      </c>
      <c r="V115" s="134" t="s">
        <v>187</v>
      </c>
      <c r="W115" s="29">
        <f>(U115-M115)*I115</f>
        <v>18132.743999999992</v>
      </c>
      <c r="X115" s="40">
        <f t="shared" si="33"/>
        <v>18132.743999999992</v>
      </c>
      <c r="Y115" s="29">
        <f t="shared" si="34"/>
        <v>18132.743999999992</v>
      </c>
      <c r="Z115" s="119">
        <v>0</v>
      </c>
      <c r="AA115" s="106"/>
      <c r="AB115" s="120" t="s">
        <v>76</v>
      </c>
    </row>
    <row r="116" spans="1:30" s="24" customFormat="1" x14ac:dyDescent="0.2">
      <c r="A116" s="26"/>
      <c r="B116" s="26"/>
      <c r="C116" s="26"/>
      <c r="D116" s="26"/>
      <c r="E116" s="28"/>
      <c r="F116" s="28"/>
      <c r="G116" s="28"/>
      <c r="H116" s="26"/>
      <c r="I116" s="38">
        <v>43570</v>
      </c>
      <c r="J116" s="38"/>
      <c r="K116" s="26"/>
      <c r="L116" s="30"/>
      <c r="M116" s="121"/>
      <c r="N116" s="121"/>
      <c r="O116" s="122">
        <v>-12329821.199999997</v>
      </c>
      <c r="P116" s="122"/>
      <c r="Q116" s="121"/>
      <c r="R116" s="210">
        <f>SUM(R49:R115)</f>
        <v>12401806.919119995</v>
      </c>
      <c r="S116" s="210">
        <f>SUM(S49:S115)</f>
        <v>0</v>
      </c>
      <c r="T116" s="121"/>
      <c r="U116" s="121" t="s">
        <v>35</v>
      </c>
      <c r="V116" s="121"/>
      <c r="W116" s="208">
        <f>SUM(W49:W115)</f>
        <v>71985.719119999863</v>
      </c>
      <c r="X116" s="208">
        <f t="shared" ref="X116:Y116" si="36">SUM(X49:X115)</f>
        <v>71985.719119999863</v>
      </c>
      <c r="Y116" s="208">
        <f t="shared" si="36"/>
        <v>71985.719119999863</v>
      </c>
      <c r="Z116" s="123">
        <v>0</v>
      </c>
      <c r="AA116" s="122">
        <v>0</v>
      </c>
      <c r="AB116" s="36"/>
      <c r="AC116" s="36"/>
    </row>
    <row r="117" spans="1:30" s="24" customFormat="1" x14ac:dyDescent="0.2">
      <c r="A117" s="26"/>
      <c r="B117" s="26"/>
      <c r="C117" s="26"/>
      <c r="D117" s="26"/>
      <c r="E117" s="28"/>
      <c r="F117" s="28"/>
      <c r="G117" s="28"/>
      <c r="H117" s="26"/>
      <c r="K117" s="26"/>
      <c r="L117" s="30"/>
      <c r="M117" s="26"/>
      <c r="N117" s="26"/>
      <c r="O117" s="36"/>
      <c r="P117" s="36"/>
      <c r="Q117" s="26"/>
      <c r="R117" s="30"/>
      <c r="S117" s="30"/>
      <c r="T117" s="26"/>
      <c r="Z117" s="30"/>
      <c r="AA117" s="30">
        <v>0</v>
      </c>
      <c r="AB117" s="36"/>
      <c r="AC117" s="79"/>
      <c r="AD117" s="36"/>
    </row>
    <row r="118" spans="1:30" s="24" customFormat="1" x14ac:dyDescent="0.2">
      <c r="A118" s="26"/>
      <c r="B118" s="26"/>
      <c r="C118" s="26"/>
      <c r="D118" s="26"/>
      <c r="E118" s="28"/>
      <c r="F118" s="28"/>
      <c r="G118" s="28"/>
      <c r="H118" s="26"/>
      <c r="I118" s="26"/>
      <c r="J118" s="26"/>
      <c r="K118" s="26"/>
      <c r="L118" s="30"/>
      <c r="M118" s="26"/>
      <c r="N118" s="26"/>
      <c r="O118" s="36"/>
      <c r="P118" s="36"/>
      <c r="Q118" s="26"/>
      <c r="R118" s="30"/>
      <c r="S118" s="30"/>
      <c r="T118" s="26"/>
      <c r="U118" s="30"/>
      <c r="V118" s="30"/>
      <c r="W118" s="30"/>
      <c r="X118" s="30"/>
      <c r="Y118" s="30"/>
      <c r="Z118" s="30"/>
      <c r="AA118" s="36"/>
      <c r="AB118" s="79"/>
      <c r="AC118" s="36"/>
    </row>
    <row r="119" spans="1:30" s="24" customFormat="1" x14ac:dyDescent="0.2">
      <c r="A119" s="25">
        <v>2019</v>
      </c>
      <c r="B119" s="25" t="s">
        <v>38</v>
      </c>
      <c r="C119" s="25">
        <v>16</v>
      </c>
      <c r="D119" s="25" t="s">
        <v>33</v>
      </c>
      <c r="E119" s="27">
        <v>43437</v>
      </c>
      <c r="F119" s="27">
        <v>43466</v>
      </c>
      <c r="G119" s="27">
        <v>43496</v>
      </c>
      <c r="H119" s="27">
        <v>43503</v>
      </c>
      <c r="I119" s="37">
        <v>550</v>
      </c>
      <c r="J119" s="37" t="s">
        <v>126</v>
      </c>
      <c r="K119" s="25" t="s">
        <v>12</v>
      </c>
      <c r="L119" s="25" t="s">
        <v>14</v>
      </c>
      <c r="M119" s="39">
        <v>1240</v>
      </c>
      <c r="N119" s="25" t="s">
        <v>37</v>
      </c>
      <c r="O119" s="35">
        <v>-682000</v>
      </c>
      <c r="P119" s="33" t="s">
        <v>16</v>
      </c>
      <c r="Q119" s="76" t="s">
        <v>72</v>
      </c>
      <c r="R119" s="209">
        <f t="shared" ref="R119:R141" si="37">I119*U119</f>
        <v>659002.74</v>
      </c>
      <c r="S119" s="209">
        <v>0</v>
      </c>
      <c r="T119" s="25"/>
      <c r="U119" s="77">
        <v>1198.1867999999999</v>
      </c>
      <c r="V119" s="90">
        <v>4.2846000000000002</v>
      </c>
      <c r="W119" s="104">
        <f t="shared" ref="W119:W141" si="38">((U119-M119)*I119)/V119</f>
        <v>-5367.4228632777913</v>
      </c>
      <c r="X119" s="40">
        <f t="shared" ref="X119:Y134" si="39">W119</f>
        <v>-5367.4228632777913</v>
      </c>
      <c r="Y119" s="29">
        <f t="shared" ref="Y119:Y125" si="40">W119</f>
        <v>-5367.4228632777913</v>
      </c>
      <c r="Z119" s="29">
        <v>0</v>
      </c>
      <c r="AA119" s="25"/>
      <c r="AB119" s="78" t="s">
        <v>74</v>
      </c>
      <c r="AC119" s="23"/>
    </row>
    <row r="120" spans="1:30" s="23" customFormat="1" x14ac:dyDescent="0.2">
      <c r="A120" s="87">
        <v>2019</v>
      </c>
      <c r="B120" s="87" t="s">
        <v>39</v>
      </c>
      <c r="C120" s="87">
        <v>17</v>
      </c>
      <c r="D120" s="87" t="s">
        <v>33</v>
      </c>
      <c r="E120" s="76">
        <v>43437</v>
      </c>
      <c r="F120" s="76">
        <v>43497</v>
      </c>
      <c r="G120" s="76">
        <v>43524</v>
      </c>
      <c r="H120" s="76">
        <v>43531</v>
      </c>
      <c r="I120" s="92">
        <v>550</v>
      </c>
      <c r="J120" s="92" t="s">
        <v>126</v>
      </c>
      <c r="K120" s="87" t="s">
        <v>12</v>
      </c>
      <c r="L120" s="87" t="s">
        <v>14</v>
      </c>
      <c r="M120" s="88">
        <v>1240</v>
      </c>
      <c r="N120" s="87" t="s">
        <v>37</v>
      </c>
      <c r="O120" s="89">
        <v>-682000</v>
      </c>
      <c r="P120" s="90" t="s">
        <v>16</v>
      </c>
      <c r="Q120" s="76" t="s">
        <v>72</v>
      </c>
      <c r="R120" s="209">
        <f t="shared" si="37"/>
        <v>753389.61499999999</v>
      </c>
      <c r="S120" s="209">
        <v>0</v>
      </c>
      <c r="T120" s="87"/>
      <c r="U120" s="77">
        <v>1369.7992999999999</v>
      </c>
      <c r="V120" s="90">
        <v>4.3162000000000003</v>
      </c>
      <c r="W120" s="104">
        <f t="shared" si="38"/>
        <v>16539.922848802173</v>
      </c>
      <c r="X120" s="40">
        <f t="shared" si="39"/>
        <v>16539.922848802173</v>
      </c>
      <c r="Y120" s="29">
        <f t="shared" si="40"/>
        <v>16539.922848802173</v>
      </c>
      <c r="Z120" s="91">
        <v>0</v>
      </c>
      <c r="AA120" s="91">
        <v>0</v>
      </c>
      <c r="AB120" s="78" t="s">
        <v>74</v>
      </c>
    </row>
    <row r="121" spans="1:30" s="23" customFormat="1" x14ac:dyDescent="0.2">
      <c r="A121" s="93">
        <v>2019</v>
      </c>
      <c r="B121" s="93" t="s">
        <v>40</v>
      </c>
      <c r="C121" s="93">
        <v>18</v>
      </c>
      <c r="D121" s="93" t="s">
        <v>33</v>
      </c>
      <c r="E121" s="94">
        <v>43437</v>
      </c>
      <c r="F121" s="94">
        <v>43525</v>
      </c>
      <c r="G121" s="94">
        <v>43555</v>
      </c>
      <c r="H121" s="94">
        <v>43560</v>
      </c>
      <c r="I121" s="95">
        <v>550</v>
      </c>
      <c r="J121" s="95" t="s">
        <v>126</v>
      </c>
      <c r="K121" s="93" t="s">
        <v>12</v>
      </c>
      <c r="L121" s="93" t="s">
        <v>14</v>
      </c>
      <c r="M121" s="88">
        <v>1240</v>
      </c>
      <c r="N121" s="87" t="s">
        <v>37</v>
      </c>
      <c r="O121" s="89">
        <v>-682000</v>
      </c>
      <c r="P121" s="90" t="s">
        <v>16</v>
      </c>
      <c r="Q121" s="76" t="s">
        <v>72</v>
      </c>
      <c r="R121" s="209">
        <f t="shared" si="37"/>
        <v>793712.31499999994</v>
      </c>
      <c r="S121" s="209">
        <v>0</v>
      </c>
      <c r="T121" s="87"/>
      <c r="U121" s="77">
        <v>1443.1133</v>
      </c>
      <c r="V121" s="90">
        <v>4.3045</v>
      </c>
      <c r="W121" s="104">
        <f t="shared" si="38"/>
        <v>25952.448600302007</v>
      </c>
      <c r="X121" s="40">
        <f t="shared" si="39"/>
        <v>25952.448600302007</v>
      </c>
      <c r="Y121" s="29">
        <f t="shared" si="40"/>
        <v>25952.448600302007</v>
      </c>
      <c r="Z121" s="91">
        <v>0</v>
      </c>
      <c r="AA121" s="91">
        <v>0</v>
      </c>
      <c r="AB121" s="78" t="s">
        <v>74</v>
      </c>
    </row>
    <row r="122" spans="1:30" s="114" customFormat="1" x14ac:dyDescent="0.2">
      <c r="A122" s="109">
        <v>2019</v>
      </c>
      <c r="B122" s="109" t="s">
        <v>41</v>
      </c>
      <c r="C122" s="109">
        <v>19</v>
      </c>
      <c r="D122" s="109" t="s">
        <v>33</v>
      </c>
      <c r="E122" s="110">
        <v>43437</v>
      </c>
      <c r="F122" s="110">
        <v>43556</v>
      </c>
      <c r="G122" s="110">
        <v>43585</v>
      </c>
      <c r="H122" s="110">
        <v>43594</v>
      </c>
      <c r="I122" s="111">
        <v>550</v>
      </c>
      <c r="J122" s="111" t="s">
        <v>126</v>
      </c>
      <c r="K122" s="109" t="s">
        <v>12</v>
      </c>
      <c r="L122" s="109" t="s">
        <v>14</v>
      </c>
      <c r="M122" s="101">
        <v>1240</v>
      </c>
      <c r="N122" s="98" t="s">
        <v>37</v>
      </c>
      <c r="O122" s="102">
        <v>-682000</v>
      </c>
      <c r="P122" s="103" t="s">
        <v>16</v>
      </c>
      <c r="Q122" s="99" t="s">
        <v>72</v>
      </c>
      <c r="R122" s="209">
        <f t="shared" si="37"/>
        <v>826803.45</v>
      </c>
      <c r="S122" s="209">
        <v>0</v>
      </c>
      <c r="T122" s="98"/>
      <c r="U122" s="105">
        <v>1503.279</v>
      </c>
      <c r="V122" s="103">
        <v>4.2915000000000001</v>
      </c>
      <c r="W122" s="104">
        <f t="shared" si="38"/>
        <v>33741.920074566005</v>
      </c>
      <c r="X122" s="40">
        <f t="shared" si="39"/>
        <v>33741.920074566005</v>
      </c>
      <c r="Y122" s="29">
        <f t="shared" si="40"/>
        <v>33741.920074566005</v>
      </c>
      <c r="Z122" s="104">
        <v>0</v>
      </c>
      <c r="AA122" s="104">
        <v>0</v>
      </c>
      <c r="AB122" s="113" t="s">
        <v>74</v>
      </c>
    </row>
    <row r="123" spans="1:30" s="114" customFormat="1" x14ac:dyDescent="0.2">
      <c r="A123" s="109">
        <v>2019</v>
      </c>
      <c r="B123" s="109" t="s">
        <v>42</v>
      </c>
      <c r="C123" s="109">
        <v>20</v>
      </c>
      <c r="D123" s="109" t="s">
        <v>33</v>
      </c>
      <c r="E123" s="110">
        <v>43437</v>
      </c>
      <c r="F123" s="110">
        <v>43586</v>
      </c>
      <c r="G123" s="110">
        <v>43616</v>
      </c>
      <c r="H123" s="110">
        <v>43623</v>
      </c>
      <c r="I123" s="111">
        <v>550</v>
      </c>
      <c r="J123" s="111" t="s">
        <v>126</v>
      </c>
      <c r="K123" s="109" t="s">
        <v>12</v>
      </c>
      <c r="L123" s="109" t="s">
        <v>14</v>
      </c>
      <c r="M123" s="101">
        <v>1240</v>
      </c>
      <c r="N123" s="98" t="s">
        <v>37</v>
      </c>
      <c r="O123" s="102">
        <v>-682000</v>
      </c>
      <c r="P123" s="103" t="s">
        <v>16</v>
      </c>
      <c r="Q123" s="99" t="s">
        <v>72</v>
      </c>
      <c r="R123" s="209">
        <f t="shared" si="37"/>
        <v>787799.26500000001</v>
      </c>
      <c r="S123" s="209">
        <v>0</v>
      </c>
      <c r="T123" s="98"/>
      <c r="U123" s="105">
        <v>1432.3623</v>
      </c>
      <c r="V123" s="103">
        <v>4.2911999999999999</v>
      </c>
      <c r="W123" s="104">
        <f t="shared" si="38"/>
        <v>24654.936847501864</v>
      </c>
      <c r="X123" s="40">
        <f t="shared" si="39"/>
        <v>24654.936847501864</v>
      </c>
      <c r="Y123" s="29">
        <f t="shared" si="40"/>
        <v>24654.936847501864</v>
      </c>
      <c r="Z123" s="104">
        <v>0</v>
      </c>
      <c r="AA123" s="104">
        <v>0</v>
      </c>
      <c r="AB123" s="113" t="s">
        <v>74</v>
      </c>
    </row>
    <row r="124" spans="1:30" s="131" customFormat="1" x14ac:dyDescent="0.2">
      <c r="A124" s="109">
        <v>2019</v>
      </c>
      <c r="B124" s="109" t="s">
        <v>43</v>
      </c>
      <c r="C124" s="109">
        <v>21</v>
      </c>
      <c r="D124" s="109" t="s">
        <v>33</v>
      </c>
      <c r="E124" s="110">
        <v>43437</v>
      </c>
      <c r="F124" s="110">
        <v>43617</v>
      </c>
      <c r="G124" s="110">
        <v>43646</v>
      </c>
      <c r="H124" s="110">
        <v>43651</v>
      </c>
      <c r="I124" s="111">
        <v>550</v>
      </c>
      <c r="J124" s="111" t="s">
        <v>126</v>
      </c>
      <c r="K124" s="109" t="s">
        <v>12</v>
      </c>
      <c r="L124" s="109" t="s">
        <v>14</v>
      </c>
      <c r="M124" s="124">
        <v>1240</v>
      </c>
      <c r="N124" s="109" t="s">
        <v>37</v>
      </c>
      <c r="O124" s="125">
        <v>-682000</v>
      </c>
      <c r="P124" s="126" t="s">
        <v>16</v>
      </c>
      <c r="Q124" s="110" t="s">
        <v>72</v>
      </c>
      <c r="R124" s="209">
        <f t="shared" si="37"/>
        <v>709288.8</v>
      </c>
      <c r="S124" s="209">
        <v>0</v>
      </c>
      <c r="T124" s="109"/>
      <c r="U124" s="129">
        <v>1289.616</v>
      </c>
      <c r="V124" s="126">
        <v>4.2442000000000002</v>
      </c>
      <c r="W124" s="104">
        <f t="shared" si="38"/>
        <v>6429.6687243767947</v>
      </c>
      <c r="X124" s="40">
        <f t="shared" si="39"/>
        <v>6429.6687243767947</v>
      </c>
      <c r="Y124" s="29">
        <f t="shared" si="40"/>
        <v>6429.6687243767947</v>
      </c>
      <c r="Z124" s="128">
        <v>0</v>
      </c>
      <c r="AA124" s="128">
        <v>0</v>
      </c>
      <c r="AB124" s="130" t="s">
        <v>74</v>
      </c>
    </row>
    <row r="125" spans="1:30" s="131" customFormat="1" x14ac:dyDescent="0.2">
      <c r="A125" s="109">
        <v>2019</v>
      </c>
      <c r="B125" s="109" t="s">
        <v>44</v>
      </c>
      <c r="C125" s="109">
        <v>22</v>
      </c>
      <c r="D125" s="109" t="s">
        <v>33</v>
      </c>
      <c r="E125" s="110">
        <v>43437</v>
      </c>
      <c r="F125" s="110">
        <v>43647</v>
      </c>
      <c r="G125" s="110">
        <v>43677</v>
      </c>
      <c r="H125" s="110">
        <v>43684</v>
      </c>
      <c r="I125" s="111">
        <v>550</v>
      </c>
      <c r="J125" s="111" t="s">
        <v>126</v>
      </c>
      <c r="K125" s="109" t="s">
        <v>12</v>
      </c>
      <c r="L125" s="109" t="s">
        <v>14</v>
      </c>
      <c r="M125" s="124">
        <v>1240</v>
      </c>
      <c r="N125" s="109" t="s">
        <v>37</v>
      </c>
      <c r="O125" s="125">
        <v>-682000</v>
      </c>
      <c r="P125" s="126" t="s">
        <v>16</v>
      </c>
      <c r="Q125" s="110" t="s">
        <v>72</v>
      </c>
      <c r="R125" s="209">
        <f t="shared" si="37"/>
        <v>744855.1</v>
      </c>
      <c r="S125" s="209">
        <v>0</v>
      </c>
      <c r="T125" s="109"/>
      <c r="U125" s="129">
        <v>1354.2819999999999</v>
      </c>
      <c r="V125" s="126">
        <v>4.2973999999999997</v>
      </c>
      <c r="W125" s="104">
        <f t="shared" si="38"/>
        <v>14626.308930981517</v>
      </c>
      <c r="X125" s="40">
        <f t="shared" si="39"/>
        <v>14626.308930981517</v>
      </c>
      <c r="Y125" s="29">
        <f t="shared" si="40"/>
        <v>14626.308930981517</v>
      </c>
      <c r="Z125" s="128">
        <v>0</v>
      </c>
      <c r="AA125" s="128">
        <v>0</v>
      </c>
      <c r="AB125" s="130" t="s">
        <v>74</v>
      </c>
    </row>
    <row r="126" spans="1:30" s="131" customFormat="1" x14ac:dyDescent="0.2">
      <c r="A126" s="109">
        <v>2019</v>
      </c>
      <c r="B126" s="109" t="s">
        <v>45</v>
      </c>
      <c r="C126" s="109">
        <v>23</v>
      </c>
      <c r="D126" s="109" t="s">
        <v>33</v>
      </c>
      <c r="E126" s="110">
        <v>43437</v>
      </c>
      <c r="F126" s="110">
        <v>43678</v>
      </c>
      <c r="G126" s="110">
        <v>43708</v>
      </c>
      <c r="H126" s="110">
        <v>43714</v>
      </c>
      <c r="I126" s="111">
        <v>550</v>
      </c>
      <c r="J126" s="111" t="s">
        <v>126</v>
      </c>
      <c r="K126" s="109" t="s">
        <v>12</v>
      </c>
      <c r="L126" s="109" t="s">
        <v>14</v>
      </c>
      <c r="M126" s="124">
        <v>1240</v>
      </c>
      <c r="N126" s="109" t="s">
        <v>37</v>
      </c>
      <c r="O126" s="125">
        <v>-682000</v>
      </c>
      <c r="P126" s="126" t="s">
        <v>16</v>
      </c>
      <c r="Q126" s="110" t="s">
        <v>72</v>
      </c>
      <c r="R126" s="209">
        <f t="shared" si="37"/>
        <v>587213.55000000005</v>
      </c>
      <c r="S126" s="209">
        <v>0</v>
      </c>
      <c r="T126" s="109"/>
      <c r="U126" s="129">
        <v>1067.6610000000001</v>
      </c>
      <c r="V126" s="126">
        <v>4.3785999999999996</v>
      </c>
      <c r="W126" s="104">
        <f t="shared" si="38"/>
        <v>-21647.661352943858</v>
      </c>
      <c r="X126" s="40">
        <f t="shared" si="39"/>
        <v>-21647.661352943858</v>
      </c>
      <c r="Y126" s="29">
        <f t="shared" si="39"/>
        <v>-21647.661352943858</v>
      </c>
      <c r="Z126" s="128">
        <v>0</v>
      </c>
      <c r="AA126" s="128">
        <v>0</v>
      </c>
      <c r="AB126" s="130" t="s">
        <v>74</v>
      </c>
    </row>
    <row r="127" spans="1:30" s="131" customFormat="1" x14ac:dyDescent="0.2">
      <c r="A127" s="109">
        <v>2019</v>
      </c>
      <c r="B127" s="109" t="s">
        <v>46</v>
      </c>
      <c r="C127" s="109">
        <v>24</v>
      </c>
      <c r="D127" s="109" t="s">
        <v>33</v>
      </c>
      <c r="E127" s="110">
        <v>43437</v>
      </c>
      <c r="F127" s="110">
        <v>43709</v>
      </c>
      <c r="G127" s="110">
        <v>43738</v>
      </c>
      <c r="H127" s="110">
        <v>43745</v>
      </c>
      <c r="I127" s="111">
        <v>550</v>
      </c>
      <c r="J127" s="111" t="s">
        <v>126</v>
      </c>
      <c r="K127" s="109" t="s">
        <v>12</v>
      </c>
      <c r="L127" s="109" t="s">
        <v>14</v>
      </c>
      <c r="M127" s="124">
        <v>1240</v>
      </c>
      <c r="N127" s="109" t="s">
        <v>37</v>
      </c>
      <c r="O127" s="125">
        <v>-682000</v>
      </c>
      <c r="P127" s="126" t="s">
        <v>16</v>
      </c>
      <c r="Q127" s="110" t="s">
        <v>72</v>
      </c>
      <c r="R127" s="209">
        <f t="shared" si="37"/>
        <v>669572.19999999995</v>
      </c>
      <c r="S127" s="209">
        <v>0</v>
      </c>
      <c r="T127" s="109"/>
      <c r="U127" s="129">
        <v>1217.404</v>
      </c>
      <c r="V127" s="126">
        <v>4.3822999999999999</v>
      </c>
      <c r="W127" s="104">
        <f t="shared" si="38"/>
        <v>-2835.9080847956561</v>
      </c>
      <c r="X127" s="40">
        <f t="shared" si="39"/>
        <v>-2835.9080847956561</v>
      </c>
      <c r="Y127" s="29">
        <f t="shared" si="39"/>
        <v>-2835.9080847956561</v>
      </c>
      <c r="Z127" s="128">
        <v>0</v>
      </c>
      <c r="AA127" s="128">
        <v>0</v>
      </c>
      <c r="AB127" s="130" t="s">
        <v>74</v>
      </c>
    </row>
    <row r="128" spans="1:30" s="131" customFormat="1" x14ac:dyDescent="0.2">
      <c r="A128" s="109">
        <v>2019</v>
      </c>
      <c r="B128" s="109" t="s">
        <v>47</v>
      </c>
      <c r="C128" s="109">
        <v>25</v>
      </c>
      <c r="D128" s="109" t="s">
        <v>33</v>
      </c>
      <c r="E128" s="110">
        <v>43437</v>
      </c>
      <c r="F128" s="110">
        <v>43739</v>
      </c>
      <c r="G128" s="110">
        <v>43769</v>
      </c>
      <c r="H128" s="110">
        <v>43777</v>
      </c>
      <c r="I128" s="111">
        <v>550</v>
      </c>
      <c r="J128" s="111" t="s">
        <v>126</v>
      </c>
      <c r="K128" s="109" t="s">
        <v>12</v>
      </c>
      <c r="L128" s="109" t="s">
        <v>14</v>
      </c>
      <c r="M128" s="124">
        <v>1240</v>
      </c>
      <c r="N128" s="109" t="s">
        <v>37</v>
      </c>
      <c r="O128" s="125">
        <v>-682000</v>
      </c>
      <c r="P128" s="126" t="s">
        <v>16</v>
      </c>
      <c r="Q128" s="110" t="s">
        <v>72</v>
      </c>
      <c r="R128" s="209">
        <f t="shared" si="37"/>
        <v>467917.45</v>
      </c>
      <c r="S128" s="209">
        <v>0</v>
      </c>
      <c r="T128" s="109"/>
      <c r="U128" s="129">
        <v>850.75900000000001</v>
      </c>
      <c r="V128" s="126">
        <v>4.2582000000000004</v>
      </c>
      <c r="W128" s="104">
        <f t="shared" si="38"/>
        <v>-50275.362829364509</v>
      </c>
      <c r="X128" s="40">
        <f t="shared" si="39"/>
        <v>-50275.362829364509</v>
      </c>
      <c r="Y128" s="29">
        <f t="shared" si="39"/>
        <v>-50275.362829364509</v>
      </c>
      <c r="Z128" s="128">
        <v>0</v>
      </c>
      <c r="AA128" s="128">
        <v>0</v>
      </c>
      <c r="AB128" s="130" t="s">
        <v>74</v>
      </c>
    </row>
    <row r="129" spans="1:30" s="131" customFormat="1" x14ac:dyDescent="0.2">
      <c r="A129" s="109">
        <v>2019</v>
      </c>
      <c r="B129" s="109" t="s">
        <v>48</v>
      </c>
      <c r="C129" s="109">
        <v>26</v>
      </c>
      <c r="D129" s="109" t="s">
        <v>33</v>
      </c>
      <c r="E129" s="110">
        <v>43437</v>
      </c>
      <c r="F129" s="110">
        <v>43770</v>
      </c>
      <c r="G129" s="110">
        <v>43799</v>
      </c>
      <c r="H129" s="110">
        <v>43805</v>
      </c>
      <c r="I129" s="111">
        <v>550</v>
      </c>
      <c r="J129" s="111" t="s">
        <v>126</v>
      </c>
      <c r="K129" s="109" t="s">
        <v>12</v>
      </c>
      <c r="L129" s="109" t="s">
        <v>14</v>
      </c>
      <c r="M129" s="124">
        <v>1240</v>
      </c>
      <c r="N129" s="109" t="s">
        <v>37</v>
      </c>
      <c r="O129" s="125">
        <v>-682000</v>
      </c>
      <c r="P129" s="126" t="s">
        <v>16</v>
      </c>
      <c r="Q129" s="110" t="s">
        <v>72</v>
      </c>
      <c r="R129" s="209">
        <f t="shared" si="37"/>
        <v>379419.14999999997</v>
      </c>
      <c r="S129" s="209">
        <v>0</v>
      </c>
      <c r="T129" s="109"/>
      <c r="U129" s="129">
        <v>689.85299999999995</v>
      </c>
      <c r="V129" s="126">
        <v>4.3166000000000002</v>
      </c>
      <c r="W129" s="104">
        <f t="shared" si="38"/>
        <v>-70097.032386600564</v>
      </c>
      <c r="X129" s="40">
        <f t="shared" si="39"/>
        <v>-70097.032386600564</v>
      </c>
      <c r="Y129" s="29">
        <f t="shared" si="39"/>
        <v>-70097.032386600564</v>
      </c>
      <c r="Z129" s="128">
        <v>0</v>
      </c>
      <c r="AA129" s="128">
        <v>0</v>
      </c>
      <c r="AB129" s="130" t="s">
        <v>74</v>
      </c>
    </row>
    <row r="130" spans="1:30" s="131" customFormat="1" x14ac:dyDescent="0.2">
      <c r="A130" s="109">
        <v>2020</v>
      </c>
      <c r="B130" s="109" t="s">
        <v>136</v>
      </c>
      <c r="C130" s="109">
        <v>94</v>
      </c>
      <c r="D130" s="109" t="s">
        <v>33</v>
      </c>
      <c r="E130" s="110">
        <v>43558</v>
      </c>
      <c r="F130" s="110">
        <v>43831</v>
      </c>
      <c r="G130" s="110">
        <v>43861</v>
      </c>
      <c r="H130" s="110">
        <v>43868</v>
      </c>
      <c r="I130" s="111">
        <v>900</v>
      </c>
      <c r="J130" s="111" t="s">
        <v>126</v>
      </c>
      <c r="K130" s="109" t="s">
        <v>12</v>
      </c>
      <c r="L130" s="109" t="s">
        <v>14</v>
      </c>
      <c r="M130" s="124">
        <v>1261.25</v>
      </c>
      <c r="N130" s="109" t="s">
        <v>37</v>
      </c>
      <c r="O130" s="125">
        <v>-1135125</v>
      </c>
      <c r="P130" s="126" t="s">
        <v>16</v>
      </c>
      <c r="Q130" s="110" t="s">
        <v>71</v>
      </c>
      <c r="R130" s="209">
        <f t="shared" si="37"/>
        <v>924345</v>
      </c>
      <c r="S130" s="209">
        <v>0</v>
      </c>
      <c r="T130" s="109"/>
      <c r="U130" s="129">
        <v>1027.05</v>
      </c>
      <c r="V130" s="126">
        <v>4.2939999999999996</v>
      </c>
      <c r="W130" s="104">
        <f t="shared" si="38"/>
        <v>-49087.098276665129</v>
      </c>
      <c r="X130" s="40">
        <f t="shared" si="39"/>
        <v>-49087.098276665129</v>
      </c>
      <c r="Y130" s="29">
        <f t="shared" si="39"/>
        <v>-49087.098276665129</v>
      </c>
      <c r="Z130" s="128">
        <v>0</v>
      </c>
      <c r="AA130" s="128">
        <v>0</v>
      </c>
      <c r="AB130" s="130" t="s">
        <v>74</v>
      </c>
    </row>
    <row r="131" spans="1:30" s="131" customFormat="1" x14ac:dyDescent="0.2">
      <c r="A131" s="109">
        <v>2020</v>
      </c>
      <c r="B131" s="109" t="s">
        <v>136</v>
      </c>
      <c r="C131" s="109">
        <v>133</v>
      </c>
      <c r="D131" s="109" t="s">
        <v>33</v>
      </c>
      <c r="E131" s="110">
        <v>43843</v>
      </c>
      <c r="F131" s="110">
        <v>43831</v>
      </c>
      <c r="G131" s="110">
        <v>43861</v>
      </c>
      <c r="H131" s="110">
        <v>43868</v>
      </c>
      <c r="I131" s="111">
        <v>-450</v>
      </c>
      <c r="J131" s="111" t="s">
        <v>126</v>
      </c>
      <c r="K131" s="109" t="s">
        <v>12</v>
      </c>
      <c r="L131" s="126" t="s">
        <v>16</v>
      </c>
      <c r="M131" s="124">
        <v>1000</v>
      </c>
      <c r="N131" s="109" t="s">
        <v>37</v>
      </c>
      <c r="O131" s="127">
        <v>450000</v>
      </c>
      <c r="P131" s="109" t="s">
        <v>14</v>
      </c>
      <c r="Q131" s="110" t="s">
        <v>71</v>
      </c>
      <c r="R131" s="209">
        <f t="shared" si="37"/>
        <v>-462172.5</v>
      </c>
      <c r="S131" s="209">
        <v>0</v>
      </c>
      <c r="T131" s="109"/>
      <c r="U131" s="129">
        <v>1027.05</v>
      </c>
      <c r="V131" s="126">
        <v>4.2939999999999996</v>
      </c>
      <c r="W131" s="104">
        <f t="shared" si="38"/>
        <v>-2834.7694457382349</v>
      </c>
      <c r="X131" s="40">
        <f t="shared" si="39"/>
        <v>-2834.7694457382349</v>
      </c>
      <c r="Y131" s="29">
        <f t="shared" si="39"/>
        <v>-2834.7694457382349</v>
      </c>
      <c r="Z131" s="128">
        <v>0</v>
      </c>
      <c r="AA131" s="128">
        <v>0</v>
      </c>
      <c r="AB131" s="130" t="s">
        <v>74</v>
      </c>
    </row>
    <row r="132" spans="1:30" s="131" customFormat="1" x14ac:dyDescent="0.2">
      <c r="A132" s="109">
        <v>2020</v>
      </c>
      <c r="B132" s="109" t="s">
        <v>140</v>
      </c>
      <c r="C132" s="109">
        <v>95</v>
      </c>
      <c r="D132" s="109" t="s">
        <v>33</v>
      </c>
      <c r="E132" s="110">
        <v>43558</v>
      </c>
      <c r="F132" s="110">
        <v>43862</v>
      </c>
      <c r="G132" s="110">
        <v>43890</v>
      </c>
      <c r="H132" s="110">
        <v>43896</v>
      </c>
      <c r="I132" s="111">
        <v>900</v>
      </c>
      <c r="J132" s="111" t="s">
        <v>126</v>
      </c>
      <c r="K132" s="109" t="s">
        <v>12</v>
      </c>
      <c r="L132" s="109" t="s">
        <v>14</v>
      </c>
      <c r="M132" s="124">
        <v>1261.25</v>
      </c>
      <c r="N132" s="109" t="s">
        <v>37</v>
      </c>
      <c r="O132" s="125">
        <v>-1135125</v>
      </c>
      <c r="P132" s="126" t="s">
        <v>16</v>
      </c>
      <c r="Q132" s="110" t="s">
        <v>71</v>
      </c>
      <c r="R132" s="209">
        <f t="shared" si="37"/>
        <v>935468.10000000009</v>
      </c>
      <c r="S132" s="209">
        <v>0</v>
      </c>
      <c r="T132" s="109"/>
      <c r="U132" s="129">
        <v>1039.4090000000001</v>
      </c>
      <c r="V132" s="126">
        <v>4.3286999999999995</v>
      </c>
      <c r="W132" s="104">
        <f t="shared" si="38"/>
        <v>-46123.986416245047</v>
      </c>
      <c r="X132" s="40">
        <f t="shared" si="39"/>
        <v>-46123.986416245047</v>
      </c>
      <c r="Y132" s="29">
        <f t="shared" si="39"/>
        <v>-46123.986416245047</v>
      </c>
      <c r="Z132" s="128">
        <v>0</v>
      </c>
      <c r="AA132" s="128">
        <v>0</v>
      </c>
      <c r="AB132" s="130" t="s">
        <v>74</v>
      </c>
    </row>
    <row r="133" spans="1:30" s="131" customFormat="1" x14ac:dyDescent="0.2">
      <c r="A133" s="109">
        <v>2020</v>
      </c>
      <c r="B133" s="109" t="s">
        <v>140</v>
      </c>
      <c r="C133" s="109">
        <v>134</v>
      </c>
      <c r="D133" s="109" t="s">
        <v>33</v>
      </c>
      <c r="E133" s="110">
        <v>43843</v>
      </c>
      <c r="F133" s="110">
        <v>43862</v>
      </c>
      <c r="G133" s="110">
        <v>43890</v>
      </c>
      <c r="H133" s="110">
        <v>43896</v>
      </c>
      <c r="I133" s="111">
        <v>-450</v>
      </c>
      <c r="J133" s="111" t="s">
        <v>126</v>
      </c>
      <c r="K133" s="109" t="s">
        <v>12</v>
      </c>
      <c r="L133" s="126" t="s">
        <v>16</v>
      </c>
      <c r="M133" s="124">
        <v>1000</v>
      </c>
      <c r="N133" s="109" t="s">
        <v>37</v>
      </c>
      <c r="O133" s="127">
        <v>450000</v>
      </c>
      <c r="P133" s="109" t="s">
        <v>14</v>
      </c>
      <c r="Q133" s="110" t="s">
        <v>71</v>
      </c>
      <c r="R133" s="209">
        <f t="shared" si="37"/>
        <v>-467734.05000000005</v>
      </c>
      <c r="S133" s="209">
        <v>0</v>
      </c>
      <c r="T133" s="109"/>
      <c r="U133" s="129">
        <v>1039.4090000000001</v>
      </c>
      <c r="V133" s="126">
        <v>4.3286999999999995</v>
      </c>
      <c r="W133" s="104">
        <f t="shared" si="38"/>
        <v>-4096.8535588051955</v>
      </c>
      <c r="X133" s="40">
        <f t="shared" si="39"/>
        <v>-4096.8535588051955</v>
      </c>
      <c r="Y133" s="29">
        <f t="shared" si="39"/>
        <v>-4096.8535588051955</v>
      </c>
      <c r="Z133" s="128">
        <v>0</v>
      </c>
      <c r="AA133" s="128">
        <v>0</v>
      </c>
      <c r="AB133" s="130" t="s">
        <v>74</v>
      </c>
    </row>
    <row r="134" spans="1:30" s="131" customFormat="1" x14ac:dyDescent="0.2">
      <c r="A134" s="109">
        <v>2020</v>
      </c>
      <c r="B134" s="109" t="s">
        <v>146</v>
      </c>
      <c r="C134" s="109">
        <v>96</v>
      </c>
      <c r="D134" s="109" t="s">
        <v>33</v>
      </c>
      <c r="E134" s="110">
        <v>43558</v>
      </c>
      <c r="F134" s="110">
        <v>43891</v>
      </c>
      <c r="G134" s="110">
        <v>43921</v>
      </c>
      <c r="H134" s="110">
        <v>43928</v>
      </c>
      <c r="I134" s="111">
        <v>900</v>
      </c>
      <c r="J134" s="111" t="s">
        <v>126</v>
      </c>
      <c r="K134" s="109" t="s">
        <v>12</v>
      </c>
      <c r="L134" s="109" t="s">
        <v>14</v>
      </c>
      <c r="M134" s="124">
        <v>1261.25</v>
      </c>
      <c r="N134" s="109" t="s">
        <v>37</v>
      </c>
      <c r="O134" s="125">
        <v>-1135125</v>
      </c>
      <c r="P134" s="126" t="s">
        <v>16</v>
      </c>
      <c r="Q134" s="110" t="s">
        <v>71</v>
      </c>
      <c r="R134" s="209">
        <f t="shared" si="37"/>
        <v>538046.90999999992</v>
      </c>
      <c r="S134" s="209">
        <v>0</v>
      </c>
      <c r="T134" s="109"/>
      <c r="U134" s="129">
        <v>597.82989999999995</v>
      </c>
      <c r="V134" s="126">
        <v>4.5372000000000003</v>
      </c>
      <c r="W134" s="104">
        <f t="shared" si="38"/>
        <v>-131596.15842369743</v>
      </c>
      <c r="X134" s="40">
        <f t="shared" si="39"/>
        <v>-131596.15842369743</v>
      </c>
      <c r="Y134" s="29">
        <f t="shared" si="39"/>
        <v>-131596.15842369743</v>
      </c>
      <c r="Z134" s="128">
        <v>0</v>
      </c>
      <c r="AA134" s="128">
        <v>0</v>
      </c>
      <c r="AB134" s="130" t="s">
        <v>74</v>
      </c>
    </row>
    <row r="135" spans="1:30" s="131" customFormat="1" x14ac:dyDescent="0.2">
      <c r="A135" s="109">
        <v>2020</v>
      </c>
      <c r="B135" s="109" t="s">
        <v>146</v>
      </c>
      <c r="C135" s="109">
        <v>135</v>
      </c>
      <c r="D135" s="109" t="s">
        <v>33</v>
      </c>
      <c r="E135" s="110">
        <v>43843</v>
      </c>
      <c r="F135" s="110">
        <v>43891</v>
      </c>
      <c r="G135" s="110">
        <v>43921</v>
      </c>
      <c r="H135" s="110">
        <v>43928</v>
      </c>
      <c r="I135" s="111">
        <v>-450</v>
      </c>
      <c r="J135" s="111" t="s">
        <v>126</v>
      </c>
      <c r="K135" s="109" t="s">
        <v>12</v>
      </c>
      <c r="L135" s="126" t="s">
        <v>16</v>
      </c>
      <c r="M135" s="124">
        <v>1000</v>
      </c>
      <c r="N135" s="109" t="s">
        <v>37</v>
      </c>
      <c r="O135" s="127">
        <v>450000</v>
      </c>
      <c r="P135" s="109" t="s">
        <v>14</v>
      </c>
      <c r="Q135" s="110" t="s">
        <v>71</v>
      </c>
      <c r="R135" s="209">
        <f t="shared" si="37"/>
        <v>-269018.59500000003</v>
      </c>
      <c r="S135" s="209">
        <v>0</v>
      </c>
      <c r="T135" s="109"/>
      <c r="U135" s="129">
        <v>597.81910000000005</v>
      </c>
      <c r="V135" s="126">
        <v>4.5372000000000003</v>
      </c>
      <c r="W135" s="104">
        <f t="shared" si="38"/>
        <v>39888.346336947885</v>
      </c>
      <c r="X135" s="40">
        <f t="shared" ref="X135:Y137" si="41">W135</f>
        <v>39888.346336947885</v>
      </c>
      <c r="Y135" s="29">
        <f t="shared" si="41"/>
        <v>39888.346336947885</v>
      </c>
      <c r="Z135" s="128">
        <v>0</v>
      </c>
      <c r="AA135" s="128">
        <v>0</v>
      </c>
      <c r="AB135" s="130" t="s">
        <v>74</v>
      </c>
    </row>
    <row r="136" spans="1:30" s="146" customFormat="1" x14ac:dyDescent="0.2">
      <c r="A136" s="93">
        <v>2020</v>
      </c>
      <c r="B136" s="93" t="s">
        <v>148</v>
      </c>
      <c r="C136" s="93">
        <v>98</v>
      </c>
      <c r="D136" s="93" t="s">
        <v>33</v>
      </c>
      <c r="E136" s="94">
        <v>43609</v>
      </c>
      <c r="F136" s="94">
        <v>43922</v>
      </c>
      <c r="G136" s="94">
        <v>43951</v>
      </c>
      <c r="H136" s="94">
        <v>43959</v>
      </c>
      <c r="I136" s="95">
        <v>900</v>
      </c>
      <c r="J136" s="95" t="s">
        <v>126</v>
      </c>
      <c r="K136" s="93" t="s">
        <v>12</v>
      </c>
      <c r="L136" s="93" t="s">
        <v>14</v>
      </c>
      <c r="M136" s="96">
        <v>1200</v>
      </c>
      <c r="N136" s="93" t="s">
        <v>37</v>
      </c>
      <c r="O136" s="125">
        <v>-1080000</v>
      </c>
      <c r="P136" s="97" t="s">
        <v>16</v>
      </c>
      <c r="Q136" s="94" t="s">
        <v>71</v>
      </c>
      <c r="R136" s="209">
        <f t="shared" si="37"/>
        <v>428346</v>
      </c>
      <c r="S136" s="209">
        <v>0</v>
      </c>
      <c r="T136" s="93"/>
      <c r="U136" s="129">
        <v>475.94</v>
      </c>
      <c r="V136" s="126">
        <v>4.5441000000000003</v>
      </c>
      <c r="W136" s="104">
        <f t="shared" si="38"/>
        <v>-143406.61517132106</v>
      </c>
      <c r="X136" s="40">
        <f t="shared" si="41"/>
        <v>-143406.61517132106</v>
      </c>
      <c r="Y136" s="29">
        <f t="shared" si="41"/>
        <v>-143406.61517132106</v>
      </c>
      <c r="Z136" s="115">
        <v>0</v>
      </c>
      <c r="AA136" s="115">
        <v>0</v>
      </c>
      <c r="AB136" s="145" t="s">
        <v>74</v>
      </c>
    </row>
    <row r="137" spans="1:30" s="146" customFormat="1" x14ac:dyDescent="0.2">
      <c r="A137" s="93">
        <v>2020</v>
      </c>
      <c r="B137" s="93" t="s">
        <v>148</v>
      </c>
      <c r="C137" s="93">
        <v>136</v>
      </c>
      <c r="D137" s="93" t="s">
        <v>33</v>
      </c>
      <c r="E137" s="94">
        <v>43843</v>
      </c>
      <c r="F137" s="94">
        <v>43922</v>
      </c>
      <c r="G137" s="94">
        <v>43951</v>
      </c>
      <c r="H137" s="94">
        <v>43959</v>
      </c>
      <c r="I137" s="95">
        <v>-450</v>
      </c>
      <c r="J137" s="95" t="s">
        <v>126</v>
      </c>
      <c r="K137" s="93" t="s">
        <v>12</v>
      </c>
      <c r="L137" s="97" t="s">
        <v>16</v>
      </c>
      <c r="M137" s="96">
        <v>1000</v>
      </c>
      <c r="N137" s="93" t="s">
        <v>37</v>
      </c>
      <c r="O137" s="127">
        <v>450000</v>
      </c>
      <c r="P137" s="93" t="s">
        <v>14</v>
      </c>
      <c r="Q137" s="94" t="s">
        <v>71</v>
      </c>
      <c r="R137" s="209">
        <f t="shared" si="37"/>
        <v>-214173</v>
      </c>
      <c r="S137" s="209">
        <v>0</v>
      </c>
      <c r="T137" s="93"/>
      <c r="U137" s="129">
        <v>475.94</v>
      </c>
      <c r="V137" s="126">
        <v>4.5441000000000003</v>
      </c>
      <c r="W137" s="104">
        <f t="shared" si="38"/>
        <v>51897.405426817182</v>
      </c>
      <c r="X137" s="40">
        <f t="shared" si="41"/>
        <v>51897.405426817182</v>
      </c>
      <c r="Y137" s="29">
        <f t="shared" si="41"/>
        <v>51897.405426817182</v>
      </c>
      <c r="Z137" s="115">
        <v>0</v>
      </c>
      <c r="AA137" s="115">
        <v>0</v>
      </c>
      <c r="AB137" s="145" t="s">
        <v>74</v>
      </c>
    </row>
    <row r="138" spans="1:30" s="131" customFormat="1" x14ac:dyDescent="0.2">
      <c r="A138" s="109">
        <v>2020</v>
      </c>
      <c r="B138" s="109" t="s">
        <v>158</v>
      </c>
      <c r="C138" s="109">
        <v>100</v>
      </c>
      <c r="D138" s="109" t="s">
        <v>33</v>
      </c>
      <c r="E138" s="110">
        <v>43623</v>
      </c>
      <c r="F138" s="110">
        <v>43952</v>
      </c>
      <c r="G138" s="110">
        <v>43982</v>
      </c>
      <c r="H138" s="110">
        <v>43990</v>
      </c>
      <c r="I138" s="111">
        <v>900</v>
      </c>
      <c r="J138" s="111" t="s">
        <v>126</v>
      </c>
      <c r="K138" s="109" t="s">
        <v>12</v>
      </c>
      <c r="L138" s="109" t="s">
        <v>14</v>
      </c>
      <c r="M138" s="124">
        <v>1100</v>
      </c>
      <c r="N138" s="109" t="s">
        <v>37</v>
      </c>
      <c r="O138" s="125">
        <v>-990000</v>
      </c>
      <c r="P138" s="126" t="s">
        <v>16</v>
      </c>
      <c r="Q138" s="110" t="s">
        <v>71</v>
      </c>
      <c r="R138" s="209">
        <f t="shared" si="37"/>
        <v>548139.6</v>
      </c>
      <c r="S138" s="209">
        <v>0</v>
      </c>
      <c r="T138" s="109"/>
      <c r="U138" s="129">
        <v>609.04399999999998</v>
      </c>
      <c r="V138" s="126">
        <v>4.4478999999999997</v>
      </c>
      <c r="W138" s="104">
        <f t="shared" si="38"/>
        <v>-99341.352098743242</v>
      </c>
      <c r="X138" s="40">
        <f>W138</f>
        <v>-99341.352098743242</v>
      </c>
      <c r="Y138" s="29">
        <f t="shared" ref="Y138:Y141" si="42">W138</f>
        <v>-99341.352098743242</v>
      </c>
      <c r="Z138" s="128">
        <v>0</v>
      </c>
      <c r="AA138" s="109"/>
      <c r="AB138" s="130" t="s">
        <v>74</v>
      </c>
    </row>
    <row r="139" spans="1:30" s="131" customFormat="1" x14ac:dyDescent="0.2">
      <c r="A139" s="109">
        <v>2020</v>
      </c>
      <c r="B139" s="109" t="s">
        <v>158</v>
      </c>
      <c r="C139" s="109">
        <v>137</v>
      </c>
      <c r="D139" s="109" t="s">
        <v>33</v>
      </c>
      <c r="E139" s="110">
        <v>43843</v>
      </c>
      <c r="F139" s="110">
        <v>43952</v>
      </c>
      <c r="G139" s="110">
        <v>43982</v>
      </c>
      <c r="H139" s="110">
        <v>43990</v>
      </c>
      <c r="I139" s="111">
        <v>-450</v>
      </c>
      <c r="J139" s="111" t="s">
        <v>126</v>
      </c>
      <c r="K139" s="109" t="s">
        <v>12</v>
      </c>
      <c r="L139" s="126" t="s">
        <v>16</v>
      </c>
      <c r="M139" s="124">
        <v>1000</v>
      </c>
      <c r="N139" s="109" t="s">
        <v>37</v>
      </c>
      <c r="O139" s="127">
        <v>450000</v>
      </c>
      <c r="P139" s="109" t="s">
        <v>14</v>
      </c>
      <c r="Q139" s="110" t="s">
        <v>71</v>
      </c>
      <c r="R139" s="209">
        <f t="shared" si="37"/>
        <v>-274069.8</v>
      </c>
      <c r="S139" s="209">
        <v>0</v>
      </c>
      <c r="T139" s="109"/>
      <c r="U139" s="129">
        <v>609.04399999999998</v>
      </c>
      <c r="V139" s="126">
        <v>4.4478999999999997</v>
      </c>
      <c r="W139" s="104">
        <f t="shared" si="38"/>
        <v>39553.54212100093</v>
      </c>
      <c r="X139" s="40">
        <f>W139</f>
        <v>39553.54212100093</v>
      </c>
      <c r="Y139" s="29">
        <f t="shared" si="42"/>
        <v>39553.54212100093</v>
      </c>
      <c r="Z139" s="128">
        <v>0</v>
      </c>
      <c r="AA139" s="109"/>
      <c r="AB139" s="130" t="s">
        <v>74</v>
      </c>
    </row>
    <row r="140" spans="1:30" s="131" customFormat="1" x14ac:dyDescent="0.2">
      <c r="A140" s="109">
        <v>2020</v>
      </c>
      <c r="B140" s="109" t="s">
        <v>163</v>
      </c>
      <c r="C140" s="109">
        <v>101</v>
      </c>
      <c r="D140" s="109" t="s">
        <v>33</v>
      </c>
      <c r="E140" s="110">
        <v>43649</v>
      </c>
      <c r="F140" s="110">
        <v>43983</v>
      </c>
      <c r="G140" s="110">
        <v>44012</v>
      </c>
      <c r="H140" s="110">
        <v>44019</v>
      </c>
      <c r="I140" s="111">
        <v>900</v>
      </c>
      <c r="J140" s="111" t="s">
        <v>126</v>
      </c>
      <c r="K140" s="109" t="s">
        <v>12</v>
      </c>
      <c r="L140" s="109" t="s">
        <v>14</v>
      </c>
      <c r="M140" s="124">
        <v>1120</v>
      </c>
      <c r="N140" s="109" t="s">
        <v>37</v>
      </c>
      <c r="O140" s="125">
        <v>-1008000</v>
      </c>
      <c r="P140" s="126" t="s">
        <v>16</v>
      </c>
      <c r="Q140" s="110" t="s">
        <v>71</v>
      </c>
      <c r="R140" s="209">
        <f t="shared" si="37"/>
        <v>777055.5</v>
      </c>
      <c r="S140" s="209">
        <v>0</v>
      </c>
      <c r="T140" s="129"/>
      <c r="U140" s="129">
        <v>863.39499999999998</v>
      </c>
      <c r="V140" s="126">
        <v>4.4564000000000004</v>
      </c>
      <c r="W140" s="104">
        <f t="shared" si="38"/>
        <v>-51823.108338569255</v>
      </c>
      <c r="X140" s="40">
        <f t="shared" ref="X140:X141" si="43">W140</f>
        <v>-51823.108338569255</v>
      </c>
      <c r="Y140" s="29">
        <f t="shared" si="42"/>
        <v>-51823.108338569255</v>
      </c>
      <c r="Z140" s="128">
        <v>0</v>
      </c>
      <c r="AA140" s="109"/>
      <c r="AB140" s="130" t="s">
        <v>74</v>
      </c>
    </row>
    <row r="141" spans="1:30" s="131" customFormat="1" x14ac:dyDescent="0.2">
      <c r="A141" s="106">
        <v>2020</v>
      </c>
      <c r="B141" s="106" t="s">
        <v>163</v>
      </c>
      <c r="C141" s="106">
        <v>138</v>
      </c>
      <c r="D141" s="106" t="s">
        <v>33</v>
      </c>
      <c r="E141" s="107">
        <v>43843</v>
      </c>
      <c r="F141" s="107">
        <v>43983</v>
      </c>
      <c r="G141" s="107">
        <v>44012</v>
      </c>
      <c r="H141" s="107">
        <v>44019</v>
      </c>
      <c r="I141" s="108">
        <v>-450</v>
      </c>
      <c r="J141" s="108" t="s">
        <v>126</v>
      </c>
      <c r="K141" s="106" t="s">
        <v>12</v>
      </c>
      <c r="L141" s="118" t="s">
        <v>16</v>
      </c>
      <c r="M141" s="116">
        <v>1000</v>
      </c>
      <c r="N141" s="106" t="s">
        <v>37</v>
      </c>
      <c r="O141" s="135">
        <v>450000</v>
      </c>
      <c r="P141" s="106" t="s">
        <v>14</v>
      </c>
      <c r="Q141" s="107" t="s">
        <v>71</v>
      </c>
      <c r="R141" s="209">
        <f t="shared" si="37"/>
        <v>-388527.75</v>
      </c>
      <c r="S141" s="209">
        <v>0</v>
      </c>
      <c r="T141" s="134"/>
      <c r="U141" s="134">
        <v>863.39499999999998</v>
      </c>
      <c r="V141" s="118">
        <v>4.4564000000000004</v>
      </c>
      <c r="W141" s="104">
        <f t="shared" si="38"/>
        <v>13794.149986536218</v>
      </c>
      <c r="X141" s="40">
        <f t="shared" si="43"/>
        <v>13794.149986536218</v>
      </c>
      <c r="Y141" s="29">
        <f t="shared" si="42"/>
        <v>13794.149986536218</v>
      </c>
      <c r="Z141" s="119">
        <v>0</v>
      </c>
      <c r="AA141" s="106"/>
      <c r="AB141" s="120" t="s">
        <v>74</v>
      </c>
      <c r="AC141" s="132"/>
    </row>
    <row r="142" spans="1:30" s="24" customFormat="1" x14ac:dyDescent="0.2">
      <c r="A142" s="26"/>
      <c r="B142" s="26"/>
      <c r="C142" s="26"/>
      <c r="D142" s="26"/>
      <c r="E142" s="28"/>
      <c r="F142" s="28"/>
      <c r="G142" s="28"/>
      <c r="H142" s="26"/>
      <c r="I142" s="38">
        <v>8750</v>
      </c>
      <c r="J142" s="38"/>
      <c r="K142" s="26"/>
      <c r="L142" s="30"/>
      <c r="M142" s="121"/>
      <c r="N142" s="121"/>
      <c r="O142" s="122">
        <v>-11285375</v>
      </c>
      <c r="P142" s="122"/>
      <c r="Q142" s="121"/>
      <c r="R142" s="210">
        <f>SUM(R119:R141)</f>
        <v>9454679.0499999989</v>
      </c>
      <c r="S142" s="210">
        <f>SUM(S119:S141)</f>
        <v>0</v>
      </c>
      <c r="T142" s="121"/>
      <c r="U142" s="121" t="s">
        <v>35</v>
      </c>
      <c r="V142" s="121"/>
      <c r="W142" s="159">
        <f>+SUM(W119:W141)</f>
        <v>-411454.67934893438</v>
      </c>
      <c r="X142" s="159">
        <f t="shared" ref="X142:Y142" si="44">+SUM(X119:X141)</f>
        <v>-411454.67934893438</v>
      </c>
      <c r="Y142" s="159">
        <f t="shared" si="44"/>
        <v>-411454.67934893438</v>
      </c>
      <c r="Z142" s="123">
        <v>0</v>
      </c>
      <c r="AA142" s="122">
        <v>-20491461.833376467</v>
      </c>
      <c r="AB142" s="36"/>
      <c r="AC142" s="36"/>
    </row>
    <row r="143" spans="1:30" s="24" customFormat="1" x14ac:dyDescent="0.2">
      <c r="A143" s="26"/>
      <c r="B143" s="26"/>
      <c r="C143" s="26"/>
      <c r="D143" s="26"/>
      <c r="E143" s="28"/>
      <c r="F143" s="28"/>
      <c r="G143" s="28"/>
      <c r="H143" s="26"/>
      <c r="K143" s="26"/>
      <c r="L143" s="30"/>
      <c r="M143" s="26"/>
      <c r="N143" s="26"/>
      <c r="O143" s="36"/>
      <c r="P143" s="36"/>
      <c r="Q143" s="26"/>
      <c r="R143" s="30"/>
      <c r="S143" s="30"/>
      <c r="T143" s="26"/>
      <c r="U143" s="38"/>
      <c r="V143" s="38"/>
      <c r="W143" s="30"/>
      <c r="X143" s="30"/>
      <c r="Y143" s="30"/>
      <c r="Z143" s="86"/>
      <c r="AA143" s="30"/>
      <c r="AB143" s="36"/>
      <c r="AC143" s="36"/>
      <c r="AD143" s="36"/>
    </row>
    <row r="144" spans="1:30" s="114" customFormat="1" x14ac:dyDescent="0.2">
      <c r="A144" s="98">
        <v>2019</v>
      </c>
      <c r="B144" s="98" t="s">
        <v>80</v>
      </c>
      <c r="C144" s="98">
        <v>51</v>
      </c>
      <c r="D144" s="98" t="s">
        <v>10</v>
      </c>
      <c r="E144" s="99">
        <v>43480</v>
      </c>
      <c r="F144" s="99">
        <v>43497</v>
      </c>
      <c r="G144" s="99">
        <v>43524</v>
      </c>
      <c r="H144" s="99">
        <v>43531</v>
      </c>
      <c r="I144" s="100">
        <v>4000</v>
      </c>
      <c r="J144" s="100" t="s">
        <v>129</v>
      </c>
      <c r="K144" s="98" t="s">
        <v>77</v>
      </c>
      <c r="L144" s="98" t="s">
        <v>78</v>
      </c>
      <c r="M144" s="101">
        <v>61</v>
      </c>
      <c r="N144" s="98" t="s">
        <v>11</v>
      </c>
      <c r="O144" s="102">
        <v>-244000</v>
      </c>
      <c r="P144" s="103"/>
      <c r="Q144" s="99" t="s">
        <v>104</v>
      </c>
      <c r="R144" s="209">
        <f t="shared" ref="R144:R173" si="45">I144*U144</f>
        <v>257784</v>
      </c>
      <c r="S144" s="209">
        <v>-18600</v>
      </c>
      <c r="T144" s="98"/>
      <c r="U144" s="105">
        <v>64.445999999999998</v>
      </c>
      <c r="V144" s="103">
        <v>1.137</v>
      </c>
      <c r="W144" s="104">
        <f t="shared" ref="W144:W173" si="46">((U144-M144)*I144)/V144</f>
        <v>12123.131046613889</v>
      </c>
      <c r="X144" s="104">
        <f>W144</f>
        <v>12123.131046613889</v>
      </c>
      <c r="Y144" s="112">
        <f>X144</f>
        <v>12123.131046613889</v>
      </c>
      <c r="Z144" s="104">
        <v>0</v>
      </c>
      <c r="AA144" s="104">
        <v>0</v>
      </c>
      <c r="AB144" s="113" t="s">
        <v>79</v>
      </c>
    </row>
    <row r="145" spans="1:28" s="114" customFormat="1" x14ac:dyDescent="0.2">
      <c r="A145" s="98">
        <v>2019</v>
      </c>
      <c r="B145" s="98" t="s">
        <v>86</v>
      </c>
      <c r="C145" s="98">
        <v>57</v>
      </c>
      <c r="D145" s="98" t="s">
        <v>10</v>
      </c>
      <c r="E145" s="99">
        <v>43480</v>
      </c>
      <c r="F145" s="99">
        <v>43497</v>
      </c>
      <c r="G145" s="99">
        <v>43524</v>
      </c>
      <c r="H145" s="99">
        <v>43531</v>
      </c>
      <c r="I145" s="100">
        <v>4000</v>
      </c>
      <c r="J145" s="100" t="s">
        <v>129</v>
      </c>
      <c r="K145" s="98" t="s">
        <v>77</v>
      </c>
      <c r="L145" s="98" t="s">
        <v>78</v>
      </c>
      <c r="M145" s="101">
        <v>61</v>
      </c>
      <c r="N145" s="98" t="s">
        <v>11</v>
      </c>
      <c r="O145" s="102">
        <v>-244000</v>
      </c>
      <c r="P145" s="103"/>
      <c r="Q145" s="99" t="s">
        <v>104</v>
      </c>
      <c r="R145" s="209">
        <f t="shared" si="45"/>
        <v>257784</v>
      </c>
      <c r="S145" s="209">
        <v>-19400</v>
      </c>
      <c r="T145" s="98"/>
      <c r="U145" s="105">
        <v>64.445999999999998</v>
      </c>
      <c r="V145" s="103">
        <v>1.137</v>
      </c>
      <c r="W145" s="104">
        <f t="shared" si="46"/>
        <v>12123.131046613889</v>
      </c>
      <c r="X145" s="104">
        <f t="shared" ref="X145:Y160" si="47">W145</f>
        <v>12123.131046613889</v>
      </c>
      <c r="Y145" s="112">
        <f t="shared" si="47"/>
        <v>12123.131046613889</v>
      </c>
      <c r="Z145" s="104">
        <v>0</v>
      </c>
      <c r="AA145" s="104">
        <v>0</v>
      </c>
      <c r="AB145" s="113" t="s">
        <v>79</v>
      </c>
    </row>
    <row r="146" spans="1:28" s="114" customFormat="1" x14ac:dyDescent="0.2">
      <c r="A146" s="98">
        <v>2019</v>
      </c>
      <c r="B146" s="98" t="s">
        <v>94</v>
      </c>
      <c r="C146" s="98">
        <v>65</v>
      </c>
      <c r="D146" s="98" t="s">
        <v>10</v>
      </c>
      <c r="E146" s="99">
        <v>43480</v>
      </c>
      <c r="F146" s="99">
        <v>43497</v>
      </c>
      <c r="G146" s="99">
        <v>43524</v>
      </c>
      <c r="H146" s="99">
        <v>43531</v>
      </c>
      <c r="I146" s="100">
        <v>4000</v>
      </c>
      <c r="J146" s="100" t="s">
        <v>129</v>
      </c>
      <c r="K146" s="98" t="s">
        <v>95</v>
      </c>
      <c r="L146" s="98" t="s">
        <v>96</v>
      </c>
      <c r="M146" s="101">
        <v>54.85</v>
      </c>
      <c r="N146" s="98" t="s">
        <v>11</v>
      </c>
      <c r="O146" s="102">
        <v>-219400</v>
      </c>
      <c r="P146" s="103"/>
      <c r="Q146" s="99" t="s">
        <v>104</v>
      </c>
      <c r="R146" s="209">
        <f t="shared" si="45"/>
        <v>257784</v>
      </c>
      <c r="S146" s="209">
        <v>9400</v>
      </c>
      <c r="T146" s="98"/>
      <c r="U146" s="105">
        <v>64.445999999999998</v>
      </c>
      <c r="V146" s="103">
        <v>1.137</v>
      </c>
      <c r="W146" s="104">
        <f>(MAX(M146-U146,0)*I146)/V146</f>
        <v>0</v>
      </c>
      <c r="X146" s="104">
        <f>W146</f>
        <v>0</v>
      </c>
      <c r="Y146" s="112">
        <f t="shared" si="47"/>
        <v>0</v>
      </c>
      <c r="Z146" s="104">
        <v>0</v>
      </c>
      <c r="AA146" s="104">
        <v>0</v>
      </c>
      <c r="AB146" s="113" t="s">
        <v>79</v>
      </c>
    </row>
    <row r="147" spans="1:28" s="114" customFormat="1" x14ac:dyDescent="0.2">
      <c r="A147" s="98">
        <v>2019</v>
      </c>
      <c r="B147" s="98" t="s">
        <v>105</v>
      </c>
      <c r="C147" s="98">
        <v>73</v>
      </c>
      <c r="D147" s="98" t="s">
        <v>10</v>
      </c>
      <c r="E147" s="99">
        <v>43480</v>
      </c>
      <c r="F147" s="99">
        <v>43497</v>
      </c>
      <c r="G147" s="99">
        <v>43524</v>
      </c>
      <c r="H147" s="99">
        <v>43531</v>
      </c>
      <c r="I147" s="100">
        <v>4000</v>
      </c>
      <c r="J147" s="100" t="s">
        <v>129</v>
      </c>
      <c r="K147" s="98" t="s">
        <v>12</v>
      </c>
      <c r="L147" s="98" t="s">
        <v>14</v>
      </c>
      <c r="M147" s="101">
        <v>60.75</v>
      </c>
      <c r="N147" s="98" t="s">
        <v>11</v>
      </c>
      <c r="O147" s="102">
        <v>-243000</v>
      </c>
      <c r="P147" s="103" t="s">
        <v>16</v>
      </c>
      <c r="Q147" s="99" t="s">
        <v>104</v>
      </c>
      <c r="R147" s="209">
        <f t="shared" si="45"/>
        <v>257784</v>
      </c>
      <c r="S147" s="209">
        <v>0</v>
      </c>
      <c r="T147" s="98"/>
      <c r="U147" s="105">
        <v>64.445999999999998</v>
      </c>
      <c r="V147" s="103">
        <v>1.137</v>
      </c>
      <c r="W147" s="104">
        <f t="shared" si="46"/>
        <v>13002.638522427435</v>
      </c>
      <c r="X147" s="112">
        <f t="shared" si="47"/>
        <v>13002.638522427435</v>
      </c>
      <c r="Y147" s="104">
        <f>X147</f>
        <v>13002.638522427435</v>
      </c>
      <c r="Z147" s="104">
        <v>0</v>
      </c>
      <c r="AA147" s="98"/>
      <c r="AB147" s="113" t="s">
        <v>79</v>
      </c>
    </row>
    <row r="148" spans="1:28" s="114" customFormat="1" x14ac:dyDescent="0.2">
      <c r="A148" s="98">
        <v>2019</v>
      </c>
      <c r="B148" s="98" t="s">
        <v>81</v>
      </c>
      <c r="C148" s="98">
        <v>52</v>
      </c>
      <c r="D148" s="98" t="s">
        <v>10</v>
      </c>
      <c r="E148" s="99">
        <v>43480</v>
      </c>
      <c r="F148" s="99">
        <v>43525</v>
      </c>
      <c r="G148" s="99">
        <v>43555</v>
      </c>
      <c r="H148" s="99">
        <v>43560</v>
      </c>
      <c r="I148" s="100">
        <v>4000</v>
      </c>
      <c r="J148" s="100" t="s">
        <v>129</v>
      </c>
      <c r="K148" s="98" t="s">
        <v>77</v>
      </c>
      <c r="L148" s="98" t="s">
        <v>78</v>
      </c>
      <c r="M148" s="101">
        <v>61</v>
      </c>
      <c r="N148" s="98" t="s">
        <v>11</v>
      </c>
      <c r="O148" s="102">
        <v>-244000</v>
      </c>
      <c r="P148" s="103"/>
      <c r="Q148" s="99" t="s">
        <v>104</v>
      </c>
      <c r="R148" s="209">
        <f t="shared" si="45"/>
        <v>267960</v>
      </c>
      <c r="S148" s="209">
        <v>-18600</v>
      </c>
      <c r="T148" s="98"/>
      <c r="U148" s="105">
        <v>66.989999999999995</v>
      </c>
      <c r="V148" s="103">
        <v>1.1217999999999999</v>
      </c>
      <c r="W148" s="104">
        <f t="shared" si="46"/>
        <v>21358.530932430007</v>
      </c>
      <c r="X148" s="104">
        <f t="shared" si="47"/>
        <v>21358.530932430007</v>
      </c>
      <c r="Y148" s="112">
        <f t="shared" si="47"/>
        <v>21358.530932430007</v>
      </c>
      <c r="Z148" s="104">
        <v>0</v>
      </c>
      <c r="AA148" s="104">
        <v>0</v>
      </c>
      <c r="AB148" s="113" t="s">
        <v>79</v>
      </c>
    </row>
    <row r="149" spans="1:28" s="114" customFormat="1" x14ac:dyDescent="0.2">
      <c r="A149" s="98">
        <v>2019</v>
      </c>
      <c r="B149" s="98" t="s">
        <v>87</v>
      </c>
      <c r="C149" s="98">
        <v>58</v>
      </c>
      <c r="D149" s="98" t="s">
        <v>10</v>
      </c>
      <c r="E149" s="99">
        <v>43480</v>
      </c>
      <c r="F149" s="99">
        <v>43525</v>
      </c>
      <c r="G149" s="99">
        <v>43555</v>
      </c>
      <c r="H149" s="99">
        <v>43560</v>
      </c>
      <c r="I149" s="100">
        <v>4000</v>
      </c>
      <c r="J149" s="100" t="s">
        <v>129</v>
      </c>
      <c r="K149" s="98" t="s">
        <v>77</v>
      </c>
      <c r="L149" s="98" t="s">
        <v>78</v>
      </c>
      <c r="M149" s="101">
        <v>61</v>
      </c>
      <c r="N149" s="98" t="s">
        <v>11</v>
      </c>
      <c r="O149" s="102">
        <v>-244000</v>
      </c>
      <c r="P149" s="103"/>
      <c r="Q149" s="99" t="s">
        <v>104</v>
      </c>
      <c r="R149" s="209">
        <f t="shared" si="45"/>
        <v>267960</v>
      </c>
      <c r="S149" s="209">
        <v>-19400</v>
      </c>
      <c r="T149" s="98"/>
      <c r="U149" s="105">
        <v>66.989999999999995</v>
      </c>
      <c r="V149" s="103">
        <v>1.1217999999999999</v>
      </c>
      <c r="W149" s="104">
        <f t="shared" si="46"/>
        <v>21358.530932430007</v>
      </c>
      <c r="X149" s="104">
        <f t="shared" si="47"/>
        <v>21358.530932430007</v>
      </c>
      <c r="Y149" s="112">
        <f t="shared" si="47"/>
        <v>21358.530932430007</v>
      </c>
      <c r="Z149" s="104">
        <v>0</v>
      </c>
      <c r="AA149" s="104">
        <v>0</v>
      </c>
      <c r="AB149" s="113" t="s">
        <v>79</v>
      </c>
    </row>
    <row r="150" spans="1:28" s="114" customFormat="1" x14ac:dyDescent="0.2">
      <c r="A150" s="98">
        <v>2019</v>
      </c>
      <c r="B150" s="98" t="s">
        <v>97</v>
      </c>
      <c r="C150" s="98">
        <v>66</v>
      </c>
      <c r="D150" s="98" t="s">
        <v>10</v>
      </c>
      <c r="E150" s="99">
        <v>43480</v>
      </c>
      <c r="F150" s="99">
        <v>43525</v>
      </c>
      <c r="G150" s="99">
        <v>43555</v>
      </c>
      <c r="H150" s="99">
        <v>43560</v>
      </c>
      <c r="I150" s="100">
        <v>4000</v>
      </c>
      <c r="J150" s="100" t="s">
        <v>129</v>
      </c>
      <c r="K150" s="98" t="s">
        <v>95</v>
      </c>
      <c r="L150" s="98" t="s">
        <v>96</v>
      </c>
      <c r="M150" s="101">
        <v>54.85</v>
      </c>
      <c r="N150" s="98" t="s">
        <v>11</v>
      </c>
      <c r="O150" s="102">
        <v>-219400</v>
      </c>
      <c r="P150" s="103"/>
      <c r="Q150" s="99" t="s">
        <v>104</v>
      </c>
      <c r="R150" s="209">
        <f t="shared" si="45"/>
        <v>267600</v>
      </c>
      <c r="S150" s="209">
        <v>9400</v>
      </c>
      <c r="T150" s="98"/>
      <c r="U150" s="105">
        <v>66.900000000000006</v>
      </c>
      <c r="V150" s="103">
        <v>1.1217999999999999</v>
      </c>
      <c r="W150" s="104">
        <f>(MAX(M150-U150,0)*I150)/V150</f>
        <v>0</v>
      </c>
      <c r="X150" s="104">
        <f t="shared" si="47"/>
        <v>0</v>
      </c>
      <c r="Y150" s="112">
        <f t="shared" si="47"/>
        <v>0</v>
      </c>
      <c r="Z150" s="104">
        <v>0</v>
      </c>
      <c r="AA150" s="104">
        <v>0</v>
      </c>
      <c r="AB150" s="113" t="s">
        <v>79</v>
      </c>
    </row>
    <row r="151" spans="1:28" s="114" customFormat="1" x14ac:dyDescent="0.2">
      <c r="A151" s="109">
        <v>2019</v>
      </c>
      <c r="B151" s="109" t="s">
        <v>106</v>
      </c>
      <c r="C151" s="109">
        <v>74</v>
      </c>
      <c r="D151" s="109" t="s">
        <v>10</v>
      </c>
      <c r="E151" s="110">
        <v>43480</v>
      </c>
      <c r="F151" s="110">
        <v>43525</v>
      </c>
      <c r="G151" s="110">
        <v>43555</v>
      </c>
      <c r="H151" s="110">
        <v>43560</v>
      </c>
      <c r="I151" s="111">
        <v>4000</v>
      </c>
      <c r="J151" s="111" t="s">
        <v>129</v>
      </c>
      <c r="K151" s="109" t="s">
        <v>12</v>
      </c>
      <c r="L151" s="109" t="s">
        <v>14</v>
      </c>
      <c r="M151" s="124">
        <v>60.75</v>
      </c>
      <c r="N151" s="109" t="s">
        <v>11</v>
      </c>
      <c r="O151" s="125">
        <v>-243000</v>
      </c>
      <c r="P151" s="126" t="s">
        <v>16</v>
      </c>
      <c r="Q151" s="110" t="s">
        <v>104</v>
      </c>
      <c r="R151" s="209">
        <f t="shared" si="45"/>
        <v>267960</v>
      </c>
      <c r="S151" s="209">
        <v>0</v>
      </c>
      <c r="T151" s="109"/>
      <c r="U151" s="105">
        <v>66.989999999999995</v>
      </c>
      <c r="V151" s="103">
        <v>1.1217999999999999</v>
      </c>
      <c r="W151" s="104">
        <f t="shared" si="46"/>
        <v>22249.955428775163</v>
      </c>
      <c r="X151" s="112">
        <f t="shared" si="47"/>
        <v>22249.955428775163</v>
      </c>
      <c r="Y151" s="104">
        <f t="shared" si="47"/>
        <v>22249.955428775163</v>
      </c>
      <c r="Z151" s="104">
        <v>0</v>
      </c>
      <c r="AA151" s="104">
        <v>0</v>
      </c>
      <c r="AB151" s="113" t="s">
        <v>79</v>
      </c>
    </row>
    <row r="152" spans="1:28" s="114" customFormat="1" x14ac:dyDescent="0.2">
      <c r="A152" s="98">
        <v>2019</v>
      </c>
      <c r="B152" s="98" t="s">
        <v>82</v>
      </c>
      <c r="C152" s="98">
        <v>53</v>
      </c>
      <c r="D152" s="98" t="s">
        <v>10</v>
      </c>
      <c r="E152" s="99">
        <v>43480</v>
      </c>
      <c r="F152" s="99">
        <v>43556</v>
      </c>
      <c r="G152" s="99">
        <v>43585</v>
      </c>
      <c r="H152" s="99">
        <v>43592</v>
      </c>
      <c r="I152" s="100">
        <v>4000</v>
      </c>
      <c r="J152" s="100" t="s">
        <v>129</v>
      </c>
      <c r="K152" s="98" t="s">
        <v>77</v>
      </c>
      <c r="L152" s="98" t="s">
        <v>78</v>
      </c>
      <c r="M152" s="101">
        <v>61</v>
      </c>
      <c r="N152" s="98" t="s">
        <v>11</v>
      </c>
      <c r="O152" s="102">
        <v>-244000</v>
      </c>
      <c r="P152" s="103"/>
      <c r="Q152" s="99" t="s">
        <v>104</v>
      </c>
      <c r="R152" s="209">
        <f t="shared" si="45"/>
        <v>286372</v>
      </c>
      <c r="S152" s="209">
        <v>-18600</v>
      </c>
      <c r="T152" s="98"/>
      <c r="U152" s="105">
        <v>71.593000000000004</v>
      </c>
      <c r="V152" s="103">
        <v>1.1186</v>
      </c>
      <c r="W152" s="104">
        <f t="shared" si="46"/>
        <v>37879.492222420893</v>
      </c>
      <c r="X152" s="104">
        <f t="shared" si="47"/>
        <v>37879.492222420893</v>
      </c>
      <c r="Y152" s="112">
        <f t="shared" si="47"/>
        <v>37879.492222420893</v>
      </c>
      <c r="Z152" s="104">
        <v>0</v>
      </c>
      <c r="AA152" s="104">
        <v>0</v>
      </c>
      <c r="AB152" s="113" t="s">
        <v>79</v>
      </c>
    </row>
    <row r="153" spans="1:28" s="114" customFormat="1" x14ac:dyDescent="0.2">
      <c r="A153" s="98">
        <v>2019</v>
      </c>
      <c r="B153" s="98" t="s">
        <v>88</v>
      </c>
      <c r="C153" s="98">
        <v>59</v>
      </c>
      <c r="D153" s="98" t="s">
        <v>10</v>
      </c>
      <c r="E153" s="99">
        <v>43480</v>
      </c>
      <c r="F153" s="99">
        <v>43556</v>
      </c>
      <c r="G153" s="99">
        <v>43585</v>
      </c>
      <c r="H153" s="99">
        <v>43592</v>
      </c>
      <c r="I153" s="100">
        <v>4000</v>
      </c>
      <c r="J153" s="100" t="s">
        <v>129</v>
      </c>
      <c r="K153" s="98" t="s">
        <v>77</v>
      </c>
      <c r="L153" s="98" t="s">
        <v>78</v>
      </c>
      <c r="M153" s="101">
        <v>61</v>
      </c>
      <c r="N153" s="98" t="s">
        <v>11</v>
      </c>
      <c r="O153" s="102">
        <v>-244000</v>
      </c>
      <c r="P153" s="103"/>
      <c r="Q153" s="99" t="s">
        <v>104</v>
      </c>
      <c r="R153" s="209">
        <f t="shared" si="45"/>
        <v>286372</v>
      </c>
      <c r="S153" s="209">
        <v>-19400</v>
      </c>
      <c r="T153" s="98"/>
      <c r="U153" s="105">
        <v>71.593000000000004</v>
      </c>
      <c r="V153" s="103">
        <v>1.1186</v>
      </c>
      <c r="W153" s="104">
        <f t="shared" si="46"/>
        <v>37879.492222420893</v>
      </c>
      <c r="X153" s="104">
        <f t="shared" si="47"/>
        <v>37879.492222420893</v>
      </c>
      <c r="Y153" s="112">
        <f t="shared" si="47"/>
        <v>37879.492222420893</v>
      </c>
      <c r="Z153" s="104">
        <v>0</v>
      </c>
      <c r="AA153" s="104">
        <v>0</v>
      </c>
      <c r="AB153" s="113" t="s">
        <v>79</v>
      </c>
    </row>
    <row r="154" spans="1:28" s="114" customFormat="1" x14ac:dyDescent="0.2">
      <c r="A154" s="98">
        <v>2019</v>
      </c>
      <c r="B154" s="98" t="s">
        <v>98</v>
      </c>
      <c r="C154" s="98">
        <v>67</v>
      </c>
      <c r="D154" s="98" t="s">
        <v>10</v>
      </c>
      <c r="E154" s="99">
        <v>43480</v>
      </c>
      <c r="F154" s="99">
        <v>43556</v>
      </c>
      <c r="G154" s="99">
        <v>43585</v>
      </c>
      <c r="H154" s="99">
        <v>43592</v>
      </c>
      <c r="I154" s="100">
        <v>4000</v>
      </c>
      <c r="J154" s="100" t="s">
        <v>129</v>
      </c>
      <c r="K154" s="98" t="s">
        <v>95</v>
      </c>
      <c r="L154" s="98" t="s">
        <v>96</v>
      </c>
      <c r="M154" s="101">
        <v>54.85</v>
      </c>
      <c r="N154" s="98" t="s">
        <v>11</v>
      </c>
      <c r="O154" s="102">
        <v>-219400</v>
      </c>
      <c r="P154" s="103"/>
      <c r="Q154" s="99" t="s">
        <v>104</v>
      </c>
      <c r="R154" s="209">
        <f t="shared" si="45"/>
        <v>286372</v>
      </c>
      <c r="S154" s="209">
        <v>9400</v>
      </c>
      <c r="T154" s="98"/>
      <c r="U154" s="105">
        <v>71.593000000000004</v>
      </c>
      <c r="V154" s="103">
        <v>1.1186</v>
      </c>
      <c r="W154" s="104">
        <f>(MAX(M154-U154,0)*I154)/V154</f>
        <v>0</v>
      </c>
      <c r="X154" s="104">
        <f t="shared" si="47"/>
        <v>0</v>
      </c>
      <c r="Y154" s="112">
        <f t="shared" si="47"/>
        <v>0</v>
      </c>
      <c r="Z154" s="104">
        <v>0</v>
      </c>
      <c r="AA154" s="104">
        <v>0</v>
      </c>
      <c r="AB154" s="113" t="s">
        <v>79</v>
      </c>
    </row>
    <row r="155" spans="1:28" s="114" customFormat="1" x14ac:dyDescent="0.2">
      <c r="A155" s="109">
        <v>2019</v>
      </c>
      <c r="B155" s="109" t="s">
        <v>107</v>
      </c>
      <c r="C155" s="109">
        <v>75</v>
      </c>
      <c r="D155" s="109" t="s">
        <v>10</v>
      </c>
      <c r="E155" s="110">
        <v>43480</v>
      </c>
      <c r="F155" s="110">
        <v>43556</v>
      </c>
      <c r="G155" s="110">
        <v>43585</v>
      </c>
      <c r="H155" s="110">
        <v>43592</v>
      </c>
      <c r="I155" s="111">
        <v>4000</v>
      </c>
      <c r="J155" s="111" t="s">
        <v>129</v>
      </c>
      <c r="K155" s="109" t="s">
        <v>12</v>
      </c>
      <c r="L155" s="109" t="s">
        <v>14</v>
      </c>
      <c r="M155" s="124">
        <v>60.75</v>
      </c>
      <c r="N155" s="109" t="s">
        <v>11</v>
      </c>
      <c r="O155" s="125">
        <v>-243000</v>
      </c>
      <c r="P155" s="126" t="s">
        <v>16</v>
      </c>
      <c r="Q155" s="110" t="s">
        <v>104</v>
      </c>
      <c r="R155" s="209">
        <f t="shared" si="45"/>
        <v>286372</v>
      </c>
      <c r="S155" s="209">
        <v>0</v>
      </c>
      <c r="T155" s="109"/>
      <c r="U155" s="105">
        <v>71.593000000000004</v>
      </c>
      <c r="V155" s="103">
        <v>1.1186</v>
      </c>
      <c r="W155" s="104">
        <f t="shared" si="46"/>
        <v>38773.466833541941</v>
      </c>
      <c r="X155" s="112">
        <f t="shared" si="47"/>
        <v>38773.466833541941</v>
      </c>
      <c r="Y155" s="104">
        <f t="shared" si="47"/>
        <v>38773.466833541941</v>
      </c>
      <c r="Z155" s="104">
        <v>0</v>
      </c>
      <c r="AA155" s="104">
        <v>0</v>
      </c>
      <c r="AB155" s="113" t="s">
        <v>79</v>
      </c>
    </row>
    <row r="156" spans="1:28" s="114" customFormat="1" x14ac:dyDescent="0.2">
      <c r="A156" s="109">
        <v>2019</v>
      </c>
      <c r="B156" s="109" t="s">
        <v>83</v>
      </c>
      <c r="C156" s="109">
        <v>54</v>
      </c>
      <c r="D156" s="109" t="s">
        <v>10</v>
      </c>
      <c r="E156" s="110">
        <v>43480</v>
      </c>
      <c r="F156" s="110">
        <v>43586</v>
      </c>
      <c r="G156" s="110">
        <v>43616</v>
      </c>
      <c r="H156" s="110">
        <v>43623</v>
      </c>
      <c r="I156" s="111">
        <v>4000</v>
      </c>
      <c r="J156" s="111" t="s">
        <v>129</v>
      </c>
      <c r="K156" s="109" t="s">
        <v>77</v>
      </c>
      <c r="L156" s="109" t="s">
        <v>78</v>
      </c>
      <c r="M156" s="124">
        <v>61</v>
      </c>
      <c r="N156" s="109" t="s">
        <v>11</v>
      </c>
      <c r="O156" s="125">
        <v>-244000</v>
      </c>
      <c r="P156" s="126"/>
      <c r="Q156" s="110" t="s">
        <v>104</v>
      </c>
      <c r="R156" s="209">
        <f t="shared" si="45"/>
        <v>280765.56</v>
      </c>
      <c r="S156" s="209">
        <v>-18600</v>
      </c>
      <c r="T156" s="109"/>
      <c r="U156" s="105">
        <v>70.191389999999998</v>
      </c>
      <c r="V156" s="103">
        <v>1.1129</v>
      </c>
      <c r="W156" s="104">
        <f t="shared" si="46"/>
        <v>33035.816335699514</v>
      </c>
      <c r="X156" s="104">
        <f t="shared" si="47"/>
        <v>33035.816335699514</v>
      </c>
      <c r="Y156" s="112">
        <f t="shared" si="47"/>
        <v>33035.816335699514</v>
      </c>
      <c r="Z156" s="104">
        <v>0</v>
      </c>
      <c r="AA156" s="104">
        <v>0</v>
      </c>
      <c r="AB156" s="113" t="s">
        <v>79</v>
      </c>
    </row>
    <row r="157" spans="1:28" s="114" customFormat="1" x14ac:dyDescent="0.2">
      <c r="A157" s="109">
        <v>2019</v>
      </c>
      <c r="B157" s="109" t="s">
        <v>89</v>
      </c>
      <c r="C157" s="109">
        <v>60</v>
      </c>
      <c r="D157" s="109" t="s">
        <v>10</v>
      </c>
      <c r="E157" s="110">
        <v>43480</v>
      </c>
      <c r="F157" s="110">
        <v>43586</v>
      </c>
      <c r="G157" s="110">
        <v>43616</v>
      </c>
      <c r="H157" s="110">
        <v>43623</v>
      </c>
      <c r="I157" s="111">
        <v>4000</v>
      </c>
      <c r="J157" s="111" t="s">
        <v>129</v>
      </c>
      <c r="K157" s="109" t="s">
        <v>77</v>
      </c>
      <c r="L157" s="109" t="s">
        <v>78</v>
      </c>
      <c r="M157" s="124">
        <v>61</v>
      </c>
      <c r="N157" s="109" t="s">
        <v>11</v>
      </c>
      <c r="O157" s="125">
        <v>-244000</v>
      </c>
      <c r="P157" s="126"/>
      <c r="Q157" s="110" t="s">
        <v>104</v>
      </c>
      <c r="R157" s="209">
        <f t="shared" si="45"/>
        <v>280765.56</v>
      </c>
      <c r="S157" s="209">
        <v>-19400</v>
      </c>
      <c r="T157" s="109"/>
      <c r="U157" s="105">
        <v>70.191389999999998</v>
      </c>
      <c r="V157" s="103">
        <v>1.1129</v>
      </c>
      <c r="W157" s="104">
        <f t="shared" si="46"/>
        <v>33035.816335699514</v>
      </c>
      <c r="X157" s="104">
        <f t="shared" si="47"/>
        <v>33035.816335699514</v>
      </c>
      <c r="Y157" s="112">
        <f t="shared" si="47"/>
        <v>33035.816335699514</v>
      </c>
      <c r="Z157" s="104">
        <v>0</v>
      </c>
      <c r="AA157" s="104">
        <v>0</v>
      </c>
      <c r="AB157" s="113" t="s">
        <v>79</v>
      </c>
    </row>
    <row r="158" spans="1:28" s="114" customFormat="1" x14ac:dyDescent="0.2">
      <c r="A158" s="109">
        <v>2019</v>
      </c>
      <c r="B158" s="109" t="s">
        <v>99</v>
      </c>
      <c r="C158" s="109">
        <v>68</v>
      </c>
      <c r="D158" s="109" t="s">
        <v>10</v>
      </c>
      <c r="E158" s="110">
        <v>43480</v>
      </c>
      <c r="F158" s="110">
        <v>43586</v>
      </c>
      <c r="G158" s="110">
        <v>43616</v>
      </c>
      <c r="H158" s="110">
        <v>43623</v>
      </c>
      <c r="I158" s="111">
        <v>4000</v>
      </c>
      <c r="J158" s="111" t="s">
        <v>129</v>
      </c>
      <c r="K158" s="109" t="s">
        <v>95</v>
      </c>
      <c r="L158" s="109" t="s">
        <v>96</v>
      </c>
      <c r="M158" s="124">
        <v>54.85</v>
      </c>
      <c r="N158" s="109" t="s">
        <v>11</v>
      </c>
      <c r="O158" s="125">
        <v>-219400</v>
      </c>
      <c r="P158" s="126"/>
      <c r="Q158" s="110" t="s">
        <v>104</v>
      </c>
      <c r="R158" s="209">
        <f t="shared" si="45"/>
        <v>280765.56</v>
      </c>
      <c r="S158" s="209">
        <v>9400</v>
      </c>
      <c r="T158" s="109"/>
      <c r="U158" s="105">
        <v>70.191389999999998</v>
      </c>
      <c r="V158" s="103">
        <v>1.1129</v>
      </c>
      <c r="W158" s="104">
        <f>(MAX(M158-U158,0)*I158)/V158</f>
        <v>0</v>
      </c>
      <c r="X158" s="104">
        <f t="shared" si="47"/>
        <v>0</v>
      </c>
      <c r="Y158" s="112">
        <f t="shared" si="47"/>
        <v>0</v>
      </c>
      <c r="Z158" s="104">
        <v>0</v>
      </c>
      <c r="AA158" s="104">
        <v>0</v>
      </c>
      <c r="AB158" s="113" t="s">
        <v>79</v>
      </c>
    </row>
    <row r="159" spans="1:28" s="114" customFormat="1" x14ac:dyDescent="0.2">
      <c r="A159" s="109">
        <v>2019</v>
      </c>
      <c r="B159" s="109" t="s">
        <v>108</v>
      </c>
      <c r="C159" s="109">
        <v>76</v>
      </c>
      <c r="D159" s="109" t="s">
        <v>10</v>
      </c>
      <c r="E159" s="110">
        <v>43480</v>
      </c>
      <c r="F159" s="110">
        <v>43586</v>
      </c>
      <c r="G159" s="110">
        <v>43616</v>
      </c>
      <c r="H159" s="110">
        <v>43623</v>
      </c>
      <c r="I159" s="111">
        <v>4000</v>
      </c>
      <c r="J159" s="111" t="s">
        <v>129</v>
      </c>
      <c r="K159" s="109" t="s">
        <v>12</v>
      </c>
      <c r="L159" s="109" t="s">
        <v>14</v>
      </c>
      <c r="M159" s="124">
        <v>60.75</v>
      </c>
      <c r="N159" s="109" t="s">
        <v>11</v>
      </c>
      <c r="O159" s="125">
        <v>-243000</v>
      </c>
      <c r="P159" s="126" t="s">
        <v>16</v>
      </c>
      <c r="Q159" s="110" t="s">
        <v>104</v>
      </c>
      <c r="R159" s="209">
        <f t="shared" si="45"/>
        <v>280784.36</v>
      </c>
      <c r="S159" s="209">
        <v>0</v>
      </c>
      <c r="T159" s="109"/>
      <c r="U159" s="105">
        <v>70.196089999999998</v>
      </c>
      <c r="V159" s="103">
        <v>1.1129</v>
      </c>
      <c r="W159" s="104">
        <f t="shared" si="46"/>
        <v>33951.262467427434</v>
      </c>
      <c r="X159" s="112">
        <f t="shared" si="47"/>
        <v>33951.262467427434</v>
      </c>
      <c r="Y159" s="104">
        <f t="shared" si="47"/>
        <v>33951.262467427434</v>
      </c>
      <c r="Z159" s="104">
        <v>0</v>
      </c>
      <c r="AA159" s="104">
        <v>0</v>
      </c>
      <c r="AB159" s="113" t="s">
        <v>79</v>
      </c>
    </row>
    <row r="160" spans="1:28" s="131" customFormat="1" x14ac:dyDescent="0.2">
      <c r="A160" s="109">
        <v>2019</v>
      </c>
      <c r="B160" s="109" t="s">
        <v>84</v>
      </c>
      <c r="C160" s="109">
        <v>55</v>
      </c>
      <c r="D160" s="109" t="s">
        <v>10</v>
      </c>
      <c r="E160" s="110">
        <v>43480</v>
      </c>
      <c r="F160" s="110">
        <v>43617</v>
      </c>
      <c r="G160" s="110">
        <v>43646</v>
      </c>
      <c r="H160" s="110">
        <v>43654</v>
      </c>
      <c r="I160" s="111">
        <v>4000</v>
      </c>
      <c r="J160" s="111" t="s">
        <v>129</v>
      </c>
      <c r="K160" s="109" t="s">
        <v>77</v>
      </c>
      <c r="L160" s="109" t="s">
        <v>78</v>
      </c>
      <c r="M160" s="124">
        <v>61</v>
      </c>
      <c r="N160" s="109" t="s">
        <v>11</v>
      </c>
      <c r="O160" s="125">
        <v>-244000</v>
      </c>
      <c r="P160" s="126"/>
      <c r="Q160" s="110" t="s">
        <v>104</v>
      </c>
      <c r="R160" s="209">
        <f t="shared" si="45"/>
        <v>251792</v>
      </c>
      <c r="S160" s="209">
        <v>-18600</v>
      </c>
      <c r="T160" s="109"/>
      <c r="U160" s="129">
        <v>62.948</v>
      </c>
      <c r="V160" s="126">
        <v>1.1373</v>
      </c>
      <c r="W160" s="104">
        <f t="shared" si="46"/>
        <v>6851.314516838127</v>
      </c>
      <c r="X160" s="104">
        <f t="shared" si="47"/>
        <v>6851.314516838127</v>
      </c>
      <c r="Y160" s="112">
        <f t="shared" si="47"/>
        <v>6851.314516838127</v>
      </c>
      <c r="Z160" s="128">
        <v>0</v>
      </c>
      <c r="AA160" s="128">
        <v>0</v>
      </c>
      <c r="AB160" s="130" t="s">
        <v>79</v>
      </c>
    </row>
    <row r="161" spans="1:28" s="131" customFormat="1" x14ac:dyDescent="0.2">
      <c r="A161" s="109">
        <v>2019</v>
      </c>
      <c r="B161" s="109" t="s">
        <v>90</v>
      </c>
      <c r="C161" s="109">
        <v>61</v>
      </c>
      <c r="D161" s="109" t="s">
        <v>10</v>
      </c>
      <c r="E161" s="110">
        <v>43480</v>
      </c>
      <c r="F161" s="110">
        <v>43617</v>
      </c>
      <c r="G161" s="110">
        <v>43646</v>
      </c>
      <c r="H161" s="110">
        <v>43654</v>
      </c>
      <c r="I161" s="111">
        <v>4000</v>
      </c>
      <c r="J161" s="111" t="s">
        <v>129</v>
      </c>
      <c r="K161" s="109" t="s">
        <v>77</v>
      </c>
      <c r="L161" s="109" t="s">
        <v>78</v>
      </c>
      <c r="M161" s="124">
        <v>61</v>
      </c>
      <c r="N161" s="109" t="s">
        <v>11</v>
      </c>
      <c r="O161" s="125">
        <v>-244000</v>
      </c>
      <c r="P161" s="126"/>
      <c r="Q161" s="110" t="s">
        <v>104</v>
      </c>
      <c r="R161" s="209">
        <f t="shared" si="45"/>
        <v>251792</v>
      </c>
      <c r="S161" s="209">
        <v>-19400</v>
      </c>
      <c r="T161" s="109"/>
      <c r="U161" s="129">
        <v>62.948</v>
      </c>
      <c r="V161" s="126">
        <v>1.1373</v>
      </c>
      <c r="W161" s="104">
        <f t="shared" si="46"/>
        <v>6851.314516838127</v>
      </c>
      <c r="X161" s="104">
        <f t="shared" ref="X161:Y170" si="48">W161</f>
        <v>6851.314516838127</v>
      </c>
      <c r="Y161" s="112">
        <f t="shared" si="48"/>
        <v>6851.314516838127</v>
      </c>
      <c r="Z161" s="128">
        <v>0</v>
      </c>
      <c r="AA161" s="128">
        <v>0</v>
      </c>
      <c r="AB161" s="130" t="s">
        <v>79</v>
      </c>
    </row>
    <row r="162" spans="1:28" s="131" customFormat="1" x14ac:dyDescent="0.2">
      <c r="A162" s="109">
        <v>2019</v>
      </c>
      <c r="B162" s="109" t="s">
        <v>100</v>
      </c>
      <c r="C162" s="109">
        <v>69</v>
      </c>
      <c r="D162" s="109" t="s">
        <v>10</v>
      </c>
      <c r="E162" s="110">
        <v>43480</v>
      </c>
      <c r="F162" s="110">
        <v>43617</v>
      </c>
      <c r="G162" s="110">
        <v>43646</v>
      </c>
      <c r="H162" s="110">
        <v>43654</v>
      </c>
      <c r="I162" s="111">
        <v>4000</v>
      </c>
      <c r="J162" s="111" t="s">
        <v>129</v>
      </c>
      <c r="K162" s="109" t="s">
        <v>95</v>
      </c>
      <c r="L162" s="109" t="s">
        <v>96</v>
      </c>
      <c r="M162" s="124">
        <v>54.85</v>
      </c>
      <c r="N162" s="109" t="s">
        <v>11</v>
      </c>
      <c r="O162" s="125">
        <v>-219400</v>
      </c>
      <c r="P162" s="126"/>
      <c r="Q162" s="110" t="s">
        <v>104</v>
      </c>
      <c r="R162" s="209">
        <f t="shared" si="45"/>
        <v>251792</v>
      </c>
      <c r="S162" s="209">
        <v>9400</v>
      </c>
      <c r="T162" s="109"/>
      <c r="U162" s="129">
        <v>62.948</v>
      </c>
      <c r="V162" s="126">
        <v>1.1373</v>
      </c>
      <c r="W162" s="104">
        <f>(MAX(M162-U162,0)*I162)/V162</f>
        <v>0</v>
      </c>
      <c r="X162" s="104">
        <f t="shared" si="48"/>
        <v>0</v>
      </c>
      <c r="Y162" s="112">
        <f t="shared" si="48"/>
        <v>0</v>
      </c>
      <c r="Z162" s="128">
        <v>0</v>
      </c>
      <c r="AA162" s="128">
        <v>0</v>
      </c>
      <c r="AB162" s="130" t="s">
        <v>79</v>
      </c>
    </row>
    <row r="163" spans="1:28" s="131" customFormat="1" x14ac:dyDescent="0.2">
      <c r="A163" s="109">
        <v>2019</v>
      </c>
      <c r="B163" s="109" t="s">
        <v>109</v>
      </c>
      <c r="C163" s="109">
        <v>77</v>
      </c>
      <c r="D163" s="109" t="s">
        <v>10</v>
      </c>
      <c r="E163" s="110">
        <v>43480</v>
      </c>
      <c r="F163" s="110">
        <v>43617</v>
      </c>
      <c r="G163" s="110">
        <v>43646</v>
      </c>
      <c r="H163" s="110">
        <v>43654</v>
      </c>
      <c r="I163" s="111">
        <v>4000</v>
      </c>
      <c r="J163" s="111" t="s">
        <v>129</v>
      </c>
      <c r="K163" s="109" t="s">
        <v>12</v>
      </c>
      <c r="L163" s="109" t="s">
        <v>14</v>
      </c>
      <c r="M163" s="124">
        <v>60.75</v>
      </c>
      <c r="N163" s="109" t="s">
        <v>11</v>
      </c>
      <c r="O163" s="125">
        <v>-243000</v>
      </c>
      <c r="P163" s="126" t="s">
        <v>16</v>
      </c>
      <c r="Q163" s="110" t="s">
        <v>104</v>
      </c>
      <c r="R163" s="209">
        <f t="shared" si="45"/>
        <v>251792</v>
      </c>
      <c r="S163" s="209">
        <v>0</v>
      </c>
      <c r="T163" s="109"/>
      <c r="U163" s="129">
        <v>62.948</v>
      </c>
      <c r="V163" s="126">
        <v>1.1373</v>
      </c>
      <c r="W163" s="104">
        <f t="shared" si="46"/>
        <v>7730.589993845073</v>
      </c>
      <c r="X163" s="112">
        <f t="shared" si="48"/>
        <v>7730.589993845073</v>
      </c>
      <c r="Y163" s="104">
        <f t="shared" si="48"/>
        <v>7730.589993845073</v>
      </c>
      <c r="Z163" s="128">
        <v>0</v>
      </c>
      <c r="AA163" s="128">
        <v>0</v>
      </c>
      <c r="AB163" s="130" t="s">
        <v>79</v>
      </c>
    </row>
    <row r="164" spans="1:28" s="131" customFormat="1" x14ac:dyDescent="0.2">
      <c r="A164" s="109">
        <v>2019</v>
      </c>
      <c r="B164" s="109" t="s">
        <v>85</v>
      </c>
      <c r="C164" s="109">
        <v>56</v>
      </c>
      <c r="D164" s="109" t="s">
        <v>10</v>
      </c>
      <c r="E164" s="110">
        <v>43480</v>
      </c>
      <c r="F164" s="110">
        <v>43647</v>
      </c>
      <c r="G164" s="110">
        <v>43677</v>
      </c>
      <c r="H164" s="110">
        <v>43684</v>
      </c>
      <c r="I164" s="111">
        <v>4000</v>
      </c>
      <c r="J164" s="111" t="s">
        <v>129</v>
      </c>
      <c r="K164" s="109" t="s">
        <v>77</v>
      </c>
      <c r="L164" s="109" t="s">
        <v>78</v>
      </c>
      <c r="M164" s="124">
        <v>61</v>
      </c>
      <c r="N164" s="109" t="s">
        <v>11</v>
      </c>
      <c r="O164" s="125">
        <v>-244000</v>
      </c>
      <c r="P164" s="126"/>
      <c r="Q164" s="110" t="s">
        <v>104</v>
      </c>
      <c r="R164" s="209">
        <f t="shared" si="45"/>
        <v>256839.99999999997</v>
      </c>
      <c r="S164" s="209">
        <v>-18600</v>
      </c>
      <c r="T164" s="109"/>
      <c r="U164" s="129">
        <v>64.209999999999994</v>
      </c>
      <c r="V164" s="126">
        <v>1.1154999999999999</v>
      </c>
      <c r="W164" s="104">
        <f t="shared" si="46"/>
        <v>11510.533393097243</v>
      </c>
      <c r="X164" s="104">
        <f t="shared" si="48"/>
        <v>11510.533393097243</v>
      </c>
      <c r="Y164" s="112">
        <f t="shared" si="48"/>
        <v>11510.533393097243</v>
      </c>
      <c r="Z164" s="128">
        <v>0</v>
      </c>
      <c r="AA164" s="128">
        <v>0</v>
      </c>
      <c r="AB164" s="130" t="s">
        <v>79</v>
      </c>
    </row>
    <row r="165" spans="1:28" s="131" customFormat="1" x14ac:dyDescent="0.2">
      <c r="A165" s="109">
        <v>2019</v>
      </c>
      <c r="B165" s="109" t="s">
        <v>91</v>
      </c>
      <c r="C165" s="109">
        <v>62</v>
      </c>
      <c r="D165" s="109" t="s">
        <v>10</v>
      </c>
      <c r="E165" s="110">
        <v>43480</v>
      </c>
      <c r="F165" s="110">
        <v>43647</v>
      </c>
      <c r="G165" s="110">
        <v>43677</v>
      </c>
      <c r="H165" s="110">
        <v>43684</v>
      </c>
      <c r="I165" s="111">
        <v>4000</v>
      </c>
      <c r="J165" s="111" t="s">
        <v>129</v>
      </c>
      <c r="K165" s="109" t="s">
        <v>77</v>
      </c>
      <c r="L165" s="109" t="s">
        <v>78</v>
      </c>
      <c r="M165" s="124">
        <v>61</v>
      </c>
      <c r="N165" s="109" t="s">
        <v>11</v>
      </c>
      <c r="O165" s="125">
        <v>-244000</v>
      </c>
      <c r="P165" s="126"/>
      <c r="Q165" s="110" t="s">
        <v>104</v>
      </c>
      <c r="R165" s="209">
        <f t="shared" si="45"/>
        <v>256839.99999999997</v>
      </c>
      <c r="S165" s="209">
        <v>-19400</v>
      </c>
      <c r="T165" s="109"/>
      <c r="U165" s="129">
        <v>64.209999999999994</v>
      </c>
      <c r="V165" s="126">
        <v>1.1154999999999999</v>
      </c>
      <c r="W165" s="104">
        <f t="shared" si="46"/>
        <v>11510.533393097243</v>
      </c>
      <c r="X165" s="104">
        <f t="shared" si="48"/>
        <v>11510.533393097243</v>
      </c>
      <c r="Y165" s="112">
        <f t="shared" si="48"/>
        <v>11510.533393097243</v>
      </c>
      <c r="Z165" s="128">
        <v>0</v>
      </c>
      <c r="AA165" s="128">
        <v>0</v>
      </c>
      <c r="AB165" s="130" t="s">
        <v>79</v>
      </c>
    </row>
    <row r="166" spans="1:28" s="131" customFormat="1" x14ac:dyDescent="0.2">
      <c r="A166" s="109">
        <v>2019</v>
      </c>
      <c r="B166" s="109" t="s">
        <v>101</v>
      </c>
      <c r="C166" s="109">
        <v>70</v>
      </c>
      <c r="D166" s="109" t="s">
        <v>10</v>
      </c>
      <c r="E166" s="110">
        <v>43480</v>
      </c>
      <c r="F166" s="110">
        <v>43647</v>
      </c>
      <c r="G166" s="110">
        <v>43677</v>
      </c>
      <c r="H166" s="110">
        <v>43684</v>
      </c>
      <c r="I166" s="111">
        <v>4000</v>
      </c>
      <c r="J166" s="111" t="s">
        <v>129</v>
      </c>
      <c r="K166" s="109" t="s">
        <v>95</v>
      </c>
      <c r="L166" s="109" t="s">
        <v>96</v>
      </c>
      <c r="M166" s="124">
        <v>54.85</v>
      </c>
      <c r="N166" s="109" t="s">
        <v>11</v>
      </c>
      <c r="O166" s="125">
        <v>-219400</v>
      </c>
      <c r="P166" s="126"/>
      <c r="Q166" s="110" t="s">
        <v>104</v>
      </c>
      <c r="R166" s="209">
        <f t="shared" si="45"/>
        <v>256839.99999999997</v>
      </c>
      <c r="S166" s="209">
        <v>9400</v>
      </c>
      <c r="T166" s="109"/>
      <c r="U166" s="129">
        <v>64.209999999999994</v>
      </c>
      <c r="V166" s="126">
        <v>1.1154999999999999</v>
      </c>
      <c r="W166" s="104">
        <f>(MAX(M166-U166,0)*I166)/V166</f>
        <v>0</v>
      </c>
      <c r="X166" s="104">
        <f t="shared" si="48"/>
        <v>0</v>
      </c>
      <c r="Y166" s="112">
        <f t="shared" si="48"/>
        <v>0</v>
      </c>
      <c r="Z166" s="128">
        <v>0</v>
      </c>
      <c r="AA166" s="128">
        <v>0</v>
      </c>
      <c r="AB166" s="130" t="s">
        <v>79</v>
      </c>
    </row>
    <row r="167" spans="1:28" s="131" customFormat="1" x14ac:dyDescent="0.2">
      <c r="A167" s="109">
        <v>2019</v>
      </c>
      <c r="B167" s="109" t="s">
        <v>110</v>
      </c>
      <c r="C167" s="109">
        <v>78</v>
      </c>
      <c r="D167" s="109" t="s">
        <v>10</v>
      </c>
      <c r="E167" s="110">
        <v>43480</v>
      </c>
      <c r="F167" s="110">
        <v>43647</v>
      </c>
      <c r="G167" s="110">
        <v>43677</v>
      </c>
      <c r="H167" s="110">
        <v>43684</v>
      </c>
      <c r="I167" s="111">
        <v>4000</v>
      </c>
      <c r="J167" s="111" t="s">
        <v>129</v>
      </c>
      <c r="K167" s="109" t="s">
        <v>12</v>
      </c>
      <c r="L167" s="109" t="s">
        <v>14</v>
      </c>
      <c r="M167" s="124">
        <v>60.75</v>
      </c>
      <c r="N167" s="109" t="s">
        <v>11</v>
      </c>
      <c r="O167" s="125">
        <v>-243000</v>
      </c>
      <c r="P167" s="126" t="s">
        <v>16</v>
      </c>
      <c r="Q167" s="110" t="s">
        <v>104</v>
      </c>
      <c r="R167" s="209">
        <f t="shared" si="45"/>
        <v>256839.99999999997</v>
      </c>
      <c r="S167" s="209">
        <v>0</v>
      </c>
      <c r="T167" s="109"/>
      <c r="U167" s="129">
        <v>64.209999999999994</v>
      </c>
      <c r="V167" s="126">
        <v>1.1154999999999999</v>
      </c>
      <c r="W167" s="104">
        <f t="shared" si="46"/>
        <v>12406.992380098589</v>
      </c>
      <c r="X167" s="112">
        <f>W167</f>
        <v>12406.992380098589</v>
      </c>
      <c r="Y167" s="104">
        <f>X167</f>
        <v>12406.992380098589</v>
      </c>
      <c r="Z167" s="128">
        <v>0</v>
      </c>
      <c r="AA167" s="128">
        <v>0</v>
      </c>
      <c r="AB167" s="130" t="s">
        <v>79</v>
      </c>
    </row>
    <row r="168" spans="1:28" s="131" customFormat="1" x14ac:dyDescent="0.2">
      <c r="A168" s="109">
        <v>2019</v>
      </c>
      <c r="B168" s="109" t="s">
        <v>92</v>
      </c>
      <c r="C168" s="109">
        <v>63</v>
      </c>
      <c r="D168" s="109" t="s">
        <v>10</v>
      </c>
      <c r="E168" s="110">
        <v>43480</v>
      </c>
      <c r="F168" s="110">
        <v>43678</v>
      </c>
      <c r="G168" s="110">
        <v>43708</v>
      </c>
      <c r="H168" s="110">
        <v>43717</v>
      </c>
      <c r="I168" s="111">
        <v>4000</v>
      </c>
      <c r="J168" s="111" t="s">
        <v>129</v>
      </c>
      <c r="K168" s="109" t="s">
        <v>77</v>
      </c>
      <c r="L168" s="109" t="s">
        <v>78</v>
      </c>
      <c r="M168" s="124">
        <v>61</v>
      </c>
      <c r="N168" s="109" t="s">
        <v>11</v>
      </c>
      <c r="O168" s="125">
        <v>-244000</v>
      </c>
      <c r="P168" s="126"/>
      <c r="Q168" s="110" t="s">
        <v>104</v>
      </c>
      <c r="R168" s="209">
        <f t="shared" si="45"/>
        <v>237792</v>
      </c>
      <c r="S168" s="209">
        <v>-19400</v>
      </c>
      <c r="T168" s="109"/>
      <c r="U168" s="129">
        <v>59.448</v>
      </c>
      <c r="V168" s="126">
        <v>1.0982000000000001</v>
      </c>
      <c r="W168" s="104">
        <f t="shared" si="46"/>
        <v>-5652.8865416135477</v>
      </c>
      <c r="X168" s="104">
        <f t="shared" ref="X168:X173" si="49">W168</f>
        <v>-5652.8865416135477</v>
      </c>
      <c r="Y168" s="112">
        <f t="shared" si="48"/>
        <v>-5652.8865416135477</v>
      </c>
      <c r="Z168" s="128">
        <v>0</v>
      </c>
      <c r="AA168" s="128">
        <v>0</v>
      </c>
      <c r="AB168" s="130" t="s">
        <v>79</v>
      </c>
    </row>
    <row r="169" spans="1:28" s="131" customFormat="1" x14ac:dyDescent="0.2">
      <c r="A169" s="109">
        <v>2019</v>
      </c>
      <c r="B169" s="109" t="s">
        <v>102</v>
      </c>
      <c r="C169" s="109">
        <v>71</v>
      </c>
      <c r="D169" s="109" t="s">
        <v>10</v>
      </c>
      <c r="E169" s="110">
        <v>43480</v>
      </c>
      <c r="F169" s="110">
        <v>43678</v>
      </c>
      <c r="G169" s="110">
        <v>43708</v>
      </c>
      <c r="H169" s="110">
        <v>43717</v>
      </c>
      <c r="I169" s="111">
        <v>4000</v>
      </c>
      <c r="J169" s="111" t="s">
        <v>129</v>
      </c>
      <c r="K169" s="109" t="s">
        <v>95</v>
      </c>
      <c r="L169" s="109" t="s">
        <v>96</v>
      </c>
      <c r="M169" s="124">
        <v>54.85</v>
      </c>
      <c r="N169" s="109" t="s">
        <v>11</v>
      </c>
      <c r="O169" s="125">
        <v>-219400</v>
      </c>
      <c r="P169" s="126"/>
      <c r="Q169" s="110" t="s">
        <v>104</v>
      </c>
      <c r="R169" s="209">
        <f t="shared" si="45"/>
        <v>237792</v>
      </c>
      <c r="S169" s="209">
        <v>9400</v>
      </c>
      <c r="T169" s="109"/>
      <c r="U169" s="129">
        <v>59.448</v>
      </c>
      <c r="V169" s="126">
        <v>1.0982000000000001</v>
      </c>
      <c r="W169" s="104">
        <f>(MAX(M169-U169,0)*I169)/V169</f>
        <v>0</v>
      </c>
      <c r="X169" s="104">
        <f t="shared" si="49"/>
        <v>0</v>
      </c>
      <c r="Y169" s="112">
        <f t="shared" si="48"/>
        <v>0</v>
      </c>
      <c r="Z169" s="128">
        <v>0</v>
      </c>
      <c r="AA169" s="128">
        <v>0</v>
      </c>
      <c r="AB169" s="130" t="s">
        <v>79</v>
      </c>
    </row>
    <row r="170" spans="1:28" s="131" customFormat="1" x14ac:dyDescent="0.2">
      <c r="A170" s="109">
        <v>2019</v>
      </c>
      <c r="B170" s="109" t="s">
        <v>111</v>
      </c>
      <c r="C170" s="109">
        <v>79</v>
      </c>
      <c r="D170" s="109" t="s">
        <v>10</v>
      </c>
      <c r="E170" s="110">
        <v>43480</v>
      </c>
      <c r="F170" s="110">
        <v>43678</v>
      </c>
      <c r="G170" s="110">
        <v>43708</v>
      </c>
      <c r="H170" s="110">
        <v>43717</v>
      </c>
      <c r="I170" s="111">
        <v>4000</v>
      </c>
      <c r="J170" s="111" t="s">
        <v>129</v>
      </c>
      <c r="K170" s="109" t="s">
        <v>12</v>
      </c>
      <c r="L170" s="109" t="s">
        <v>14</v>
      </c>
      <c r="M170" s="124">
        <v>60.75</v>
      </c>
      <c r="N170" s="109" t="s">
        <v>11</v>
      </c>
      <c r="O170" s="125">
        <v>-243000</v>
      </c>
      <c r="P170" s="126" t="s">
        <v>16</v>
      </c>
      <c r="Q170" s="110" t="s">
        <v>104</v>
      </c>
      <c r="R170" s="209">
        <f t="shared" si="45"/>
        <v>237792</v>
      </c>
      <c r="S170" s="209">
        <v>0</v>
      </c>
      <c r="T170" s="109"/>
      <c r="U170" s="129">
        <v>59.448</v>
      </c>
      <c r="V170" s="126">
        <v>1.0982000000000001</v>
      </c>
      <c r="W170" s="104">
        <f t="shared" si="46"/>
        <v>-4742.3055909670347</v>
      </c>
      <c r="X170" s="112">
        <f t="shared" si="49"/>
        <v>-4742.3055909670347</v>
      </c>
      <c r="Y170" s="104">
        <f t="shared" si="48"/>
        <v>-4742.3055909670347</v>
      </c>
      <c r="Z170" s="128">
        <v>0</v>
      </c>
      <c r="AA170" s="128">
        <v>0</v>
      </c>
      <c r="AB170" s="130" t="s">
        <v>79</v>
      </c>
    </row>
    <row r="171" spans="1:28" s="131" customFormat="1" x14ac:dyDescent="0.2">
      <c r="A171" s="109">
        <v>2019</v>
      </c>
      <c r="B171" s="109" t="s">
        <v>93</v>
      </c>
      <c r="C171" s="109">
        <v>64</v>
      </c>
      <c r="D171" s="109" t="s">
        <v>10</v>
      </c>
      <c r="E171" s="110">
        <v>43480</v>
      </c>
      <c r="F171" s="110">
        <v>43709</v>
      </c>
      <c r="G171" s="110">
        <v>43738</v>
      </c>
      <c r="H171" s="110">
        <v>43745</v>
      </c>
      <c r="I171" s="111">
        <v>4000</v>
      </c>
      <c r="J171" s="111" t="s">
        <v>129</v>
      </c>
      <c r="K171" s="109" t="s">
        <v>77</v>
      </c>
      <c r="L171" s="109" t="s">
        <v>78</v>
      </c>
      <c r="M171" s="124">
        <v>61</v>
      </c>
      <c r="N171" s="109" t="s">
        <v>11</v>
      </c>
      <c r="O171" s="125">
        <v>-244000</v>
      </c>
      <c r="P171" s="126"/>
      <c r="Q171" s="110" t="s">
        <v>104</v>
      </c>
      <c r="R171" s="209">
        <f t="shared" si="45"/>
        <v>248856</v>
      </c>
      <c r="S171" s="209">
        <v>-19400</v>
      </c>
      <c r="T171" s="109"/>
      <c r="U171" s="129">
        <v>62.213999999999999</v>
      </c>
      <c r="V171" s="126">
        <v>1.0940000000000001</v>
      </c>
      <c r="W171" s="104">
        <f t="shared" si="46"/>
        <v>4438.7568555758635</v>
      </c>
      <c r="X171" s="104">
        <f t="shared" si="49"/>
        <v>4438.7568555758635</v>
      </c>
      <c r="Y171" s="112">
        <f>X171</f>
        <v>4438.7568555758635</v>
      </c>
      <c r="Z171" s="128">
        <v>0</v>
      </c>
      <c r="AA171" s="128">
        <v>1711.9999999999891</v>
      </c>
      <c r="AB171" s="130" t="s">
        <v>79</v>
      </c>
    </row>
    <row r="172" spans="1:28" s="131" customFormat="1" x14ac:dyDescent="0.2">
      <c r="A172" s="109">
        <v>2019</v>
      </c>
      <c r="B172" s="109" t="s">
        <v>103</v>
      </c>
      <c r="C172" s="109">
        <v>72</v>
      </c>
      <c r="D172" s="109" t="s">
        <v>10</v>
      </c>
      <c r="E172" s="110">
        <v>43480</v>
      </c>
      <c r="F172" s="110">
        <v>43709</v>
      </c>
      <c r="G172" s="110">
        <v>43738</v>
      </c>
      <c r="H172" s="110">
        <v>43745</v>
      </c>
      <c r="I172" s="111">
        <v>4000</v>
      </c>
      <c r="J172" s="111" t="s">
        <v>129</v>
      </c>
      <c r="K172" s="109" t="s">
        <v>95</v>
      </c>
      <c r="L172" s="109" t="s">
        <v>96</v>
      </c>
      <c r="M172" s="124">
        <v>54.85</v>
      </c>
      <c r="N172" s="109" t="s">
        <v>11</v>
      </c>
      <c r="O172" s="125">
        <v>-219400</v>
      </c>
      <c r="P172" s="126"/>
      <c r="Q172" s="110" t="s">
        <v>104</v>
      </c>
      <c r="R172" s="209">
        <f t="shared" si="45"/>
        <v>248856</v>
      </c>
      <c r="S172" s="209">
        <v>9400</v>
      </c>
      <c r="T172" s="109"/>
      <c r="U172" s="129">
        <v>62.213999999999999</v>
      </c>
      <c r="V172" s="126">
        <v>1.0940000000000001</v>
      </c>
      <c r="W172" s="104">
        <f>(MAX(M172-U172,0)*I172)/V172</f>
        <v>0</v>
      </c>
      <c r="X172" s="104">
        <f t="shared" si="49"/>
        <v>0</v>
      </c>
      <c r="Y172" s="112">
        <f>X172</f>
        <v>0</v>
      </c>
      <c r="Z172" s="128">
        <v>0</v>
      </c>
      <c r="AA172" s="133">
        <v>-460</v>
      </c>
      <c r="AB172" s="130" t="s">
        <v>79</v>
      </c>
    </row>
    <row r="173" spans="1:28" s="131" customFormat="1" x14ac:dyDescent="0.2">
      <c r="A173" s="106">
        <v>2019</v>
      </c>
      <c r="B173" s="106" t="s">
        <v>112</v>
      </c>
      <c r="C173" s="106">
        <v>80</v>
      </c>
      <c r="D173" s="106" t="s">
        <v>10</v>
      </c>
      <c r="E173" s="107">
        <v>43480</v>
      </c>
      <c r="F173" s="107">
        <v>43709</v>
      </c>
      <c r="G173" s="107">
        <v>43738</v>
      </c>
      <c r="H173" s="107">
        <v>43745</v>
      </c>
      <c r="I173" s="108">
        <v>4000</v>
      </c>
      <c r="J173" s="108" t="s">
        <v>129</v>
      </c>
      <c r="K173" s="106" t="s">
        <v>12</v>
      </c>
      <c r="L173" s="106" t="s">
        <v>14</v>
      </c>
      <c r="M173" s="116">
        <v>60.75</v>
      </c>
      <c r="N173" s="106" t="s">
        <v>11</v>
      </c>
      <c r="O173" s="117">
        <v>-243000</v>
      </c>
      <c r="P173" s="118" t="s">
        <v>16</v>
      </c>
      <c r="Q173" s="107" t="s">
        <v>104</v>
      </c>
      <c r="R173" s="209">
        <f t="shared" si="45"/>
        <v>248856</v>
      </c>
      <c r="S173" s="209">
        <v>0</v>
      </c>
      <c r="T173" s="106"/>
      <c r="U173" s="134">
        <v>62.213999999999999</v>
      </c>
      <c r="V173" s="118">
        <v>1.0940000000000001</v>
      </c>
      <c r="W173" s="104">
        <f t="shared" si="46"/>
        <v>5352.8336380255887</v>
      </c>
      <c r="X173" s="112">
        <f t="shared" si="49"/>
        <v>5352.8336380255887</v>
      </c>
      <c r="Y173" s="104">
        <f>X173</f>
        <v>5352.8336380255887</v>
      </c>
      <c r="Z173" s="119">
        <v>0</v>
      </c>
      <c r="AA173" s="119">
        <v>0</v>
      </c>
      <c r="AB173" s="120" t="s">
        <v>79</v>
      </c>
    </row>
    <row r="174" spans="1:28" s="164" customFormat="1" x14ac:dyDescent="0.2">
      <c r="D174" s="165"/>
      <c r="E174" s="166"/>
      <c r="F174" s="166"/>
      <c r="G174" s="166"/>
      <c r="H174" s="166"/>
      <c r="I174" s="167">
        <v>120000</v>
      </c>
      <c r="J174" s="168"/>
      <c r="O174" s="169">
        <v>-7115200</v>
      </c>
      <c r="R174" s="210">
        <f>SUM(R144:R173)</f>
        <v>7865657.04</v>
      </c>
      <c r="S174" s="210">
        <f>SUM(S144:S173)</f>
        <v>-191600</v>
      </c>
      <c r="U174" s="170" t="s">
        <v>35</v>
      </c>
      <c r="V174" s="170"/>
      <c r="W174" s="207">
        <f>SUM(W144:W173)</f>
        <v>373028.94088133588</v>
      </c>
      <c r="X174" s="207">
        <f>W174</f>
        <v>373028.94088133588</v>
      </c>
      <c r="Y174" s="207">
        <f>X174</f>
        <v>373028.94088133588</v>
      </c>
      <c r="Z174" s="168"/>
    </row>
    <row r="175" spans="1:28" x14ac:dyDescent="0.2">
      <c r="U175" s="38"/>
      <c r="V175" s="38"/>
      <c r="W175" s="30"/>
      <c r="X175" s="30"/>
      <c r="Y175" s="30"/>
    </row>
    <row r="176" spans="1:28" x14ac:dyDescent="0.2">
      <c r="U176" s="38"/>
      <c r="V176" s="38"/>
      <c r="W176" s="30"/>
      <c r="X176" s="30"/>
      <c r="Y176" s="30"/>
    </row>
    <row r="177" spans="20:27" ht="13.5" thickBot="1" x14ac:dyDescent="0.25"/>
    <row r="178" spans="20:27" ht="14.25" thickTop="1" thickBot="1" x14ac:dyDescent="0.25">
      <c r="T178" s="81"/>
      <c r="U178" s="82" t="s">
        <v>113</v>
      </c>
      <c r="V178" s="82"/>
      <c r="W178" s="84">
        <v>-4668902.6097968016</v>
      </c>
      <c r="X178" s="84">
        <v>-4668902.6097968016</v>
      </c>
      <c r="Y178" s="84">
        <v>-4668902.6097968016</v>
      </c>
      <c r="Z178" s="84">
        <v>0</v>
      </c>
      <c r="AA178" s="83"/>
    </row>
    <row r="179" spans="20:27" ht="13.5" thickTop="1" x14ac:dyDescent="0.2"/>
    <row r="181" spans="20:27" x14ac:dyDescent="0.2">
      <c r="T181" s="52"/>
      <c r="X181" s="41"/>
    </row>
    <row r="183" spans="20:27" x14ac:dyDescent="0.2">
      <c r="W183" s="34"/>
    </row>
    <row r="184" spans="20:27" x14ac:dyDescent="0.2">
      <c r="W184"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Z117 W143:Y143 W175:Y176 W49:Y115">
    <cfRule type="cellIs" dxfId="544" priority="806" operator="lessThan">
      <formula>0</formula>
    </cfRule>
  </conditionalFormatting>
  <conditionalFormatting sqref="W118:Y118">
    <cfRule type="cellIs" dxfId="543" priority="805" operator="lessThan">
      <formula>0</formula>
    </cfRule>
  </conditionalFormatting>
  <conditionalFormatting sqref="W119:Y141">
    <cfRule type="cellIs" dxfId="542" priority="803" operator="lessThan">
      <formula>0</formula>
    </cfRule>
  </conditionalFormatting>
  <conditionalFormatting sqref="B179:B1048576 B174:B177 B1 B118:B119 B142 B3:B9 B49:B50 B15">
    <cfRule type="duplicateValues" dxfId="541" priority="785"/>
  </conditionalFormatting>
  <conditionalFormatting sqref="B51">
    <cfRule type="duplicateValues" dxfId="539" priority="723"/>
  </conditionalFormatting>
  <conditionalFormatting sqref="B117">
    <cfRule type="duplicateValues" dxfId="538" priority="721"/>
  </conditionalFormatting>
  <conditionalFormatting sqref="Z178">
    <cfRule type="cellIs" dxfId="537" priority="716" operator="lessThan">
      <formula>0</formula>
    </cfRule>
  </conditionalFormatting>
  <conditionalFormatting sqref="B178">
    <cfRule type="duplicateValues" dxfId="536" priority="717"/>
  </conditionalFormatting>
  <conditionalFormatting sqref="W178:Y178">
    <cfRule type="cellIs" dxfId="535" priority="715" operator="lessThan">
      <formula>0</formula>
    </cfRule>
  </conditionalFormatting>
  <conditionalFormatting sqref="X181">
    <cfRule type="duplicateValues" dxfId="534" priority="714"/>
  </conditionalFormatting>
  <conditionalFormatting sqref="X144:Z144 Y146">
    <cfRule type="cellIs" dxfId="533" priority="713" operator="lessThan">
      <formula>0</formula>
    </cfRule>
  </conditionalFormatting>
  <conditionalFormatting sqref="X146 Z146">
    <cfRule type="cellIs" dxfId="532" priority="712" operator="lessThan">
      <formula>0</formula>
    </cfRule>
  </conditionalFormatting>
  <conditionalFormatting sqref="Z145">
    <cfRule type="cellIs" dxfId="531" priority="711" operator="lessThan">
      <formula>0</formula>
    </cfRule>
  </conditionalFormatting>
  <conditionalFormatting sqref="B144:B146">
    <cfRule type="duplicateValues" dxfId="530" priority="710"/>
  </conditionalFormatting>
  <conditionalFormatting sqref="B144:B146">
    <cfRule type="duplicateValues" dxfId="529" priority="709"/>
  </conditionalFormatting>
  <conditionalFormatting sqref="B144:B146">
    <cfRule type="duplicateValues" dxfId="527" priority="706"/>
  </conditionalFormatting>
  <conditionalFormatting sqref="W174:Y174">
    <cfRule type="cellIs" dxfId="524" priority="697" operator="lessThan">
      <formula>0</formula>
    </cfRule>
  </conditionalFormatting>
  <conditionalFormatting sqref="B147">
    <cfRule type="duplicateValues" dxfId="523" priority="700"/>
  </conditionalFormatting>
  <conditionalFormatting sqref="W144 W146">
    <cfRule type="cellIs" dxfId="521" priority="696" operator="lessThan">
      <formula>0</formula>
    </cfRule>
  </conditionalFormatting>
  <conditionalFormatting sqref="Z52:Z62">
    <cfRule type="cellIs" dxfId="519" priority="693" operator="lessThan">
      <formula>0</formula>
    </cfRule>
  </conditionalFormatting>
  <conditionalFormatting sqref="B52:B54">
    <cfRule type="duplicateValues" dxfId="518" priority="692"/>
  </conditionalFormatting>
  <conditionalFormatting sqref="Z120">
    <cfRule type="cellIs" dxfId="516" priority="690" operator="lessThan">
      <formula>0</formula>
    </cfRule>
  </conditionalFormatting>
  <conditionalFormatting sqref="B120">
    <cfRule type="duplicateValues" dxfId="515" priority="689"/>
  </conditionalFormatting>
  <conditionalFormatting sqref="Z55:Z62">
    <cfRule type="cellIs" dxfId="512" priority="686" operator="lessThan">
      <formula>0</formula>
    </cfRule>
  </conditionalFormatting>
  <conditionalFormatting sqref="B55:B57">
    <cfRule type="duplicateValues" dxfId="511" priority="685"/>
  </conditionalFormatting>
  <conditionalFormatting sqref="B58">
    <cfRule type="duplicateValues" dxfId="510" priority="684"/>
  </conditionalFormatting>
  <conditionalFormatting sqref="Z121">
    <cfRule type="cellIs" dxfId="509" priority="683" operator="lessThan">
      <formula>0</formula>
    </cfRule>
  </conditionalFormatting>
  <conditionalFormatting sqref="B121">
    <cfRule type="duplicateValues" dxfId="508" priority="682"/>
  </conditionalFormatting>
  <conditionalFormatting sqref="Z148">
    <cfRule type="cellIs" dxfId="507" priority="681" operator="lessThan">
      <formula>0</formula>
    </cfRule>
  </conditionalFormatting>
  <conditionalFormatting sqref="Z149">
    <cfRule type="cellIs" dxfId="506" priority="680" operator="lessThan">
      <formula>0</formula>
    </cfRule>
  </conditionalFormatting>
  <conditionalFormatting sqref="B148:B149 B151">
    <cfRule type="duplicateValues" dxfId="505" priority="679"/>
  </conditionalFormatting>
  <conditionalFormatting sqref="B148:B149">
    <cfRule type="duplicateValues" dxfId="504" priority="678"/>
  </conditionalFormatting>
  <conditionalFormatting sqref="Z150">
    <cfRule type="cellIs" dxfId="503" priority="677" operator="lessThan">
      <formula>0</formula>
    </cfRule>
  </conditionalFormatting>
  <conditionalFormatting sqref="B150">
    <cfRule type="duplicateValues" dxfId="502" priority="676"/>
  </conditionalFormatting>
  <conditionalFormatting sqref="B150">
    <cfRule type="duplicateValues" dxfId="501" priority="675"/>
  </conditionalFormatting>
  <conditionalFormatting sqref="Z151">
    <cfRule type="cellIs" dxfId="500" priority="674" operator="lessThan">
      <formula>0</formula>
    </cfRule>
  </conditionalFormatting>
  <conditionalFormatting sqref="B148:B151">
    <cfRule type="duplicateValues" dxfId="499" priority="673"/>
  </conditionalFormatting>
  <conditionalFormatting sqref="B59:B61">
    <cfRule type="duplicateValues" dxfId="491" priority="662"/>
  </conditionalFormatting>
  <conditionalFormatting sqref="B62">
    <cfRule type="duplicateValues" dxfId="490" priority="660"/>
  </conditionalFormatting>
  <conditionalFormatting sqref="Z152">
    <cfRule type="cellIs" dxfId="489" priority="658" operator="lessThan">
      <formula>0</formula>
    </cfRule>
  </conditionalFormatting>
  <conditionalFormatting sqref="Z153">
    <cfRule type="cellIs" dxfId="488" priority="657" operator="lessThan">
      <formula>0</formula>
    </cfRule>
  </conditionalFormatting>
  <conditionalFormatting sqref="B155 B152:B153">
    <cfRule type="duplicateValues" dxfId="487" priority="656"/>
  </conditionalFormatting>
  <conditionalFormatting sqref="B152:B153 B155">
    <cfRule type="duplicateValues" dxfId="486" priority="655"/>
  </conditionalFormatting>
  <conditionalFormatting sqref="Z154">
    <cfRule type="cellIs" dxfId="485" priority="654" operator="lessThan">
      <formula>0</formula>
    </cfRule>
  </conditionalFormatting>
  <conditionalFormatting sqref="B154">
    <cfRule type="duplicateValues" dxfId="484" priority="653"/>
  </conditionalFormatting>
  <conditionalFormatting sqref="B154">
    <cfRule type="duplicateValues" dxfId="483" priority="652"/>
  </conditionalFormatting>
  <conditionalFormatting sqref="Z155">
    <cfRule type="cellIs" dxfId="482" priority="651" operator="lessThan">
      <formula>0</formula>
    </cfRule>
  </conditionalFormatting>
  <conditionalFormatting sqref="B152:B155">
    <cfRule type="duplicateValues" dxfId="476" priority="659"/>
  </conditionalFormatting>
  <conditionalFormatting sqref="Z122">
    <cfRule type="cellIs" dxfId="473" priority="640" operator="lessThan">
      <formula>0</formula>
    </cfRule>
  </conditionalFormatting>
  <conditionalFormatting sqref="B122">
    <cfRule type="duplicateValues" dxfId="472" priority="639"/>
  </conditionalFormatting>
  <conditionalFormatting sqref="Z123">
    <cfRule type="cellIs" dxfId="467" priority="634" operator="lessThan">
      <formula>0</formula>
    </cfRule>
  </conditionalFormatting>
  <conditionalFormatting sqref="B123">
    <cfRule type="duplicateValues" dxfId="466" priority="633"/>
  </conditionalFormatting>
  <conditionalFormatting sqref="Z63:Z65">
    <cfRule type="cellIs" dxfId="463" priority="630" operator="lessThan">
      <formula>0</formula>
    </cfRule>
  </conditionalFormatting>
  <conditionalFormatting sqref="B63:B65">
    <cfRule type="duplicateValues" dxfId="462" priority="629"/>
  </conditionalFormatting>
  <conditionalFormatting sqref="Z66">
    <cfRule type="cellIs" dxfId="461" priority="628" operator="lessThan">
      <formula>0</formula>
    </cfRule>
  </conditionalFormatting>
  <conditionalFormatting sqref="B66">
    <cfRule type="duplicateValues" dxfId="460" priority="627"/>
  </conditionalFormatting>
  <conditionalFormatting sqref="Z156">
    <cfRule type="cellIs" dxfId="457" priority="623" operator="lessThan">
      <formula>0</formula>
    </cfRule>
  </conditionalFormatting>
  <conditionalFormatting sqref="Z157">
    <cfRule type="cellIs" dxfId="456" priority="622" operator="lessThan">
      <formula>0</formula>
    </cfRule>
  </conditionalFormatting>
  <conditionalFormatting sqref="B159 B156:B157">
    <cfRule type="duplicateValues" dxfId="455" priority="621"/>
  </conditionalFormatting>
  <conditionalFormatting sqref="B156:B157 B159">
    <cfRule type="duplicateValues" dxfId="454" priority="620"/>
  </conditionalFormatting>
  <conditionalFormatting sqref="Z158">
    <cfRule type="cellIs" dxfId="453" priority="619" operator="lessThan">
      <formula>0</formula>
    </cfRule>
  </conditionalFormatting>
  <conditionalFormatting sqref="B158">
    <cfRule type="duplicateValues" dxfId="452" priority="618"/>
  </conditionalFormatting>
  <conditionalFormatting sqref="B158">
    <cfRule type="duplicateValues" dxfId="451" priority="617"/>
  </conditionalFormatting>
  <conditionalFormatting sqref="Z159">
    <cfRule type="cellIs" dxfId="450" priority="616" operator="lessThan">
      <formula>0</formula>
    </cfRule>
  </conditionalFormatting>
  <conditionalFormatting sqref="B156:B159">
    <cfRule type="duplicateValues" dxfId="445" priority="624"/>
  </conditionalFormatting>
  <conditionalFormatting sqref="Z67:Z69">
    <cfRule type="cellIs" dxfId="437" priority="600" operator="lessThan">
      <formula>0</formula>
    </cfRule>
  </conditionalFormatting>
  <conditionalFormatting sqref="B67:B69">
    <cfRule type="duplicateValues" dxfId="436" priority="599"/>
  </conditionalFormatting>
  <conditionalFormatting sqref="Z70">
    <cfRule type="cellIs" dxfId="435" priority="598" operator="lessThan">
      <formula>0</formula>
    </cfRule>
  </conditionalFormatting>
  <conditionalFormatting sqref="B70">
    <cfRule type="duplicateValues" dxfId="434" priority="597"/>
  </conditionalFormatting>
  <conditionalFormatting sqref="Z124">
    <cfRule type="cellIs" dxfId="432" priority="595" operator="lessThan">
      <formula>0</formula>
    </cfRule>
  </conditionalFormatting>
  <conditionalFormatting sqref="B124">
    <cfRule type="duplicateValues" dxfId="431" priority="594"/>
  </conditionalFormatting>
  <conditionalFormatting sqref="Z160">
    <cfRule type="cellIs" dxfId="429" priority="591" operator="lessThan">
      <formula>0</formula>
    </cfRule>
  </conditionalFormatting>
  <conditionalFormatting sqref="Z161">
    <cfRule type="cellIs" dxfId="428" priority="590" operator="lessThan">
      <formula>0</formula>
    </cfRule>
  </conditionalFormatting>
  <conditionalFormatting sqref="B163 B160:B161">
    <cfRule type="duplicateValues" dxfId="427" priority="589"/>
  </conditionalFormatting>
  <conditionalFormatting sqref="B160:B161 B163">
    <cfRule type="duplicateValues" dxfId="426" priority="588"/>
  </conditionalFormatting>
  <conditionalFormatting sqref="Z162">
    <cfRule type="cellIs" dxfId="425" priority="587" operator="lessThan">
      <formula>0</formula>
    </cfRule>
  </conditionalFormatting>
  <conditionalFormatting sqref="B162">
    <cfRule type="duplicateValues" dxfId="424" priority="586"/>
  </conditionalFormatting>
  <conditionalFormatting sqref="B162">
    <cfRule type="duplicateValues" dxfId="423" priority="585"/>
  </conditionalFormatting>
  <conditionalFormatting sqref="Z163">
    <cfRule type="cellIs" dxfId="422" priority="584" operator="lessThan">
      <formula>0</formula>
    </cfRule>
  </conditionalFormatting>
  <conditionalFormatting sqref="B160:B163">
    <cfRule type="duplicateValues" dxfId="416" priority="592"/>
  </conditionalFormatting>
  <conditionalFormatting sqref="Z71:Z78">
    <cfRule type="cellIs" dxfId="413" priority="552" operator="lessThan">
      <formula>0</formula>
    </cfRule>
  </conditionalFormatting>
  <conditionalFormatting sqref="B71:B74">
    <cfRule type="duplicateValues" dxfId="412" priority="551"/>
  </conditionalFormatting>
  <conditionalFormatting sqref="Z125:Z133">
    <cfRule type="cellIs" dxfId="410" priority="549" operator="lessThan">
      <formula>0</formula>
    </cfRule>
  </conditionalFormatting>
  <conditionalFormatting sqref="B125">
    <cfRule type="duplicateValues" dxfId="409" priority="548"/>
  </conditionalFormatting>
  <conditionalFormatting sqref="Z164">
    <cfRule type="cellIs" dxfId="407" priority="545" operator="lessThan">
      <formula>0</formula>
    </cfRule>
  </conditionalFormatting>
  <conditionalFormatting sqref="B164">
    <cfRule type="duplicateValues" dxfId="406" priority="544"/>
  </conditionalFormatting>
  <conditionalFormatting sqref="B164">
    <cfRule type="duplicateValues" dxfId="405" priority="543"/>
  </conditionalFormatting>
  <conditionalFormatting sqref="B164">
    <cfRule type="duplicateValues" dxfId="403" priority="546"/>
  </conditionalFormatting>
  <conditionalFormatting sqref="Z165:Z170">
    <cfRule type="cellIs" dxfId="402" priority="539" operator="lessThan">
      <formula>0</formula>
    </cfRule>
  </conditionalFormatting>
  <conditionalFormatting sqref="B165:B167">
    <cfRule type="duplicateValues" dxfId="401" priority="538"/>
  </conditionalFormatting>
  <conditionalFormatting sqref="B165:B167">
    <cfRule type="duplicateValues" dxfId="400" priority="537"/>
  </conditionalFormatting>
  <conditionalFormatting sqref="B165:B167">
    <cfRule type="duplicateValues" dxfId="398" priority="540"/>
  </conditionalFormatting>
  <conditionalFormatting sqref="B170 B168">
    <cfRule type="duplicateValues" dxfId="395" priority="532"/>
  </conditionalFormatting>
  <conditionalFormatting sqref="B168 B170">
    <cfRule type="duplicateValues" dxfId="394" priority="531"/>
  </conditionalFormatting>
  <conditionalFormatting sqref="B169">
    <cfRule type="duplicateValues" dxfId="393" priority="529"/>
  </conditionalFormatting>
  <conditionalFormatting sqref="B169">
    <cfRule type="duplicateValues" dxfId="392" priority="528"/>
  </conditionalFormatting>
  <conditionalFormatting sqref="B168:B170">
    <cfRule type="duplicateValues" dxfId="390" priority="534"/>
  </conditionalFormatting>
  <conditionalFormatting sqref="B75:B77">
    <cfRule type="duplicateValues" dxfId="389" priority="525"/>
  </conditionalFormatting>
  <conditionalFormatting sqref="B78">
    <cfRule type="duplicateValues" dxfId="387" priority="523"/>
  </conditionalFormatting>
  <conditionalFormatting sqref="B126">
    <cfRule type="duplicateValues" dxfId="385" priority="521"/>
  </conditionalFormatting>
  <conditionalFormatting sqref="B171 B173">
    <cfRule type="duplicateValues" dxfId="380" priority="513"/>
  </conditionalFormatting>
  <conditionalFormatting sqref="B171">
    <cfRule type="duplicateValues" dxfId="379" priority="512"/>
  </conditionalFormatting>
  <conditionalFormatting sqref="Z171:Z172">
    <cfRule type="cellIs" dxfId="378" priority="511" operator="lessThan">
      <formula>0</formula>
    </cfRule>
  </conditionalFormatting>
  <conditionalFormatting sqref="B172">
    <cfRule type="duplicateValues" dxfId="377" priority="510"/>
  </conditionalFormatting>
  <conditionalFormatting sqref="Z173">
    <cfRule type="cellIs" dxfId="376" priority="509" operator="lessThan">
      <formula>0</formula>
    </cfRule>
  </conditionalFormatting>
  <conditionalFormatting sqref="B171:B173">
    <cfRule type="duplicateValues" dxfId="374" priority="515"/>
  </conditionalFormatting>
  <conditionalFormatting sqref="AA172">
    <cfRule type="cellIs" dxfId="373" priority="507" operator="lessThan">
      <formula>0</formula>
    </cfRule>
  </conditionalFormatting>
  <conditionalFormatting sqref="Z79:Z89">
    <cfRule type="cellIs" dxfId="370" priority="503" operator="lessThan">
      <formula>0</formula>
    </cfRule>
  </conditionalFormatting>
  <conditionalFormatting sqref="B79:B81">
    <cfRule type="duplicateValues" dxfId="369" priority="502"/>
  </conditionalFormatting>
  <conditionalFormatting sqref="B82">
    <cfRule type="duplicateValues" dxfId="368" priority="500"/>
  </conditionalFormatting>
  <conditionalFormatting sqref="B127">
    <cfRule type="duplicateValues" dxfId="360" priority="490"/>
  </conditionalFormatting>
  <conditionalFormatting sqref="B83:B85">
    <cfRule type="duplicateValues" dxfId="358" priority="486"/>
  </conditionalFormatting>
  <conditionalFormatting sqref="B86">
    <cfRule type="duplicateValues" dxfId="357" priority="484"/>
  </conditionalFormatting>
  <conditionalFormatting sqref="B128">
    <cfRule type="duplicateValues" dxfId="355" priority="480"/>
  </conditionalFormatting>
  <conditionalFormatting sqref="B87">
    <cfRule type="duplicateValues" dxfId="354" priority="476"/>
  </conditionalFormatting>
  <conditionalFormatting sqref="B88">
    <cfRule type="duplicateValues" dxfId="353" priority="474"/>
  </conditionalFormatting>
  <conditionalFormatting sqref="B129">
    <cfRule type="duplicateValues" dxfId="352" priority="472"/>
  </conditionalFormatting>
  <conditionalFormatting sqref="B2">
    <cfRule type="duplicateValues" dxfId="351" priority="471"/>
  </conditionalFormatting>
  <conditionalFormatting sqref="B89">
    <cfRule type="duplicateValues" dxfId="342" priority="462"/>
  </conditionalFormatting>
  <conditionalFormatting sqref="B23 B48">
    <cfRule type="duplicateValues" dxfId="341" priority="456"/>
  </conditionalFormatting>
  <conditionalFormatting sqref="X24:Z24 X25:Y46">
    <cfRule type="cellIs" dxfId="340" priority="454" operator="lessThan">
      <formula>0</formula>
    </cfRule>
  </conditionalFormatting>
  <conditionalFormatting sqref="B24">
    <cfRule type="duplicateValues" dxfId="339" priority="453"/>
  </conditionalFormatting>
  <conditionalFormatting sqref="B24">
    <cfRule type="duplicateValues" dxfId="337" priority="455"/>
  </conditionalFormatting>
  <conditionalFormatting sqref="W24:W46">
    <cfRule type="cellIs" dxfId="336" priority="448" operator="lessThan">
      <formula>0</formula>
    </cfRule>
  </conditionalFormatting>
  <conditionalFormatting sqref="Z90:Z97">
    <cfRule type="cellIs" dxfId="335" priority="443" operator="lessThan">
      <formula>0</formula>
    </cfRule>
  </conditionalFormatting>
  <conditionalFormatting sqref="B90">
    <cfRule type="duplicateValues" dxfId="334" priority="442"/>
  </conditionalFormatting>
  <conditionalFormatting sqref="Z91:Z97">
    <cfRule type="cellIs" dxfId="333" priority="441" operator="lessThan">
      <formula>0</formula>
    </cfRule>
  </conditionalFormatting>
  <conditionalFormatting sqref="B91">
    <cfRule type="duplicateValues" dxfId="332" priority="440"/>
  </conditionalFormatting>
  <conditionalFormatting sqref="B92">
    <cfRule type="duplicateValues" dxfId="331" priority="438"/>
  </conditionalFormatting>
  <conditionalFormatting sqref="B93">
    <cfRule type="duplicateValues" dxfId="330" priority="436"/>
  </conditionalFormatting>
  <conditionalFormatting sqref="B130">
    <cfRule type="duplicateValues" dxfId="329" priority="431"/>
  </conditionalFormatting>
  <conditionalFormatting sqref="B131">
    <cfRule type="duplicateValues" dxfId="328" priority="429"/>
  </conditionalFormatting>
  <conditionalFormatting sqref="B25">
    <cfRule type="duplicateValues" dxfId="327" priority="427"/>
  </conditionalFormatting>
  <conditionalFormatting sqref="Z25">
    <cfRule type="cellIs" dxfId="326" priority="426" operator="lessThan">
      <formula>0</formula>
    </cfRule>
  </conditionalFormatting>
  <conditionalFormatting sqref="B25">
    <cfRule type="duplicateValues" dxfId="324" priority="428"/>
  </conditionalFormatting>
  <conditionalFormatting sqref="B94">
    <cfRule type="duplicateValues" dxfId="323" priority="422"/>
  </conditionalFormatting>
  <conditionalFormatting sqref="B95">
    <cfRule type="duplicateValues" dxfId="322" priority="420"/>
  </conditionalFormatting>
  <conditionalFormatting sqref="B96">
    <cfRule type="duplicateValues" dxfId="321" priority="418"/>
  </conditionalFormatting>
  <conditionalFormatting sqref="B97">
    <cfRule type="duplicateValues" dxfId="320" priority="416"/>
  </conditionalFormatting>
  <conditionalFormatting sqref="B132">
    <cfRule type="duplicateValues" dxfId="319" priority="411"/>
  </conditionalFormatting>
  <conditionalFormatting sqref="B133">
    <cfRule type="duplicateValues" dxfId="318" priority="409"/>
  </conditionalFormatting>
  <conditionalFormatting sqref="B26">
    <cfRule type="duplicateValues" dxfId="317" priority="407"/>
  </conditionalFormatting>
  <conditionalFormatting sqref="Z26">
    <cfRule type="cellIs" dxfId="316" priority="406" operator="lessThan">
      <formula>0</formula>
    </cfRule>
  </conditionalFormatting>
  <conditionalFormatting sqref="B26">
    <cfRule type="duplicateValues" dxfId="314" priority="408"/>
  </conditionalFormatting>
  <conditionalFormatting sqref="O26">
    <cfRule type="cellIs" dxfId="313" priority="403" operator="greaterThanOrEqual">
      <formula>0</formula>
    </cfRule>
    <cfRule type="cellIs" dxfId="312" priority="404" operator="lessThan">
      <formula>0</formula>
    </cfRule>
  </conditionalFormatting>
  <conditionalFormatting sqref="Z26">
    <cfRule type="cellIs" dxfId="311" priority="401" operator="lessThan">
      <formula>0</formula>
    </cfRule>
    <cfRule type="cellIs" dxfId="310" priority="402" operator="greaterThanOrEqual">
      <formula>0</formula>
    </cfRule>
  </conditionalFormatting>
  <conditionalFormatting sqref="B27">
    <cfRule type="duplicateValues" dxfId="307" priority="397"/>
  </conditionalFormatting>
  <conditionalFormatting sqref="Z27">
    <cfRule type="cellIs" dxfId="306" priority="396" operator="lessThan">
      <formula>0</formula>
    </cfRule>
  </conditionalFormatting>
  <conditionalFormatting sqref="B27">
    <cfRule type="duplicateValues" dxfId="304" priority="398"/>
  </conditionalFormatting>
  <conditionalFormatting sqref="O27">
    <cfRule type="cellIs" dxfId="303" priority="393" operator="greaterThanOrEqual">
      <formula>0</formula>
    </cfRule>
    <cfRule type="cellIs" dxfId="302" priority="394" operator="lessThan">
      <formula>0</formula>
    </cfRule>
  </conditionalFormatting>
  <conditionalFormatting sqref="Z27">
    <cfRule type="cellIs" dxfId="301" priority="391" operator="lessThan">
      <formula>0</formula>
    </cfRule>
    <cfRule type="cellIs" dxfId="300" priority="392" operator="greaterThanOrEqual">
      <formula>0</formula>
    </cfRule>
  </conditionalFormatting>
  <conditionalFormatting sqref="B28">
    <cfRule type="duplicateValues" dxfId="299" priority="388"/>
  </conditionalFormatting>
  <conditionalFormatting sqref="Z28">
    <cfRule type="cellIs" dxfId="298" priority="387" operator="lessThan">
      <formula>0</formula>
    </cfRule>
  </conditionalFormatting>
  <conditionalFormatting sqref="B28">
    <cfRule type="duplicateValues" dxfId="296" priority="389"/>
  </conditionalFormatting>
  <conditionalFormatting sqref="B28">
    <cfRule type="duplicateValues" dxfId="295" priority="390"/>
  </conditionalFormatting>
  <conditionalFormatting sqref="O28">
    <cfRule type="cellIs" dxfId="294" priority="384" operator="greaterThanOrEqual">
      <formula>0</formula>
    </cfRule>
    <cfRule type="cellIs" dxfId="293" priority="385" operator="lessThan">
      <formula>0</formula>
    </cfRule>
  </conditionalFormatting>
  <conditionalFormatting sqref="Z28">
    <cfRule type="cellIs" dxfId="292" priority="382" operator="lessThan">
      <formula>0</formula>
    </cfRule>
    <cfRule type="cellIs" dxfId="291" priority="383" operator="greaterThanOrEqual">
      <formula>0</formula>
    </cfRule>
  </conditionalFormatting>
  <conditionalFormatting sqref="Z98:Z99">
    <cfRule type="cellIs" dxfId="290" priority="380" operator="lessThan">
      <formula>0</formula>
    </cfRule>
  </conditionalFormatting>
  <conditionalFormatting sqref="B98">
    <cfRule type="duplicateValues" dxfId="289" priority="379"/>
  </conditionalFormatting>
  <conditionalFormatting sqref="Z99">
    <cfRule type="cellIs" dxfId="288" priority="378" operator="lessThan">
      <formula>0</formula>
    </cfRule>
  </conditionalFormatting>
  <conditionalFormatting sqref="B99">
    <cfRule type="duplicateValues" dxfId="287" priority="377"/>
  </conditionalFormatting>
  <conditionalFormatting sqref="Z100:Z101">
    <cfRule type="cellIs" dxfId="286" priority="374" operator="lessThan">
      <formula>0</formula>
    </cfRule>
  </conditionalFormatting>
  <conditionalFormatting sqref="B100">
    <cfRule type="duplicateValues" dxfId="285" priority="375"/>
  </conditionalFormatting>
  <conditionalFormatting sqref="Z101">
    <cfRule type="cellIs" dxfId="284" priority="372" operator="lessThan">
      <formula>0</formula>
    </cfRule>
  </conditionalFormatting>
  <conditionalFormatting sqref="B101">
    <cfRule type="duplicateValues" dxfId="283" priority="373"/>
  </conditionalFormatting>
  <conditionalFormatting sqref="Z134:Z135">
    <cfRule type="cellIs" dxfId="282" priority="369" operator="lessThan">
      <formula>0</formula>
    </cfRule>
  </conditionalFormatting>
  <conditionalFormatting sqref="B134">
    <cfRule type="duplicateValues" dxfId="281" priority="368"/>
  </conditionalFormatting>
  <conditionalFormatting sqref="Z135">
    <cfRule type="cellIs" dxfId="280" priority="367" operator="lessThan">
      <formula>0</formula>
    </cfRule>
  </conditionalFormatting>
  <conditionalFormatting sqref="B135">
    <cfRule type="duplicateValues" dxfId="279" priority="366"/>
  </conditionalFormatting>
  <conditionalFormatting sqref="B29">
    <cfRule type="duplicateValues" dxfId="278" priority="365"/>
  </conditionalFormatting>
  <conditionalFormatting sqref="Z29:Z31">
    <cfRule type="cellIs" dxfId="277" priority="364" operator="lessThan">
      <formula>0</formula>
    </cfRule>
  </conditionalFormatting>
  <conditionalFormatting sqref="O29">
    <cfRule type="cellIs" dxfId="275" priority="361" operator="greaterThanOrEqual">
      <formula>0</formula>
    </cfRule>
    <cfRule type="cellIs" dxfId="274" priority="362" operator="lessThan">
      <formula>0</formula>
    </cfRule>
  </conditionalFormatting>
  <conditionalFormatting sqref="Z29:Z31">
    <cfRule type="cellIs" dxfId="273" priority="359" operator="lessThan">
      <formula>0</formula>
    </cfRule>
    <cfRule type="cellIs" dxfId="272" priority="360" operator="greaterThanOrEqual">
      <formula>0</formula>
    </cfRule>
  </conditionalFormatting>
  <conditionalFormatting sqref="Z136:Z137">
    <cfRule type="cellIs" dxfId="266" priority="353" operator="lessThan">
      <formula>0</formula>
    </cfRule>
  </conditionalFormatting>
  <conditionalFormatting sqref="B136">
    <cfRule type="duplicateValues" dxfId="265" priority="352"/>
  </conditionalFormatting>
  <conditionalFormatting sqref="Z137">
    <cfRule type="cellIs" dxfId="264" priority="351" operator="lessThan">
      <formula>0</formula>
    </cfRule>
  </conditionalFormatting>
  <conditionalFormatting sqref="B137">
    <cfRule type="duplicateValues" dxfId="263" priority="350"/>
  </conditionalFormatting>
  <conditionalFormatting sqref="Z102:Z105">
    <cfRule type="cellIs" dxfId="259" priority="345" operator="lessThan">
      <formula>0</formula>
    </cfRule>
  </conditionalFormatting>
  <conditionalFormatting sqref="B102">
    <cfRule type="duplicateValues" dxfId="258" priority="344"/>
  </conditionalFormatting>
  <conditionalFormatting sqref="Z103:Z105">
    <cfRule type="cellIs" dxfId="257" priority="343" operator="lessThan">
      <formula>0</formula>
    </cfRule>
  </conditionalFormatting>
  <conditionalFormatting sqref="B103">
    <cfRule type="duplicateValues" dxfId="256" priority="342"/>
  </conditionalFormatting>
  <conditionalFormatting sqref="B104">
    <cfRule type="duplicateValues" dxfId="255" priority="339"/>
  </conditionalFormatting>
  <conditionalFormatting sqref="B105">
    <cfRule type="duplicateValues" dxfId="254" priority="337"/>
  </conditionalFormatting>
  <conditionalFormatting sqref="B30">
    <cfRule type="duplicateValues" dxfId="253" priority="334"/>
  </conditionalFormatting>
  <conditionalFormatting sqref="B30">
    <cfRule type="duplicateValues" dxfId="251" priority="335"/>
  </conditionalFormatting>
  <conditionalFormatting sqref="O30">
    <cfRule type="cellIs" dxfId="250" priority="330" operator="greaterThanOrEqual">
      <formula>0</formula>
    </cfRule>
    <cfRule type="cellIs" dxfId="249" priority="331" operator="lessThan">
      <formula>0</formula>
    </cfRule>
  </conditionalFormatting>
  <conditionalFormatting sqref="B31">
    <cfRule type="duplicateValues" dxfId="248" priority="325"/>
  </conditionalFormatting>
  <conditionalFormatting sqref="B31">
    <cfRule type="duplicateValues" dxfId="246" priority="326"/>
  </conditionalFormatting>
  <conditionalFormatting sqref="B31">
    <cfRule type="duplicateValues" dxfId="245" priority="327"/>
  </conditionalFormatting>
  <conditionalFormatting sqref="O31">
    <cfRule type="cellIs" dxfId="244" priority="321" operator="greaterThanOrEqual">
      <formula>0</formula>
    </cfRule>
    <cfRule type="cellIs" dxfId="243" priority="322" operator="lessThan">
      <formula>0</formula>
    </cfRule>
  </conditionalFormatting>
  <conditionalFormatting sqref="B32">
    <cfRule type="duplicateValues" dxfId="242" priority="318"/>
  </conditionalFormatting>
  <conditionalFormatting sqref="O32">
    <cfRule type="cellIs" dxfId="239" priority="314" operator="greaterThanOrEqual">
      <formula>0</formula>
    </cfRule>
    <cfRule type="cellIs" dxfId="238" priority="315" operator="lessThan">
      <formula>0</formula>
    </cfRule>
  </conditionalFormatting>
  <conditionalFormatting sqref="B33">
    <cfRule type="duplicateValues" dxfId="235" priority="310"/>
  </conditionalFormatting>
  <conditionalFormatting sqref="B33">
    <cfRule type="duplicateValues" dxfId="232" priority="311"/>
  </conditionalFormatting>
  <conditionalFormatting sqref="O33">
    <cfRule type="cellIs" dxfId="231" priority="306" operator="greaterThanOrEqual">
      <formula>0</formula>
    </cfRule>
    <cfRule type="cellIs" dxfId="230" priority="307" operator="lessThan">
      <formula>0</formula>
    </cfRule>
  </conditionalFormatting>
  <conditionalFormatting sqref="B34">
    <cfRule type="duplicateValues" dxfId="227" priority="301"/>
  </conditionalFormatting>
  <conditionalFormatting sqref="B34">
    <cfRule type="duplicateValues" dxfId="224" priority="302"/>
  </conditionalFormatting>
  <conditionalFormatting sqref="B34">
    <cfRule type="duplicateValues" dxfId="223" priority="303"/>
  </conditionalFormatting>
  <conditionalFormatting sqref="O34">
    <cfRule type="cellIs" dxfId="222" priority="297" operator="greaterThanOrEqual">
      <formula>0</formula>
    </cfRule>
    <cfRule type="cellIs" dxfId="221" priority="298" operator="lessThan">
      <formula>0</formula>
    </cfRule>
  </conditionalFormatting>
  <conditionalFormatting sqref="B106">
    <cfRule type="duplicateValues" dxfId="216" priority="292"/>
  </conditionalFormatting>
  <conditionalFormatting sqref="B107">
    <cfRule type="duplicateValues" dxfId="214" priority="290"/>
  </conditionalFormatting>
  <conditionalFormatting sqref="B108">
    <cfRule type="duplicateValues" dxfId="211" priority="288"/>
  </conditionalFormatting>
  <conditionalFormatting sqref="B109">
    <cfRule type="duplicateValues" dxfId="209" priority="286"/>
  </conditionalFormatting>
  <conditionalFormatting sqref="B138">
    <cfRule type="duplicateValues" dxfId="205" priority="281"/>
  </conditionalFormatting>
  <conditionalFormatting sqref="B139">
    <cfRule type="duplicateValues" dxfId="203" priority="279"/>
  </conditionalFormatting>
  <conditionalFormatting sqref="B110">
    <cfRule type="duplicateValues" dxfId="198" priority="261"/>
  </conditionalFormatting>
  <conditionalFormatting sqref="B112">
    <cfRule type="duplicateValues" dxfId="197" priority="260"/>
  </conditionalFormatting>
  <conditionalFormatting sqref="B111">
    <cfRule type="duplicateValues" dxfId="195" priority="255"/>
  </conditionalFormatting>
  <conditionalFormatting sqref="B113">
    <cfRule type="duplicateValues" dxfId="194" priority="254"/>
  </conditionalFormatting>
  <conditionalFormatting sqref="B140">
    <cfRule type="duplicateValues" dxfId="190" priority="247"/>
  </conditionalFormatting>
  <conditionalFormatting sqref="B141">
    <cfRule type="duplicateValues" dxfId="188" priority="245"/>
  </conditionalFormatting>
  <conditionalFormatting sqref="B116">
    <cfRule type="duplicateValues" dxfId="187" priority="226"/>
  </conditionalFormatting>
  <conditionalFormatting sqref="B114">
    <cfRule type="duplicateValues" dxfId="186" priority="222"/>
  </conditionalFormatting>
  <conditionalFormatting sqref="B115">
    <cfRule type="duplicateValues" dxfId="185" priority="220"/>
  </conditionalFormatting>
  <conditionalFormatting sqref="B47">
    <cfRule type="duplicateValues" dxfId="184" priority="215"/>
  </conditionalFormatting>
  <conditionalFormatting sqref="B35:B38">
    <cfRule type="duplicateValues" dxfId="180" priority="199"/>
  </conditionalFormatting>
  <conditionalFormatting sqref="B35:B38">
    <cfRule type="duplicateValues" dxfId="177" priority="200"/>
  </conditionalFormatting>
  <conditionalFormatting sqref="B35:B38">
    <cfRule type="duplicateValues" dxfId="176" priority="201"/>
  </conditionalFormatting>
  <conditionalFormatting sqref="O35:O38">
    <cfRule type="cellIs" dxfId="175" priority="195" operator="greaterThanOrEqual">
      <formula>0</formula>
    </cfRule>
    <cfRule type="cellIs" dxfId="174" priority="196" operator="lessThan">
      <formula>0</formula>
    </cfRule>
  </conditionalFormatting>
  <conditionalFormatting sqref="B39">
    <cfRule type="duplicateValues" dxfId="170" priority="190"/>
  </conditionalFormatting>
  <conditionalFormatting sqref="B39">
    <cfRule type="duplicateValues" dxfId="168" priority="192"/>
  </conditionalFormatting>
  <conditionalFormatting sqref="O39">
    <cfRule type="cellIs" dxfId="167" priority="187" operator="greaterThanOrEqual">
      <formula>0</formula>
    </cfRule>
    <cfRule type="cellIs" dxfId="166" priority="188" operator="lessThan">
      <formula>0</formula>
    </cfRule>
  </conditionalFormatting>
  <conditionalFormatting sqref="B40">
    <cfRule type="duplicateValues" dxfId="163" priority="182"/>
  </conditionalFormatting>
  <conditionalFormatting sqref="B40">
    <cfRule type="duplicateValues" dxfId="160" priority="183"/>
  </conditionalFormatting>
  <conditionalFormatting sqref="B40">
    <cfRule type="duplicateValues" dxfId="159" priority="184"/>
  </conditionalFormatting>
  <conditionalFormatting sqref="O40">
    <cfRule type="cellIs" dxfId="158" priority="178" operator="greaterThanOrEqual">
      <formula>0</formula>
    </cfRule>
    <cfRule type="cellIs" dxfId="157" priority="179" operator="lessThan">
      <formula>0</formula>
    </cfRule>
  </conditionalFormatting>
  <conditionalFormatting sqref="B41">
    <cfRule type="duplicateValues" dxfId="154" priority="173"/>
  </conditionalFormatting>
  <conditionalFormatting sqref="B41">
    <cfRule type="duplicateValues" dxfId="151" priority="174"/>
  </conditionalFormatting>
  <conditionalFormatting sqref="B41">
    <cfRule type="duplicateValues" dxfId="150" priority="175"/>
  </conditionalFormatting>
  <conditionalFormatting sqref="O41">
    <cfRule type="cellIs" dxfId="149" priority="169" operator="greaterThanOrEqual">
      <formula>0</formula>
    </cfRule>
    <cfRule type="cellIs" dxfId="148" priority="170" operator="lessThan">
      <formula>0</formula>
    </cfRule>
  </conditionalFormatting>
  <conditionalFormatting sqref="B42">
    <cfRule type="duplicateValues" dxfId="145" priority="164"/>
  </conditionalFormatting>
  <conditionalFormatting sqref="B42">
    <cfRule type="duplicateValues" dxfId="142" priority="165"/>
  </conditionalFormatting>
  <conditionalFormatting sqref="B42">
    <cfRule type="duplicateValues" dxfId="141" priority="166"/>
  </conditionalFormatting>
  <conditionalFormatting sqref="O42">
    <cfRule type="cellIs" dxfId="140" priority="160" operator="greaterThanOrEqual">
      <formula>0</formula>
    </cfRule>
    <cfRule type="cellIs" dxfId="139" priority="161" operator="lessThan">
      <formula>0</formula>
    </cfRule>
  </conditionalFormatting>
  <conditionalFormatting sqref="O43:O44">
    <cfRule type="cellIs" dxfId="136" priority="156" operator="greaterThanOrEqual">
      <formula>0</formula>
    </cfRule>
    <cfRule type="cellIs" dxfId="135" priority="157" operator="lessThan">
      <formula>0</formula>
    </cfRule>
  </conditionalFormatting>
  <conditionalFormatting sqref="B44">
    <cfRule type="duplicateValues" dxfId="132" priority="151"/>
  </conditionalFormatting>
  <conditionalFormatting sqref="B44">
    <cfRule type="duplicateValues" dxfId="129" priority="152"/>
  </conditionalFormatting>
  <conditionalFormatting sqref="B44">
    <cfRule type="duplicateValues" dxfId="128" priority="153"/>
  </conditionalFormatting>
  <conditionalFormatting sqref="B43">
    <cfRule type="duplicateValues" dxfId="127" priority="146"/>
  </conditionalFormatting>
  <conditionalFormatting sqref="B43">
    <cfRule type="duplicateValues" dxfId="124" priority="147"/>
  </conditionalFormatting>
  <conditionalFormatting sqref="B43">
    <cfRule type="duplicateValues" dxfId="123" priority="148"/>
  </conditionalFormatting>
  <conditionalFormatting sqref="O45">
    <cfRule type="cellIs" dxfId="122" priority="142" operator="greaterThanOrEqual">
      <formula>0</formula>
    </cfRule>
    <cfRule type="cellIs" dxfId="121" priority="143" operator="lessThan">
      <formula>0</formula>
    </cfRule>
  </conditionalFormatting>
  <conditionalFormatting sqref="B45">
    <cfRule type="duplicateValues" dxfId="118" priority="137"/>
  </conditionalFormatting>
  <conditionalFormatting sqref="B45">
    <cfRule type="duplicateValues" dxfId="115" priority="138"/>
  </conditionalFormatting>
  <conditionalFormatting sqref="B45">
    <cfRule type="duplicateValues" dxfId="114" priority="139"/>
  </conditionalFormatting>
  <conditionalFormatting sqref="O46">
    <cfRule type="cellIs" dxfId="113" priority="133" operator="greaterThanOrEqual">
      <formula>0</formula>
    </cfRule>
    <cfRule type="cellIs" dxfId="112" priority="134" operator="lessThan">
      <formula>0</formula>
    </cfRule>
  </conditionalFormatting>
  <conditionalFormatting sqref="B46">
    <cfRule type="duplicateValues" dxfId="109" priority="128"/>
  </conditionalFormatting>
  <conditionalFormatting sqref="B46">
    <cfRule type="duplicateValues" dxfId="106" priority="129"/>
  </conditionalFormatting>
  <conditionalFormatting sqref="B46">
    <cfRule type="duplicateValues" dxfId="105" priority="130"/>
  </conditionalFormatting>
  <conditionalFormatting sqref="B22">
    <cfRule type="duplicateValues" dxfId="104" priority="125"/>
  </conditionalFormatting>
  <conditionalFormatting sqref="B14">
    <cfRule type="duplicateValues" dxfId="103" priority="124"/>
  </conditionalFormatting>
  <conditionalFormatting sqref="B10">
    <cfRule type="duplicateValues" dxfId="102" priority="121"/>
  </conditionalFormatting>
  <conditionalFormatting sqref="W10:Y13">
    <cfRule type="cellIs" dxfId="101" priority="120" operator="lessThan">
      <formula>0</formula>
    </cfRule>
  </conditionalFormatting>
  <conditionalFormatting sqref="B10">
    <cfRule type="duplicateValues" dxfId="99" priority="122"/>
  </conditionalFormatting>
  <conditionalFormatting sqref="B10">
    <cfRule type="duplicateValues" dxfId="98" priority="123"/>
  </conditionalFormatting>
  <conditionalFormatting sqref="O10">
    <cfRule type="cellIs" dxfId="97" priority="117" operator="greaterThanOrEqual">
      <formula>0</formula>
    </cfRule>
    <cfRule type="cellIs" dxfId="96" priority="118" operator="lessThan">
      <formula>0</formula>
    </cfRule>
  </conditionalFormatting>
  <conditionalFormatting sqref="W10:Y13">
    <cfRule type="cellIs" dxfId="95" priority="115" operator="lessThan">
      <formula>0</formula>
    </cfRule>
    <cfRule type="cellIs" dxfId="94" priority="116" operator="greaterThanOrEqual">
      <formula>0</formula>
    </cfRule>
  </conditionalFormatting>
  <conditionalFormatting sqref="B11">
    <cfRule type="duplicateValues" dxfId="93" priority="112"/>
  </conditionalFormatting>
  <conditionalFormatting sqref="B11">
    <cfRule type="duplicateValues" dxfId="91" priority="113"/>
  </conditionalFormatting>
  <conditionalFormatting sqref="B11">
    <cfRule type="duplicateValues" dxfId="90" priority="114"/>
  </conditionalFormatting>
  <conditionalFormatting sqref="O11">
    <cfRule type="cellIs" dxfId="89" priority="108" operator="greaterThanOrEqual">
      <formula>0</formula>
    </cfRule>
    <cfRule type="cellIs" dxfId="88" priority="109" operator="lessThan">
      <formula>0</formula>
    </cfRule>
  </conditionalFormatting>
  <conditionalFormatting sqref="B16">
    <cfRule type="duplicateValues" dxfId="87" priority="104"/>
  </conditionalFormatting>
  <conditionalFormatting sqref="W16:Y21">
    <cfRule type="cellIs" dxfId="86" priority="103" operator="lessThan">
      <formula>0</formula>
    </cfRule>
  </conditionalFormatting>
  <conditionalFormatting sqref="O16">
    <cfRule type="cellIs" dxfId="84" priority="100" operator="greaterThanOrEqual">
      <formula>0</formula>
    </cfRule>
    <cfRule type="cellIs" dxfId="83" priority="101" operator="lessThan">
      <formula>0</formula>
    </cfRule>
  </conditionalFormatting>
  <conditionalFormatting sqref="W16:Y21">
    <cfRule type="cellIs" dxfId="82" priority="98" operator="lessThan">
      <formula>0</formula>
    </cfRule>
    <cfRule type="cellIs" dxfId="81" priority="99" operator="greaterThanOrEqual">
      <formula>0</formula>
    </cfRule>
  </conditionalFormatting>
  <conditionalFormatting sqref="B16">
    <cfRule type="duplicateValues" dxfId="80" priority="105"/>
  </conditionalFormatting>
  <conditionalFormatting sqref="B17">
    <cfRule type="duplicateValues" dxfId="79" priority="96"/>
  </conditionalFormatting>
  <conditionalFormatting sqref="O17">
    <cfRule type="cellIs" dxfId="77" priority="92" operator="greaterThanOrEqual">
      <formula>0</formula>
    </cfRule>
    <cfRule type="cellIs" dxfId="76" priority="93" operator="lessThan">
      <formula>0</formula>
    </cfRule>
  </conditionalFormatting>
  <conditionalFormatting sqref="B17">
    <cfRule type="duplicateValues" dxfId="75" priority="97"/>
  </conditionalFormatting>
  <conditionalFormatting sqref="B18">
    <cfRule type="duplicateValues" dxfId="74" priority="88"/>
  </conditionalFormatting>
  <conditionalFormatting sqref="O18">
    <cfRule type="cellIs" dxfId="73" priority="85" operator="greaterThanOrEqual">
      <formula>0</formula>
    </cfRule>
    <cfRule type="cellIs" dxfId="72" priority="86" operator="lessThan">
      <formula>0</formula>
    </cfRule>
  </conditionalFormatting>
  <conditionalFormatting sqref="B18">
    <cfRule type="duplicateValues" dxfId="70" priority="89"/>
  </conditionalFormatting>
  <conditionalFormatting sqref="W14:Y14">
    <cfRule type="cellIs" dxfId="69" priority="78" operator="lessThan">
      <formula>0</formula>
    </cfRule>
    <cfRule type="cellIs" dxfId="68" priority="79" operator="greaterThanOrEqual">
      <formula>0</formula>
    </cfRule>
  </conditionalFormatting>
  <conditionalFormatting sqref="W22:Y22">
    <cfRule type="cellIs" dxfId="67" priority="76" operator="lessThan">
      <formula>0</formula>
    </cfRule>
    <cfRule type="cellIs" dxfId="66" priority="77" operator="greaterThanOrEqual">
      <formula>0</formula>
    </cfRule>
  </conditionalFormatting>
  <conditionalFormatting sqref="B143">
    <cfRule type="duplicateValues" dxfId="65" priority="815"/>
  </conditionalFormatting>
  <conditionalFormatting sqref="O12">
    <cfRule type="cellIs" dxfId="64" priority="74" operator="greaterThanOrEqual">
      <formula>0</formula>
    </cfRule>
    <cfRule type="cellIs" dxfId="63" priority="75" operator="lessThan">
      <formula>0</formula>
    </cfRule>
  </conditionalFormatting>
  <conditionalFormatting sqref="B12">
    <cfRule type="duplicateValues" dxfId="62" priority="69"/>
  </conditionalFormatting>
  <conditionalFormatting sqref="B12">
    <cfRule type="duplicateValues" dxfId="60" priority="70"/>
  </conditionalFormatting>
  <conditionalFormatting sqref="B12">
    <cfRule type="duplicateValues" dxfId="59" priority="71"/>
  </conditionalFormatting>
  <conditionalFormatting sqref="B13">
    <cfRule type="duplicateValues" dxfId="58" priority="64"/>
  </conditionalFormatting>
  <conditionalFormatting sqref="B13">
    <cfRule type="duplicateValues" dxfId="56" priority="65"/>
  </conditionalFormatting>
  <conditionalFormatting sqref="B13">
    <cfRule type="duplicateValues" dxfId="55" priority="66"/>
  </conditionalFormatting>
  <conditionalFormatting sqref="O13">
    <cfRule type="cellIs" dxfId="54" priority="60" operator="greaterThanOrEqual">
      <formula>0</formula>
    </cfRule>
    <cfRule type="cellIs" dxfId="53" priority="61" operator="lessThan">
      <formula>0</formula>
    </cfRule>
  </conditionalFormatting>
  <conditionalFormatting sqref="O19">
    <cfRule type="cellIs" dxfId="51" priority="53" operator="greaterThanOrEqual">
      <formula>0</formula>
    </cfRule>
    <cfRule type="cellIs" dxfId="50" priority="54" operator="lessThan">
      <formula>0</formula>
    </cfRule>
  </conditionalFormatting>
  <conditionalFormatting sqref="B19">
    <cfRule type="duplicateValues" dxfId="49" priority="56"/>
  </conditionalFormatting>
  <conditionalFormatting sqref="B19">
    <cfRule type="duplicateValues" dxfId="48" priority="57"/>
  </conditionalFormatting>
  <conditionalFormatting sqref="O20">
    <cfRule type="cellIs" dxfId="46" priority="46" operator="greaterThanOrEqual">
      <formula>0</formula>
    </cfRule>
    <cfRule type="cellIs" dxfId="45" priority="47" operator="lessThan">
      <formula>0</formula>
    </cfRule>
  </conditionalFormatting>
  <conditionalFormatting sqref="B20">
    <cfRule type="duplicateValues" dxfId="44" priority="49"/>
  </conditionalFormatting>
  <conditionalFormatting sqref="B20">
    <cfRule type="duplicateValues" dxfId="43" priority="50"/>
  </conditionalFormatting>
  <conditionalFormatting sqref="O21">
    <cfRule type="cellIs" dxfId="41" priority="39" operator="greaterThanOrEqual">
      <formula>0</formula>
    </cfRule>
    <cfRule type="cellIs" dxfId="40" priority="40" operator="lessThan">
      <formula>0</formula>
    </cfRule>
  </conditionalFormatting>
  <conditionalFormatting sqref="B21">
    <cfRule type="duplicateValues" dxfId="39" priority="42"/>
  </conditionalFormatting>
  <conditionalFormatting sqref="B21">
    <cfRule type="duplicateValues" dxfId="38" priority="43"/>
  </conditionalFormatting>
  <conditionalFormatting sqref="X147:Y147 W173:Y173">
    <cfRule type="cellIs" dxfId="14" priority="15" operator="lessThan">
      <formula>0</formula>
    </cfRule>
  </conditionalFormatting>
  <conditionalFormatting sqref="X171:Y171 X168:Y168 X164:Y165 X160:Y161 X156:Y157 X152:Y153 X148:Y149 X145:Y145">
    <cfRule type="cellIs" dxfId="7" priority="8" operator="lessThan">
      <formula>0</formula>
    </cfRule>
  </conditionalFormatting>
  <conditionalFormatting sqref="W171 W168 W164:W165 W160:W161 W156:W157 W152:W153 W148:W149 W145">
    <cfRule type="cellIs" dxfId="6" priority="7" operator="lessThan">
      <formula>0</formula>
    </cfRule>
  </conditionalFormatting>
  <conditionalFormatting sqref="Y172 Y169 Y166 Y162 Y158 Y154 Y150">
    <cfRule type="cellIs" dxfId="5" priority="6" operator="lessThan">
      <formula>0</formula>
    </cfRule>
  </conditionalFormatting>
  <conditionalFormatting sqref="X172 X169 X166 X162 X158 X154 X150">
    <cfRule type="cellIs" dxfId="4" priority="5" operator="lessThan">
      <formula>0</formula>
    </cfRule>
  </conditionalFormatting>
  <conditionalFormatting sqref="W172 W169 W166 W162 W158 W154 W150">
    <cfRule type="cellIs" dxfId="3" priority="4" operator="lessThan">
      <formula>0</formula>
    </cfRule>
  </conditionalFormatting>
  <conditionalFormatting sqref="W147">
    <cfRule type="cellIs" dxfId="2" priority="3" operator="lessThan">
      <formula>0</formula>
    </cfRule>
  </conditionalFormatting>
  <conditionalFormatting sqref="X170:Y170 X167:Y167 X163:Y163 X159:Y159 X155:Y155 X151:Y151">
    <cfRule type="cellIs" dxfId="1" priority="2" operator="lessThan">
      <formula>0</formula>
    </cfRule>
  </conditionalFormatting>
  <conditionalFormatting sqref="W170 W167 W163 W159 W155 W151">
    <cfRule type="cellIs" dxfId="0"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1" customWidth="1"/>
    <col min="2" max="2" width="10.28515625" style="71" bestFit="1" customWidth="1"/>
    <col min="3" max="3" width="32.140625" style="72" customWidth="1"/>
    <col min="4" max="4" width="11.42578125" style="73" bestFit="1" customWidth="1"/>
    <col min="5" max="5" width="12.28515625" style="73" bestFit="1" customWidth="1"/>
    <col min="6" max="6" width="8.42578125" style="74" bestFit="1" customWidth="1"/>
    <col min="7" max="7" width="12.42578125" style="75" bestFit="1" customWidth="1"/>
    <col min="8" max="8" width="10.140625" style="75" bestFit="1" customWidth="1"/>
    <col min="9" max="10" width="15.28515625" style="75" customWidth="1"/>
    <col min="11" max="16384" width="9.140625" style="71"/>
  </cols>
  <sheetData>
    <row r="1" spans="1:10" s="59" customFormat="1" ht="30" x14ac:dyDescent="0.4">
      <c r="A1" s="53" t="s">
        <v>49</v>
      </c>
      <c r="B1" s="54"/>
      <c r="C1" s="55"/>
      <c r="D1" s="56"/>
      <c r="E1" s="56"/>
      <c r="F1" s="57"/>
      <c r="G1" s="58"/>
      <c r="H1" s="58"/>
      <c r="I1" s="58"/>
      <c r="J1" s="58"/>
    </row>
    <row r="2" spans="1:10" s="63" customFormat="1" ht="15.75" x14ac:dyDescent="0.25">
      <c r="A2" s="205" t="s">
        <v>50</v>
      </c>
      <c r="B2" s="205"/>
      <c r="C2" s="205"/>
      <c r="D2" s="60"/>
      <c r="E2" s="60"/>
      <c r="F2" s="61"/>
      <c r="G2" s="62"/>
      <c r="H2" s="62"/>
      <c r="I2" s="62"/>
      <c r="J2" s="62"/>
    </row>
    <row r="3" spans="1:10" s="63" customFormat="1" ht="15.75" x14ac:dyDescent="0.25">
      <c r="A3" s="206"/>
      <c r="B3" s="206"/>
      <c r="C3" s="206"/>
      <c r="D3" s="64"/>
      <c r="E3" s="64"/>
      <c r="F3" s="61"/>
      <c r="G3" s="62"/>
      <c r="H3" s="62"/>
      <c r="I3" s="62"/>
      <c r="J3" s="62"/>
    </row>
    <row r="4" spans="1:10" s="63" customFormat="1" ht="15.75" x14ac:dyDescent="0.25">
      <c r="A4" s="65"/>
      <c r="B4" s="65"/>
      <c r="C4" s="65"/>
      <c r="D4" s="64"/>
      <c r="E4" s="64"/>
      <c r="F4" s="61"/>
      <c r="G4" s="62"/>
      <c r="H4" s="62"/>
    </row>
    <row r="5" spans="1:10" s="63" customFormat="1" ht="15.75" x14ac:dyDescent="0.25">
      <c r="A5" s="65"/>
      <c r="B5" s="65"/>
      <c r="C5" s="65"/>
      <c r="D5" s="64"/>
      <c r="E5" s="64"/>
      <c r="F5" s="61"/>
      <c r="G5" s="62"/>
      <c r="H5" s="62"/>
    </row>
    <row r="6" spans="1:10" s="70" customFormat="1" x14ac:dyDescent="0.2">
      <c r="A6" s="66"/>
      <c r="B6" s="66"/>
      <c r="C6" s="67"/>
      <c r="D6" s="66"/>
      <c r="E6" s="66"/>
      <c r="F6" s="68"/>
      <c r="G6" s="69"/>
      <c r="H6" s="69"/>
    </row>
    <row r="7" spans="1:10" s="70" customFormat="1" x14ac:dyDescent="0.2">
      <c r="A7" s="66"/>
      <c r="B7" s="66"/>
      <c r="C7" s="67"/>
      <c r="D7" s="66"/>
      <c r="E7" s="66"/>
      <c r="F7" s="68"/>
      <c r="G7" s="69"/>
      <c r="H7" s="69"/>
    </row>
    <row r="8" spans="1:10" s="70" customFormat="1" x14ac:dyDescent="0.2">
      <c r="A8" s="66"/>
      <c r="B8" s="66"/>
      <c r="C8" s="67"/>
      <c r="D8" s="66"/>
      <c r="E8" s="66"/>
      <c r="F8" s="68"/>
      <c r="G8" s="69"/>
      <c r="H8" s="69"/>
      <c r="I8" s="69"/>
      <c r="J8" s="69"/>
    </row>
    <row r="9" spans="1:10" s="70" customFormat="1" x14ac:dyDescent="0.2">
      <c r="A9" s="66"/>
      <c r="B9" s="66"/>
      <c r="C9" s="67"/>
      <c r="D9" s="66"/>
      <c r="E9" s="66"/>
      <c r="F9" s="68"/>
      <c r="G9" s="69"/>
      <c r="H9" s="69"/>
      <c r="I9" s="69"/>
      <c r="J9" s="69"/>
    </row>
    <row r="10" spans="1:10" s="70" customFormat="1" x14ac:dyDescent="0.2">
      <c r="A10" s="66"/>
      <c r="B10" s="66"/>
      <c r="C10" s="67"/>
      <c r="D10" s="66"/>
      <c r="E10" s="66"/>
      <c r="F10" s="68"/>
      <c r="G10" s="69"/>
      <c r="H10" s="69"/>
      <c r="I10" s="69"/>
      <c r="J10" s="69"/>
    </row>
    <row r="11" spans="1:10" s="70" customFormat="1" x14ac:dyDescent="0.2">
      <c r="A11" s="66"/>
      <c r="B11" s="66"/>
      <c r="C11" s="67"/>
      <c r="D11" s="66"/>
      <c r="E11" s="66"/>
      <c r="F11" s="68"/>
      <c r="G11" s="69"/>
      <c r="H11" s="69"/>
      <c r="I11" s="69"/>
      <c r="J11" s="69"/>
    </row>
    <row r="12" spans="1:10" s="70" customFormat="1" x14ac:dyDescent="0.2">
      <c r="A12" s="66"/>
      <c r="B12" s="66"/>
      <c r="C12" s="67"/>
      <c r="D12" s="66"/>
      <c r="E12" s="66"/>
      <c r="F12" s="68"/>
      <c r="G12" s="69"/>
      <c r="H12" s="69"/>
      <c r="I12" s="69"/>
      <c r="J12" s="69"/>
    </row>
    <row r="13" spans="1:10" s="70" customFormat="1" x14ac:dyDescent="0.2">
      <c r="A13" s="66"/>
      <c r="B13" s="66"/>
      <c r="C13" s="67"/>
      <c r="D13" s="66"/>
      <c r="E13" s="66"/>
      <c r="F13" s="68"/>
      <c r="G13" s="69"/>
      <c r="H13" s="69"/>
      <c r="I13" s="69"/>
      <c r="J13" s="69"/>
    </row>
    <row r="14" spans="1:10" s="70" customFormat="1" x14ac:dyDescent="0.2">
      <c r="A14" s="66"/>
      <c r="B14" s="66"/>
      <c r="C14" s="67"/>
      <c r="D14" s="66"/>
      <c r="E14" s="66"/>
      <c r="F14" s="68"/>
      <c r="G14" s="69"/>
      <c r="H14" s="69"/>
      <c r="I14" s="69"/>
      <c r="J14" s="69"/>
    </row>
    <row r="15" spans="1:10" s="70" customFormat="1" x14ac:dyDescent="0.2">
      <c r="A15" s="66"/>
      <c r="B15" s="66"/>
      <c r="C15" s="67"/>
      <c r="D15" s="66"/>
      <c r="E15" s="66"/>
      <c r="F15" s="68"/>
      <c r="G15" s="69"/>
      <c r="H15" s="69"/>
      <c r="I15" s="69"/>
      <c r="J15" s="69"/>
    </row>
    <row r="16" spans="1:10" s="70" customFormat="1" x14ac:dyDescent="0.2">
      <c r="A16" s="66"/>
      <c r="B16" s="66"/>
      <c r="C16" s="67"/>
      <c r="D16" s="66"/>
      <c r="E16" s="66"/>
      <c r="F16" s="68"/>
      <c r="G16" s="69"/>
      <c r="H16" s="69"/>
      <c r="I16" s="69"/>
      <c r="J16" s="69"/>
    </row>
    <row r="17" spans="1:10" s="70" customFormat="1" x14ac:dyDescent="0.2">
      <c r="A17" s="66"/>
      <c r="B17" s="66"/>
      <c r="C17" s="67"/>
      <c r="D17" s="66"/>
      <c r="E17" s="66"/>
      <c r="F17" s="68"/>
      <c r="G17" s="69"/>
      <c r="H17" s="69"/>
      <c r="I17" s="69"/>
      <c r="J17" s="69"/>
    </row>
    <row r="18" spans="1:10" s="70" customFormat="1" x14ac:dyDescent="0.2">
      <c r="A18" s="66"/>
      <c r="B18" s="66"/>
      <c r="C18" s="67"/>
      <c r="D18" s="66"/>
      <c r="E18" s="66"/>
      <c r="F18" s="68"/>
      <c r="G18" s="69"/>
      <c r="H18" s="69"/>
      <c r="I18" s="69"/>
      <c r="J18" s="69"/>
    </row>
    <row r="19" spans="1:10" s="70" customFormat="1" x14ac:dyDescent="0.2">
      <c r="A19" s="66"/>
      <c r="B19" s="66"/>
      <c r="C19" s="67"/>
      <c r="D19" s="66"/>
      <c r="E19" s="66"/>
      <c r="F19" s="68"/>
      <c r="G19" s="69"/>
      <c r="H19" s="69"/>
      <c r="I19" s="69"/>
      <c r="J19" s="69"/>
    </row>
    <row r="20" spans="1:10" s="70" customFormat="1" x14ac:dyDescent="0.2">
      <c r="A20" s="66"/>
      <c r="B20" s="66"/>
      <c r="C20" s="67"/>
      <c r="D20" s="66"/>
      <c r="E20" s="66"/>
      <c r="F20" s="68"/>
      <c r="G20" s="69"/>
      <c r="H20" s="69"/>
      <c r="I20" s="69"/>
      <c r="J20" s="69"/>
    </row>
    <row r="21" spans="1:10" s="70" customFormat="1" x14ac:dyDescent="0.2">
      <c r="A21" s="66"/>
      <c r="B21" s="66"/>
      <c r="C21" s="67"/>
      <c r="D21" s="66"/>
      <c r="E21" s="66"/>
      <c r="F21" s="68"/>
      <c r="G21" s="69"/>
      <c r="H21" s="69"/>
      <c r="I21" s="69"/>
      <c r="J21" s="69"/>
    </row>
    <row r="22" spans="1:10" s="70" customFormat="1" x14ac:dyDescent="0.2">
      <c r="A22" s="66"/>
      <c r="B22" s="66"/>
      <c r="C22" s="67"/>
      <c r="D22" s="66"/>
      <c r="E22" s="66"/>
      <c r="F22" s="68"/>
      <c r="G22" s="69"/>
      <c r="H22" s="69"/>
      <c r="I22" s="69"/>
      <c r="J22" s="69"/>
    </row>
    <row r="23" spans="1:10" s="70" customFormat="1" x14ac:dyDescent="0.2">
      <c r="A23" s="66"/>
      <c r="B23" s="66"/>
      <c r="C23" s="67"/>
      <c r="D23" s="66"/>
      <c r="E23" s="66"/>
      <c r="F23" s="68"/>
      <c r="G23" s="69"/>
      <c r="H23" s="69"/>
      <c r="I23" s="69"/>
      <c r="J23" s="69"/>
    </row>
    <row r="24" spans="1:10" s="70" customFormat="1" x14ac:dyDescent="0.2">
      <c r="A24" s="66"/>
      <c r="B24" s="66"/>
      <c r="C24" s="67"/>
      <c r="D24" s="66"/>
      <c r="E24" s="66"/>
      <c r="F24" s="68"/>
      <c r="G24" s="69"/>
      <c r="H24" s="69"/>
      <c r="I24" s="69"/>
      <c r="J24" s="69"/>
    </row>
    <row r="25" spans="1:10" s="70" customFormat="1" x14ac:dyDescent="0.2">
      <c r="A25" s="66"/>
      <c r="B25" s="66"/>
      <c r="C25" s="67"/>
      <c r="D25" s="66"/>
      <c r="E25" s="66"/>
      <c r="F25" s="68"/>
      <c r="G25" s="69"/>
      <c r="H25" s="69"/>
      <c r="I25" s="69"/>
      <c r="J25" s="69"/>
    </row>
    <row r="26" spans="1:10" s="70" customFormat="1" x14ac:dyDescent="0.2">
      <c r="A26" s="66"/>
      <c r="B26" s="66"/>
      <c r="C26" s="67"/>
      <c r="D26" s="66"/>
      <c r="E26" s="66"/>
      <c r="F26" s="68"/>
      <c r="G26" s="69"/>
      <c r="H26" s="69"/>
      <c r="I26" s="69"/>
      <c r="J26" s="69"/>
    </row>
    <row r="27" spans="1:10" s="70" customFormat="1" x14ac:dyDescent="0.2">
      <c r="A27" s="66"/>
      <c r="B27" s="66"/>
      <c r="C27" s="67"/>
      <c r="D27" s="66"/>
      <c r="E27" s="66"/>
      <c r="F27" s="68"/>
      <c r="G27" s="69"/>
      <c r="H27" s="69"/>
      <c r="I27" s="69"/>
      <c r="J27" s="69"/>
    </row>
    <row r="28" spans="1:10" s="70" customFormat="1" x14ac:dyDescent="0.2">
      <c r="A28" s="66"/>
      <c r="B28" s="66"/>
      <c r="C28" s="67"/>
      <c r="D28" s="66"/>
      <c r="E28" s="66"/>
      <c r="F28" s="68"/>
      <c r="G28" s="69"/>
      <c r="H28" s="69"/>
      <c r="I28" s="69"/>
      <c r="J28" s="69"/>
    </row>
    <row r="29" spans="1:10" s="70" customFormat="1" x14ac:dyDescent="0.2">
      <c r="A29" s="66"/>
      <c r="B29" s="66"/>
      <c r="C29" s="67"/>
      <c r="D29" s="66"/>
      <c r="E29" s="66"/>
      <c r="F29" s="68"/>
      <c r="G29" s="69"/>
      <c r="H29" s="69"/>
      <c r="I29" s="69"/>
      <c r="J29" s="69"/>
    </row>
    <row r="30" spans="1:10" s="70" customFormat="1" x14ac:dyDescent="0.2">
      <c r="A30" s="66"/>
      <c r="B30" s="66"/>
      <c r="C30" s="67"/>
      <c r="D30" s="66"/>
      <c r="E30" s="66"/>
      <c r="F30" s="68"/>
      <c r="G30" s="69"/>
      <c r="H30" s="69"/>
      <c r="I30" s="69"/>
      <c r="J30" s="69"/>
    </row>
    <row r="31" spans="1:10" s="70" customFormat="1" x14ac:dyDescent="0.2">
      <c r="A31" s="66"/>
      <c r="B31" s="66"/>
      <c r="C31" s="67"/>
      <c r="D31" s="66"/>
      <c r="E31" s="66"/>
      <c r="F31" s="68"/>
      <c r="G31" s="69"/>
      <c r="H31" s="69"/>
      <c r="I31" s="69"/>
      <c r="J31" s="69"/>
    </row>
    <row r="32" spans="1:10" s="70" customFormat="1" x14ac:dyDescent="0.2">
      <c r="A32" s="66"/>
      <c r="B32" s="66"/>
      <c r="C32" s="67"/>
      <c r="D32" s="66"/>
      <c r="E32" s="66"/>
      <c r="F32" s="68"/>
      <c r="G32" s="69"/>
      <c r="H32" s="69"/>
      <c r="I32" s="69"/>
      <c r="J32" s="69"/>
    </row>
    <row r="33" spans="1:10" s="70" customFormat="1" x14ac:dyDescent="0.2">
      <c r="A33" s="66"/>
      <c r="B33" s="66"/>
      <c r="C33" s="67"/>
      <c r="D33" s="66"/>
      <c r="E33" s="66"/>
      <c r="F33" s="68"/>
      <c r="G33" s="69"/>
      <c r="H33" s="69"/>
      <c r="I33" s="69"/>
      <c r="J33" s="69"/>
    </row>
    <row r="34" spans="1:10" s="70" customFormat="1" x14ac:dyDescent="0.2">
      <c r="A34" s="66"/>
      <c r="B34" s="66"/>
      <c r="C34" s="67"/>
      <c r="D34" s="66"/>
      <c r="E34" s="66"/>
      <c r="F34" s="68"/>
      <c r="G34" s="69"/>
      <c r="H34" s="69"/>
      <c r="I34" s="69"/>
      <c r="J34" s="69"/>
    </row>
    <row r="35" spans="1:10" s="70" customFormat="1" x14ac:dyDescent="0.2">
      <c r="A35" s="66"/>
      <c r="B35" s="66"/>
      <c r="C35" s="67"/>
      <c r="D35" s="66"/>
      <c r="E35" s="66"/>
      <c r="F35" s="68"/>
      <c r="G35" s="69"/>
      <c r="H35" s="69"/>
      <c r="I35" s="69"/>
      <c r="J35" s="69"/>
    </row>
  </sheetData>
  <mergeCells count="2">
    <mergeCell ref="A2:C2"/>
    <mergeCell ref="A3:C3"/>
  </mergeCells>
  <conditionalFormatting sqref="I1:J3 A6:F35 G1:H1048576 I8:J65536">
    <cfRule type="cellIs" dxfId="37"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2021-03-05T13:28:14Z</dcterms:modified>
</cp:coreProperties>
</file>