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Onduline\Rapport valorisation MP\"/>
    </mc:Choice>
  </mc:AlternateContent>
  <xr:revisionPtr revIDLastSave="0" documentId="13_ncr:1_{2AB892C3-2011-40D6-BB0F-C6A9B48D6EE7}" xr6:coauthVersionLast="45" xr6:coauthVersionMax="45" xr10:uidLastSave="{00000000-0000-0000-0000-000000000000}"/>
  <bookViews>
    <workbookView xWindow="-120" yWindow="-120" windowWidth="29040" windowHeight="15840" tabRatio="593" xr2:uid="{00000000-000D-0000-FFFF-FFFF00000000}"/>
  </bookViews>
  <sheets>
    <sheet name="Valuation" sheetId="6" r:id="rId1"/>
    <sheet name="Disclaimer" sheetId="8" r:id="rId2"/>
  </sheets>
  <definedNames>
    <definedName name="_xlnm._FilterDatabase" localSheetId="0" hidden="1">Valuation!$A$51:$AC$60</definedName>
    <definedName name="§AQ759" localSheetId="0">#REF!</definedName>
    <definedName name="§AQ759">#REF!</definedName>
    <definedName name="âa143" localSheetId="0">#REF!</definedName>
    <definedName name="âa143">#REF!</definedName>
    <definedName name="_xlnm.Database">#REF!</definedName>
    <definedName name="bd">#REF!</definedName>
    <definedName name="_xlnm.Criteria">#REF!</definedName>
    <definedName name="fxPortfolioInput" localSheetId="1">Disclaimer!$A$1</definedName>
    <definedName name="fxPortfolioInput" localSheetId="0">Valuation!$A$1</definedName>
    <definedName name="fxPortfolioInput">#REF!</definedName>
    <definedName name="MOIS">#REF!</definedName>
    <definedName name="mp">#REF!</definedName>
    <definedName name="Myrange" localSheetId="0">#REF!</definedName>
    <definedName name="Myrange">#REF!</definedName>
    <definedName name="SpreadsheetBuilder_1" hidden="1">#REF!</definedName>
    <definedName name="_xlnm.Print_Area" localSheetId="1">Disclaimer!$A$1:$M$34</definedName>
    <definedName name="_xlnm.Print_Area" localSheetId="0">Valuation!$A$1:$Z$50</definedName>
  </definedNames>
  <calcPr calcId="18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30" i="6" l="1"/>
  <c r="W30" i="6"/>
  <c r="R30" i="6"/>
  <c r="R50" i="6"/>
  <c r="R60" i="6"/>
  <c r="I50" i="6" l="1"/>
  <c r="O26" i="6" l="1"/>
  <c r="O9" i="6"/>
  <c r="I30" i="6"/>
  <c r="R29" i="6"/>
  <c r="R28" i="6"/>
  <c r="R27" i="6"/>
  <c r="O27" i="6"/>
  <c r="W27" i="6" l="1"/>
  <c r="Y27" i="6" s="1"/>
  <c r="W28" i="6"/>
  <c r="X28" i="6" s="1"/>
  <c r="O28" i="6"/>
  <c r="W29" i="6"/>
  <c r="Y29" i="6" s="1"/>
  <c r="O29" i="6"/>
  <c r="Y28" i="6" l="1"/>
  <c r="X27" i="6"/>
  <c r="X29" i="6"/>
  <c r="I60" i="6"/>
  <c r="W20" i="6" l="1"/>
  <c r="Y20" i="6" s="1"/>
  <c r="W21" i="6"/>
  <c r="X21" i="6" s="1"/>
  <c r="W19" i="6"/>
  <c r="X20" i="6" l="1"/>
  <c r="Y21" i="6"/>
  <c r="W16" i="6"/>
  <c r="W14" i="6"/>
  <c r="W13" i="6"/>
  <c r="W12" i="6"/>
  <c r="W11" i="6"/>
  <c r="W10" i="6"/>
  <c r="W9" i="6"/>
  <c r="O17" i="6"/>
  <c r="R17" i="6"/>
  <c r="W25" i="6" l="1"/>
  <c r="Y25" i="6" s="1"/>
  <c r="R25" i="6"/>
  <c r="O25" i="6"/>
  <c r="Y16" i="6"/>
  <c r="R16" i="6"/>
  <c r="O16" i="6"/>
  <c r="W15" i="6"/>
  <c r="X15" i="6" s="1"/>
  <c r="R15" i="6"/>
  <c r="O15" i="6"/>
  <c r="Y14" i="6"/>
  <c r="R14" i="6"/>
  <c r="O14" i="6"/>
  <c r="Y13" i="6"/>
  <c r="X13" i="6"/>
  <c r="R13" i="6"/>
  <c r="O13" i="6"/>
  <c r="Y12" i="6"/>
  <c r="R12" i="6"/>
  <c r="O12" i="6"/>
  <c r="Y11" i="6"/>
  <c r="R11" i="6"/>
  <c r="O11" i="6"/>
  <c r="Y10" i="6"/>
  <c r="R10" i="6"/>
  <c r="O10" i="6"/>
  <c r="Y9" i="6"/>
  <c r="R9" i="6"/>
  <c r="X16" i="6" l="1"/>
  <c r="X9" i="6"/>
  <c r="X14" i="6"/>
  <c r="X12" i="6"/>
  <c r="Y15" i="6"/>
  <c r="X11" i="6"/>
  <c r="X25" i="6"/>
  <c r="X10" i="6"/>
  <c r="W67" i="6" l="1"/>
  <c r="O59" i="6" l="1"/>
  <c r="O58" i="6"/>
  <c r="O57" i="6"/>
  <c r="O56" i="6"/>
  <c r="O55" i="6"/>
  <c r="O54" i="6"/>
  <c r="O53" i="6"/>
  <c r="O52" i="6"/>
  <c r="R59" i="6"/>
  <c r="R58" i="6"/>
  <c r="R57" i="6"/>
  <c r="R56" i="6"/>
  <c r="R55" i="6"/>
  <c r="R54" i="6"/>
  <c r="R53" i="6"/>
  <c r="R52" i="6"/>
  <c r="W59" i="6"/>
  <c r="W58" i="6"/>
  <c r="W57" i="6"/>
  <c r="W56" i="6"/>
  <c r="W55" i="6"/>
  <c r="W54" i="6"/>
  <c r="W53" i="6"/>
  <c r="W52" i="6"/>
  <c r="W49" i="6"/>
  <c r="W48" i="6"/>
  <c r="W47" i="6"/>
  <c r="W46" i="6"/>
  <c r="W45" i="6"/>
  <c r="W44" i="6"/>
  <c r="W43" i="6"/>
  <c r="W42" i="6"/>
  <c r="W41" i="6"/>
  <c r="W40" i="6"/>
  <c r="W39" i="6"/>
  <c r="W38" i="6"/>
  <c r="W37" i="6"/>
  <c r="W36" i="6"/>
  <c r="W35" i="6"/>
  <c r="W34" i="6"/>
  <c r="W33" i="6"/>
  <c r="W32" i="6"/>
  <c r="R32" i="6"/>
  <c r="R33" i="6"/>
  <c r="R34" i="6"/>
  <c r="R35" i="6"/>
  <c r="R36" i="6"/>
  <c r="R37" i="6"/>
  <c r="R38" i="6"/>
  <c r="R39" i="6"/>
  <c r="R40" i="6"/>
  <c r="R41" i="6"/>
  <c r="R42" i="6"/>
  <c r="R43" i="6"/>
  <c r="R44" i="6"/>
  <c r="R45" i="6"/>
  <c r="R46" i="6"/>
  <c r="R47" i="6"/>
  <c r="R48" i="6"/>
  <c r="R49" i="6"/>
  <c r="O49" i="6"/>
  <c r="O48" i="6"/>
  <c r="O47" i="6"/>
  <c r="O46" i="6"/>
  <c r="O45" i="6"/>
  <c r="O44" i="6"/>
  <c r="O43" i="6"/>
  <c r="O42" i="6"/>
  <c r="O41" i="6"/>
  <c r="O40" i="6"/>
  <c r="O39" i="6"/>
  <c r="O38" i="6"/>
  <c r="O37" i="6"/>
  <c r="O36" i="6"/>
  <c r="O35" i="6"/>
  <c r="O34" i="6"/>
  <c r="O33" i="6"/>
  <c r="O32" i="6"/>
  <c r="W60" i="6" l="1"/>
  <c r="W61" i="6" s="1"/>
  <c r="W50" i="6"/>
  <c r="O60" i="6"/>
  <c r="Y59" i="6"/>
  <c r="X59" i="6"/>
  <c r="Y57" i="6"/>
  <c r="X57" i="6"/>
  <c r="Y55" i="6"/>
  <c r="Y53" i="6"/>
  <c r="Y49" i="6"/>
  <c r="X47" i="6"/>
  <c r="Y45" i="6"/>
  <c r="Y43" i="6"/>
  <c r="X41" i="6"/>
  <c r="X39" i="6"/>
  <c r="Y37" i="6"/>
  <c r="Y35" i="6"/>
  <c r="X35" i="6"/>
  <c r="Y33" i="6"/>
  <c r="X49" i="6" l="1"/>
  <c r="Y41" i="6"/>
  <c r="X43" i="6"/>
  <c r="X37" i="6"/>
  <c r="Y47" i="6"/>
  <c r="X53" i="6"/>
  <c r="X33" i="6"/>
  <c r="X55" i="6"/>
  <c r="Y39" i="6"/>
  <c r="X45" i="6"/>
  <c r="W26" i="6" l="1"/>
  <c r="W24" i="6"/>
  <c r="W23" i="6"/>
  <c r="W22" i="6"/>
  <c r="W18" i="6"/>
  <c r="W17" i="6"/>
  <c r="W64" i="6" l="1"/>
  <c r="X23" i="6"/>
  <c r="R23" i="6"/>
  <c r="O23" i="6"/>
  <c r="X24" i="6"/>
  <c r="R24" i="6"/>
  <c r="O24" i="6"/>
  <c r="Y23" i="6" l="1"/>
  <c r="Y24" i="6"/>
  <c r="S30" i="6" l="1"/>
  <c r="X26" i="6"/>
  <c r="R26" i="6"/>
  <c r="X22" i="6"/>
  <c r="R22" i="6"/>
  <c r="O22" i="6"/>
  <c r="R21" i="6"/>
  <c r="O21" i="6"/>
  <c r="R20" i="6"/>
  <c r="O20" i="6"/>
  <c r="Y19" i="6"/>
  <c r="R19" i="6"/>
  <c r="O19" i="6"/>
  <c r="Y18" i="6"/>
  <c r="R18" i="6"/>
  <c r="O18" i="6"/>
  <c r="X17" i="6"/>
  <c r="X32" i="6"/>
  <c r="X36" i="6"/>
  <c r="Y38" i="6"/>
  <c r="X40" i="6"/>
  <c r="Y42" i="6"/>
  <c r="X42" i="6"/>
  <c r="X44" i="6"/>
  <c r="X46" i="6"/>
  <c r="X48" i="6"/>
  <c r="X52" i="6"/>
  <c r="X54" i="6"/>
  <c r="Y56" i="6"/>
  <c r="X58" i="6"/>
  <c r="O50" i="6" l="1"/>
  <c r="Y34" i="6"/>
  <c r="X34" i="6"/>
  <c r="Y48" i="6"/>
  <c r="Y58" i="6"/>
  <c r="X56" i="6"/>
  <c r="X60" i="6" s="1"/>
  <c r="X38" i="6"/>
  <c r="Y36" i="6"/>
  <c r="Y26" i="6"/>
  <c r="Y17" i="6"/>
  <c r="X19" i="6"/>
  <c r="Y54" i="6"/>
  <c r="Y46" i="6"/>
  <c r="X18" i="6"/>
  <c r="X30" i="6" s="1"/>
  <c r="Y40" i="6"/>
  <c r="Y52" i="6"/>
  <c r="Y44" i="6"/>
  <c r="Y32" i="6"/>
  <c r="Y22" i="6"/>
  <c r="Y30" i="6" l="1"/>
  <c r="Y50" i="6"/>
  <c r="X50" i="6"/>
  <c r="Y60" i="6"/>
  <c r="Y61" i="6" s="1"/>
  <c r="X61" i="6"/>
  <c r="Y64" i="6" l="1"/>
  <c r="X64" i="6"/>
</calcChain>
</file>

<file path=xl/sharedStrings.xml><?xml version="1.0" encoding="utf-8"?>
<sst xmlns="http://schemas.openxmlformats.org/spreadsheetml/2006/main" count="463" uniqueCount="85">
  <si>
    <t>Hedge Reference</t>
  </si>
  <si>
    <t>Strategy ID</t>
  </si>
  <si>
    <t>Trade ID</t>
  </si>
  <si>
    <t>Counterparty</t>
  </si>
  <si>
    <t>Trade Date</t>
  </si>
  <si>
    <t>Trade Type</t>
  </si>
  <si>
    <t>Fair Value</t>
  </si>
  <si>
    <t>Intrinsic Value</t>
  </si>
  <si>
    <t>Time Value</t>
  </si>
  <si>
    <t>Comment</t>
  </si>
  <si>
    <t xml:space="preserve">Premium </t>
  </si>
  <si>
    <t>NATIXIS</t>
  </si>
  <si>
    <t>SWAP</t>
  </si>
  <si>
    <t>Start Date</t>
  </si>
  <si>
    <t>Ccy</t>
  </si>
  <si>
    <t>PAY</t>
  </si>
  <si>
    <t>Index</t>
  </si>
  <si>
    <t>RECEIVE</t>
  </si>
  <si>
    <t>Notional</t>
  </si>
  <si>
    <t>Strike</t>
  </si>
  <si>
    <t>Maturity Date</t>
  </si>
  <si>
    <t>Payment Date</t>
  </si>
  <si>
    <t>Commodities Portfolio Valuation - ONDULINE</t>
  </si>
  <si>
    <t>Spot</t>
  </si>
  <si>
    <t>Forward</t>
  </si>
  <si>
    <t>BNP</t>
  </si>
  <si>
    <t>EUR</t>
  </si>
  <si>
    <t>TOTAL EUR</t>
  </si>
  <si>
    <t>Valuation</t>
  </si>
  <si>
    <t>PLN</t>
  </si>
  <si>
    <t>TOTAL PLN</t>
  </si>
  <si>
    <t>AVERTISSEMENT - DISCLAIMER</t>
  </si>
  <si>
    <t>Value Date: 20/09/2013</t>
  </si>
  <si>
    <t>FUEL OIL 3.5% FOB ROT</t>
  </si>
  <si>
    <t>FUEL OIL 3.5% FOB MED</t>
  </si>
  <si>
    <t>Polish subsidiary</t>
  </si>
  <si>
    <t>Spanish subsidiary</t>
  </si>
  <si>
    <t>Turkish subsidiary</t>
  </si>
  <si>
    <t>OIL Brent ICE</t>
  </si>
  <si>
    <t xml:space="preserve">Quantity 
</t>
  </si>
  <si>
    <t>Equivalent in EUR *</t>
  </si>
  <si>
    <t>TOTAL in EUR *</t>
  </si>
  <si>
    <t>Value Date:</t>
  </si>
  <si>
    <t>* Bloomberg Fixing rate as of :</t>
  </si>
  <si>
    <t>MT</t>
  </si>
  <si>
    <t>Unit</t>
  </si>
  <si>
    <t>Barrels</t>
  </si>
  <si>
    <t>EURUSD</t>
  </si>
  <si>
    <t>EURPLN</t>
  </si>
  <si>
    <t>93-D</t>
  </si>
  <si>
    <t>96-D</t>
  </si>
  <si>
    <t>97-D</t>
  </si>
  <si>
    <t>98-D</t>
  </si>
  <si>
    <t>99-D</t>
  </si>
  <si>
    <t>100-D</t>
  </si>
  <si>
    <t>101-D</t>
  </si>
  <si>
    <t>102-D</t>
  </si>
  <si>
    <t>105-D</t>
  </si>
  <si>
    <t>106-D</t>
  </si>
  <si>
    <t>107-D</t>
  </si>
  <si>
    <t>108-D</t>
  </si>
  <si>
    <t>109-D</t>
  </si>
  <si>
    <t>112-D</t>
  </si>
  <si>
    <t>113-D</t>
  </si>
  <si>
    <t>114-D</t>
  </si>
  <si>
    <t>115-D</t>
  </si>
  <si>
    <t>116-D</t>
  </si>
  <si>
    <t>117-D</t>
  </si>
  <si>
    <t>118-D</t>
  </si>
  <si>
    <t>119-D</t>
  </si>
  <si>
    <t>5 subsidiaries</t>
  </si>
  <si>
    <t>120-D</t>
  </si>
  <si>
    <t>121-D</t>
  </si>
  <si>
    <t>122-D</t>
  </si>
  <si>
    <t>123-D</t>
  </si>
  <si>
    <t>124-D</t>
  </si>
  <si>
    <t>125-D</t>
  </si>
  <si>
    <t>126-D</t>
  </si>
  <si>
    <t>127-D</t>
  </si>
  <si>
    <t>128-D</t>
  </si>
  <si>
    <t>129-D</t>
  </si>
  <si>
    <t>HH</t>
  </si>
  <si>
    <t>130-D</t>
  </si>
  <si>
    <t>131-D</t>
  </si>
  <si>
    <t>132-D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</si>
</sst>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s>
  <fonts count="6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rgb="FFFF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rgb="FFFFFF00"/>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
      <left/>
      <right/>
      <top/>
      <bottom style="double">
        <color indexed="64"/>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6"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02">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0" fontId="50" fillId="29" borderId="0" xfId="0" applyFont="1" applyFill="1" applyAlignment="1">
      <alignment horizontal="left"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50"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2" fontId="50" fillId="29" borderId="0" xfId="0" applyNumberFormat="1" applyFont="1" applyFill="1" applyAlignment="1">
      <alignment horizontal="center" vertical="center"/>
    </xf>
    <xf numFmtId="166" fontId="3" fillId="27" borderId="0" xfId="0" applyNumberFormat="1" applyFont="1" applyFill="1" applyAlignment="1">
      <alignment horizontal="left"/>
    </xf>
    <xf numFmtId="0" fontId="3" fillId="27" borderId="0" xfId="0" applyFont="1" applyFill="1"/>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0" fontId="50" fillId="0" borderId="0" xfId="0" applyFont="1" applyAlignment="1">
      <alignment horizontal="left" vertical="center"/>
    </xf>
    <xf numFmtId="172" fontId="47" fillId="27" borderId="0" xfId="0" applyNumberFormat="1" applyFont="1" applyFill="1"/>
    <xf numFmtId="169" fontId="0" fillId="0" borderId="28" xfId="0" applyNumberFormat="1" applyBorder="1"/>
    <xf numFmtId="0" fontId="57" fillId="29" borderId="28" xfId="0" applyFont="1" applyFill="1" applyBorder="1" applyAlignment="1">
      <alignment horizontal="center" vertical="center"/>
    </xf>
    <xf numFmtId="169" fontId="58" fillId="0" borderId="28" xfId="0" applyNumberFormat="1" applyFont="1" applyBorder="1"/>
    <xf numFmtId="165" fontId="57" fillId="29" borderId="28" xfId="0" applyNumberFormat="1" applyFont="1" applyFill="1" applyBorder="1" applyAlignment="1">
      <alignment horizontal="center" vertical="center"/>
    </xf>
    <xf numFmtId="165" fontId="50" fillId="29" borderId="28" xfId="0" applyNumberFormat="1" applyFont="1" applyFill="1" applyBorder="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70" fontId="42" fillId="0" borderId="0" xfId="0" applyNumberFormat="1" applyFont="1" applyAlignment="1">
      <alignment horizontal="center" vertical="center"/>
    </xf>
    <xf numFmtId="166"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5" fontId="42" fillId="0" borderId="0" xfId="0" applyNumberFormat="1" applyFont="1" applyFill="1" applyAlignment="1">
      <alignment horizontal="center" vertical="center"/>
    </xf>
    <xf numFmtId="0" fontId="42" fillId="0" borderId="25" xfId="0" applyFont="1" applyFill="1" applyBorder="1" applyAlignment="1">
      <alignment horizontal="center" vertical="center"/>
    </xf>
    <xf numFmtId="166" fontId="42" fillId="0" borderId="25" xfId="0" applyNumberFormat="1" applyFont="1" applyFill="1" applyBorder="1" applyAlignment="1">
      <alignment horizontal="center" vertical="center"/>
    </xf>
    <xf numFmtId="170" fontId="42" fillId="0" borderId="25"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0" fontId="42" fillId="0" borderId="0" xfId="0" applyFont="1" applyFill="1" applyAlignment="1">
      <alignment horizontal="left" vertical="center"/>
    </xf>
    <xf numFmtId="0" fontId="0" fillId="0" borderId="0" xfId="0" applyFill="1" applyAlignment="1">
      <alignment horizontal="center" vertical="center"/>
    </xf>
    <xf numFmtId="2" fontId="42" fillId="0" borderId="25" xfId="0" applyNumberFormat="1" applyFont="1" applyFill="1" applyBorder="1" applyAlignment="1">
      <alignment horizontal="center" vertical="center"/>
    </xf>
    <xf numFmtId="165" fontId="42" fillId="0" borderId="25" xfId="0" applyNumberFormat="1" applyFont="1" applyFill="1" applyBorder="1" applyAlignment="1">
      <alignment horizontal="center" vertical="center"/>
    </xf>
    <xf numFmtId="0" fontId="0" fillId="0" borderId="0" xfId="0" applyBorder="1" applyAlignment="1">
      <alignment horizontal="center" vertical="center"/>
    </xf>
    <xf numFmtId="0" fontId="42" fillId="0" borderId="25" xfId="0" applyFont="1" applyFill="1" applyBorder="1" applyAlignment="1">
      <alignment horizontal="left"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165" fontId="42" fillId="0" borderId="0" xfId="0" applyNumberFormat="1" applyFont="1" applyFill="1" applyBorder="1" applyAlignment="1">
      <alignment vertical="center"/>
    </xf>
    <xf numFmtId="170" fontId="50" fillId="0" borderId="0" xfId="0" applyNumberFormat="1" applyFont="1" applyAlignment="1">
      <alignment horizontal="center" vertical="center"/>
    </xf>
    <xf numFmtId="166" fontId="42" fillId="0" borderId="25" xfId="0" applyNumberFormat="1" applyFont="1" applyBorder="1" applyAlignment="1">
      <alignment horizontal="center" vertical="center"/>
    </xf>
    <xf numFmtId="0" fontId="50" fillId="29" borderId="27" xfId="0" applyFont="1" applyFill="1" applyBorder="1" applyAlignment="1">
      <alignment horizontal="center" vertical="center"/>
    </xf>
    <xf numFmtId="0" fontId="42" fillId="29" borderId="0" xfId="0" applyFont="1" applyFill="1" applyBorder="1" applyAlignment="1">
      <alignment horizontal="center" vertical="center"/>
    </xf>
    <xf numFmtId="170" fontId="42" fillId="29" borderId="0" xfId="0" applyNumberFormat="1" applyFont="1" applyFill="1" applyBorder="1" applyAlignment="1">
      <alignment horizontal="center" vertical="center"/>
    </xf>
    <xf numFmtId="2"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166" fontId="42" fillId="29" borderId="0" xfId="0" applyNumberFormat="1" applyFont="1" applyFill="1" applyBorder="1" applyAlignment="1">
      <alignment horizontal="center" vertical="center"/>
    </xf>
    <xf numFmtId="169" fontId="42" fillId="0" borderId="25" xfId="0" applyNumberFormat="1" applyFont="1" applyBorder="1" applyAlignment="1">
      <alignment horizontal="center" vertical="center"/>
    </xf>
    <xf numFmtId="165" fontId="42" fillId="0" borderId="25" xfId="106" applyFont="1" applyBorder="1" applyAlignment="1">
      <alignment horizontal="center" vertical="center"/>
    </xf>
    <xf numFmtId="0" fontId="42" fillId="0" borderId="25" xfId="0" applyFont="1" applyBorder="1" applyAlignment="1">
      <alignment horizontal="center" vertical="center"/>
    </xf>
    <xf numFmtId="165" fontId="54" fillId="0" borderId="25" xfId="106" applyFont="1" applyBorder="1" applyAlignment="1">
      <alignment horizontal="center" vertical="center"/>
    </xf>
    <xf numFmtId="165" fontId="42" fillId="0" borderId="25" xfId="0" applyNumberFormat="1" applyFont="1" applyFill="1" applyBorder="1" applyAlignment="1">
      <alignment vertical="center"/>
    </xf>
    <xf numFmtId="165" fontId="42" fillId="0" borderId="25" xfId="0" applyNumberFormat="1" applyFont="1" applyBorder="1" applyAlignment="1">
      <alignment horizontal="center" vertical="center"/>
    </xf>
    <xf numFmtId="170" fontId="57" fillId="29" borderId="0" xfId="0" applyNumberFormat="1" applyFont="1" applyFill="1" applyAlignment="1">
      <alignment horizontal="left" vertical="center"/>
    </xf>
    <xf numFmtId="166" fontId="58" fillId="0" borderId="0" xfId="0" applyNumberFormat="1" applyFont="1" applyAlignment="1">
      <alignment horizontal="right"/>
    </xf>
    <xf numFmtId="170" fontId="57" fillId="29" borderId="0" xfId="0" applyNumberFormat="1" applyFont="1" applyFill="1" applyAlignment="1">
      <alignment horizontal="center" vertical="center"/>
    </xf>
    <xf numFmtId="170" fontId="58" fillId="29" borderId="0" xfId="0" applyNumberFormat="1" applyFont="1" applyFill="1" applyAlignment="1">
      <alignment horizontal="left" vertical="center"/>
    </xf>
    <xf numFmtId="169" fontId="0" fillId="0" borderId="0" xfId="0" applyNumberFormat="1" applyFill="1"/>
    <xf numFmtId="165" fontId="42" fillId="31" borderId="0" xfId="0" applyNumberFormat="1" applyFont="1" applyFill="1" applyAlignment="1">
      <alignment horizontal="center" vertical="center"/>
    </xf>
    <xf numFmtId="165" fontId="42" fillId="31" borderId="0" xfId="0" applyNumberFormat="1" applyFont="1" applyFill="1" applyAlignment="1">
      <alignment vertical="center"/>
    </xf>
    <xf numFmtId="165" fontId="42" fillId="31" borderId="0" xfId="0" applyNumberFormat="1" applyFont="1" applyFill="1" applyBorder="1" applyAlignment="1">
      <alignment horizontal="center" vertical="center"/>
    </xf>
    <xf numFmtId="165" fontId="42" fillId="31" borderId="0" xfId="0" applyNumberFormat="1" applyFont="1" applyFill="1" applyBorder="1" applyAlignment="1">
      <alignment vertical="center"/>
    </xf>
    <xf numFmtId="0" fontId="54" fillId="0" borderId="0" xfId="0" applyFont="1" applyFill="1" applyBorder="1" applyAlignment="1">
      <alignment horizontal="center" vertical="center"/>
    </xf>
    <xf numFmtId="165" fontId="54" fillId="0" borderId="0" xfId="0" applyNumberFormat="1" applyFont="1" applyFill="1" applyBorder="1" applyAlignment="1">
      <alignment horizontal="center" vertical="center"/>
    </xf>
    <xf numFmtId="165" fontId="54" fillId="0" borderId="0" xfId="0" applyNumberFormat="1" applyFont="1" applyFill="1" applyBorder="1" applyAlignment="1">
      <alignment vertical="center"/>
    </xf>
    <xf numFmtId="0" fontId="59" fillId="0" borderId="0" xfId="0" applyFont="1" applyFill="1" applyBorder="1" applyAlignment="1">
      <alignment horizontal="center" vertical="center"/>
    </xf>
    <xf numFmtId="165" fontId="42" fillId="0" borderId="25" xfId="106" applyFont="1" applyFill="1" applyBorder="1" applyAlignment="1">
      <alignment horizontal="center" vertical="center"/>
    </xf>
    <xf numFmtId="169" fontId="42" fillId="0" borderId="25" xfId="0" applyNumberFormat="1" applyFont="1" applyFill="1" applyBorder="1" applyAlignment="1">
      <alignment horizontal="center" vertical="center"/>
    </xf>
    <xf numFmtId="0" fontId="54" fillId="0" borderId="25" xfId="0" applyFont="1" applyFill="1" applyBorder="1" applyAlignment="1">
      <alignment horizontal="center" vertical="center"/>
    </xf>
    <xf numFmtId="165" fontId="54" fillId="0" borderId="29" xfId="0" applyNumberFormat="1" applyFont="1" applyFill="1" applyBorder="1" applyAlignment="1">
      <alignment horizontal="center" vertical="center"/>
    </xf>
    <xf numFmtId="165" fontId="54" fillId="0" borderId="29" xfId="0" applyNumberFormat="1" applyFont="1" applyFill="1" applyBorder="1" applyAlignment="1">
      <alignment vertical="center"/>
    </xf>
    <xf numFmtId="165" fontId="54" fillId="0" borderId="25" xfId="0" applyNumberFormat="1" applyFont="1" applyFill="1" applyBorder="1" applyAlignment="1">
      <alignment horizontal="center" vertical="center"/>
    </xf>
    <xf numFmtId="0" fontId="59" fillId="0" borderId="0" xfId="0" applyFont="1" applyFill="1" applyAlignment="1">
      <alignment horizontal="center" vertical="center"/>
    </xf>
    <xf numFmtId="165" fontId="54" fillId="29" borderId="25" xfId="106" applyFont="1" applyFill="1" applyBorder="1" applyAlignment="1">
      <alignment horizontal="center" vertical="center"/>
    </xf>
    <xf numFmtId="171" fontId="42" fillId="0" borderId="0" xfId="0" applyNumberFormat="1" applyFont="1" applyFill="1" applyAlignment="1">
      <alignment horizontal="center" vertical="center"/>
    </xf>
    <xf numFmtId="171" fontId="42" fillId="0" borderId="0" xfId="0" applyNumberFormat="1" applyFont="1" applyFill="1" applyBorder="1" applyAlignment="1">
      <alignment horizontal="center" vertical="center"/>
    </xf>
    <xf numFmtId="171" fontId="42" fillId="0" borderId="25"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166" fontId="50" fillId="28" borderId="16" xfId="0" applyNumberFormat="1"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0" fontId="50" fillId="28" borderId="22"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3" xfId="0" applyFont="1" applyFill="1" applyBorder="1" applyAlignment="1">
      <alignment horizontal="center" vertical="center"/>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169" fontId="50" fillId="28" borderId="22" xfId="0" applyNumberFormat="1"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21" xfId="0" applyFont="1" applyFill="1" applyBorder="1" applyAlignment="1">
      <alignment horizontal="center" vertical="center" wrapText="1"/>
    </xf>
    <xf numFmtId="0" fontId="50" fillId="28" borderId="20" xfId="0" applyFont="1" applyFill="1" applyBorder="1" applyAlignment="1">
      <alignment horizontal="center" vertical="center" wrapText="1"/>
    </xf>
    <xf numFmtId="165" fontId="50" fillId="28" borderId="14" xfId="0" applyNumberFormat="1" applyFont="1" applyFill="1" applyBorder="1" applyAlignment="1">
      <alignment horizontal="center" vertical="center" wrapText="1"/>
    </xf>
    <xf numFmtId="165" fontId="50" fillId="28" borderId="16" xfId="0" applyNumberFormat="1" applyFont="1" applyFill="1" applyBorder="1" applyAlignment="1">
      <alignment horizontal="center" vertical="center" wrapText="1"/>
    </xf>
    <xf numFmtId="165" fontId="50" fillId="28" borderId="18" xfId="0" applyNumberFormat="1" applyFont="1" applyFill="1" applyBorder="1" applyAlignment="1">
      <alignment horizontal="center" vertical="center" wrapText="1"/>
    </xf>
    <xf numFmtId="165" fontId="50" fillId="28" borderId="22" xfId="0" applyNumberFormat="1" applyFont="1" applyFill="1" applyBorder="1" applyAlignment="1">
      <alignment horizontal="center" vertical="center" wrapText="1"/>
    </xf>
    <xf numFmtId="0" fontId="50" fillId="28" borderId="23"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4"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vertical="center"/>
    </xf>
    <xf numFmtId="0" fontId="42" fillId="0" borderId="25" xfId="0" applyFont="1" applyBorder="1" applyAlignment="1">
      <alignment horizontal="left" vertical="center"/>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136">
    <dxf>
      <font>
        <condense val="0"/>
        <extend val="0"/>
        <color indexed="10"/>
      </font>
    </dxf>
    <dxf>
      <font>
        <color rgb="FFFF0000"/>
      </font>
    </dxf>
    <dxf>
      <font>
        <color auto="1"/>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771525</xdr:colOff>
      <xdr:row>0</xdr:row>
      <xdr:rowOff>133350</xdr:rowOff>
    </xdr:from>
    <xdr:to>
      <xdr:col>23</xdr:col>
      <xdr:colOff>846364</xdr:colOff>
      <xdr:row>2</xdr:row>
      <xdr:rowOff>110490</xdr:rowOff>
    </xdr:to>
    <xdr:pic>
      <xdr:nvPicPr>
        <xdr:cNvPr id="2" name="Picture 1" descr="kerius-logo-text">
          <a:extLst>
            <a:ext uri="{FF2B5EF4-FFF2-40B4-BE49-F238E27FC236}">
              <a16:creationId xmlns:a16="http://schemas.microsoft.com/office/drawing/2014/main" id="{8C658809-1136-475C-ACFB-554BC31486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8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C79"/>
  <sheetViews>
    <sheetView showGridLines="0" tabSelected="1" zoomScaleNormal="100" workbookViewId="0">
      <pane ySplit="8" topLeftCell="A9" activePane="bottomLeft" state="frozen"/>
      <selection activeCell="L53" sqref="L53"/>
      <selection pane="bottomLeft"/>
    </sheetView>
  </sheetViews>
  <sheetFormatPr baseColWidth="10" defaultColWidth="9.140625" defaultRowHeight="12.75" x14ac:dyDescent="0.2"/>
  <cols>
    <col min="1" max="1" width="10.710937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3.7109375" bestFit="1" customWidth="1"/>
    <col min="19" max="19" width="14.5703125" style="39" customWidth="1"/>
    <col min="20" max="20" width="4.28515625" customWidth="1"/>
    <col min="21" max="21" width="15.7109375" style="36" bestFit="1" customWidth="1"/>
    <col min="22" max="22" width="13.85546875" style="36" customWidth="1"/>
    <col min="23" max="25" width="15" style="18" bestFit="1" customWidth="1"/>
    <col min="26" max="26" width="10.7109375" style="18" bestFit="1" customWidth="1"/>
    <col min="27" max="27" width="1.7109375" customWidth="1"/>
    <col min="28" max="28" width="17.28515625" customWidth="1"/>
  </cols>
  <sheetData>
    <row r="1" spans="1:28" s="3" customFormat="1" ht="31.9" customHeight="1" x14ac:dyDescent="0.4">
      <c r="A1" s="1" t="s">
        <v>22</v>
      </c>
      <c r="B1" s="2"/>
      <c r="C1" s="2"/>
      <c r="D1" s="4"/>
      <c r="E1" s="13"/>
      <c r="F1" s="13"/>
      <c r="G1" s="13"/>
      <c r="H1" s="13"/>
      <c r="I1" s="16"/>
      <c r="J1" s="16"/>
      <c r="K1" s="2"/>
      <c r="L1" s="2"/>
      <c r="M1" s="2"/>
      <c r="N1" s="2"/>
      <c r="O1" s="2"/>
      <c r="P1" s="2"/>
      <c r="Q1" s="2"/>
      <c r="R1" s="2"/>
      <c r="S1" s="37"/>
      <c r="U1" s="32"/>
      <c r="V1" s="32"/>
      <c r="W1" s="19"/>
      <c r="X1" s="19"/>
      <c r="Y1" s="19"/>
      <c r="Z1" s="19"/>
    </row>
    <row r="2" spans="1:28" s="5" customFormat="1" ht="15.75" x14ac:dyDescent="0.25">
      <c r="A2" s="47" t="s">
        <v>42</v>
      </c>
      <c r="B2" s="47">
        <v>43921</v>
      </c>
      <c r="C2" s="47"/>
      <c r="D2" s="47"/>
      <c r="E2" s="14"/>
      <c r="F2" s="14"/>
      <c r="G2" s="14"/>
      <c r="H2" s="14"/>
      <c r="I2" s="17"/>
      <c r="J2" s="17"/>
      <c r="K2" s="6"/>
      <c r="L2" s="6"/>
      <c r="M2" s="6"/>
      <c r="N2" s="6"/>
      <c r="O2" s="6"/>
      <c r="P2" s="6"/>
      <c r="Q2" s="6"/>
      <c r="R2" s="6"/>
      <c r="S2" s="38"/>
      <c r="T2" s="7"/>
      <c r="U2" s="33"/>
      <c r="V2" s="33"/>
      <c r="W2" s="20"/>
      <c r="X2" s="20"/>
      <c r="Y2" s="20"/>
      <c r="Z2" s="20"/>
    </row>
    <row r="3" spans="1:28" s="5" customFormat="1" ht="15.75" x14ac:dyDescent="0.25">
      <c r="A3" s="49"/>
      <c r="B3" s="50"/>
      <c r="C3" s="49"/>
      <c r="D3" s="48"/>
      <c r="E3" s="14"/>
      <c r="F3" s="14"/>
      <c r="G3" s="14"/>
      <c r="H3" s="14"/>
      <c r="I3" s="17"/>
      <c r="J3" s="17"/>
      <c r="K3" s="6"/>
      <c r="L3" s="6"/>
      <c r="M3" s="6"/>
      <c r="N3" s="6"/>
      <c r="O3" s="78"/>
      <c r="P3" s="6"/>
      <c r="Q3" s="6"/>
      <c r="R3" s="6"/>
      <c r="S3" s="38"/>
      <c r="T3" s="7"/>
      <c r="U3" s="33"/>
      <c r="V3" s="33"/>
      <c r="W3" s="20"/>
      <c r="X3" s="20"/>
      <c r="Y3" s="20"/>
      <c r="Z3" s="20"/>
      <c r="AB3" s="8"/>
    </row>
    <row r="4" spans="1:28" s="5" customFormat="1" ht="7.5" customHeight="1" x14ac:dyDescent="0.25">
      <c r="B4" s="10"/>
      <c r="C4" s="10"/>
      <c r="D4" s="9"/>
      <c r="E4" s="14"/>
      <c r="F4" s="14"/>
      <c r="G4" s="14"/>
      <c r="H4" s="14"/>
      <c r="I4" s="17"/>
      <c r="J4" s="17"/>
      <c r="K4" s="6"/>
      <c r="L4" s="6"/>
      <c r="M4" s="6"/>
      <c r="N4" s="6"/>
      <c r="O4" s="6"/>
      <c r="P4" s="6"/>
      <c r="Q4" s="6"/>
      <c r="R4" s="6"/>
      <c r="S4" s="38"/>
      <c r="T4" s="7"/>
      <c r="U4" s="33"/>
      <c r="V4" s="33"/>
      <c r="W4" s="20"/>
      <c r="X4" s="20"/>
      <c r="Y4" s="20"/>
      <c r="Z4" s="20"/>
      <c r="AB4" s="10"/>
    </row>
    <row r="5" spans="1:28" s="5" customFormat="1" ht="6" customHeight="1" x14ac:dyDescent="0.25">
      <c r="B5" s="10"/>
      <c r="C5" s="10"/>
      <c r="D5" s="9"/>
      <c r="E5" s="14"/>
      <c r="F5" s="14"/>
      <c r="G5" s="14"/>
      <c r="H5" s="14"/>
      <c r="I5" s="17"/>
      <c r="J5" s="17"/>
      <c r="K5" s="6"/>
      <c r="L5" s="6"/>
      <c r="M5" s="6"/>
      <c r="N5" s="6"/>
      <c r="O5" s="6"/>
      <c r="P5" s="6"/>
      <c r="Q5" s="6"/>
      <c r="R5" s="6"/>
      <c r="S5" s="38"/>
      <c r="T5" s="7"/>
      <c r="U5" s="33"/>
      <c r="V5" s="33"/>
      <c r="W5" s="21"/>
      <c r="X5" s="21"/>
      <c r="Y5" s="20"/>
      <c r="Z5" s="20"/>
      <c r="AB5" s="10"/>
    </row>
    <row r="6" spans="1:28" s="11" customFormat="1" ht="12.75" customHeight="1" x14ac:dyDescent="0.2">
      <c r="A6" s="171" t="s">
        <v>0</v>
      </c>
      <c r="B6" s="174" t="s">
        <v>1</v>
      </c>
      <c r="C6" s="174" t="s">
        <v>2</v>
      </c>
      <c r="D6" s="174" t="s">
        <v>3</v>
      </c>
      <c r="E6" s="156" t="s">
        <v>4</v>
      </c>
      <c r="F6" s="156" t="s">
        <v>13</v>
      </c>
      <c r="G6" s="156" t="s">
        <v>20</v>
      </c>
      <c r="H6" s="156" t="s">
        <v>21</v>
      </c>
      <c r="I6" s="168" t="s">
        <v>39</v>
      </c>
      <c r="J6" s="168" t="s">
        <v>45</v>
      </c>
      <c r="K6" s="159" t="s">
        <v>5</v>
      </c>
      <c r="L6" s="160"/>
      <c r="M6" s="165" t="s">
        <v>19</v>
      </c>
      <c r="N6" s="159" t="s">
        <v>14</v>
      </c>
      <c r="O6" s="165" t="s">
        <v>18</v>
      </c>
      <c r="P6" s="175" t="s">
        <v>16</v>
      </c>
      <c r="Q6" s="176"/>
      <c r="R6" s="165" t="s">
        <v>18</v>
      </c>
      <c r="S6" s="168" t="s">
        <v>10</v>
      </c>
      <c r="T6" s="22"/>
      <c r="U6" s="189" t="s">
        <v>28</v>
      </c>
      <c r="V6" s="190"/>
      <c r="W6" s="190"/>
      <c r="X6" s="190"/>
      <c r="Y6" s="190"/>
      <c r="Z6" s="191"/>
      <c r="AB6" s="174" t="s">
        <v>9</v>
      </c>
    </row>
    <row r="7" spans="1:28" s="11" customFormat="1" ht="12.75" customHeight="1" x14ac:dyDescent="0.2">
      <c r="A7" s="172"/>
      <c r="B7" s="174"/>
      <c r="C7" s="174"/>
      <c r="D7" s="174"/>
      <c r="E7" s="157"/>
      <c r="F7" s="157"/>
      <c r="G7" s="157"/>
      <c r="H7" s="157"/>
      <c r="I7" s="169"/>
      <c r="J7" s="169"/>
      <c r="K7" s="161"/>
      <c r="L7" s="162"/>
      <c r="M7" s="166"/>
      <c r="N7" s="161"/>
      <c r="O7" s="166"/>
      <c r="P7" s="177"/>
      <c r="Q7" s="178"/>
      <c r="R7" s="166"/>
      <c r="S7" s="169"/>
      <c r="T7" s="22"/>
      <c r="U7" s="165" t="s">
        <v>23</v>
      </c>
      <c r="V7" s="165" t="s">
        <v>24</v>
      </c>
      <c r="W7" s="181" t="s">
        <v>6</v>
      </c>
      <c r="X7" s="182"/>
      <c r="Y7" s="185" t="s">
        <v>7</v>
      </c>
      <c r="Z7" s="187" t="s">
        <v>8</v>
      </c>
      <c r="AB7" s="174"/>
    </row>
    <row r="8" spans="1:28" s="11" customFormat="1" x14ac:dyDescent="0.2">
      <c r="A8" s="173"/>
      <c r="B8" s="174"/>
      <c r="C8" s="174"/>
      <c r="D8" s="174"/>
      <c r="E8" s="158"/>
      <c r="F8" s="158"/>
      <c r="G8" s="158"/>
      <c r="H8" s="158"/>
      <c r="I8" s="170"/>
      <c r="J8" s="170"/>
      <c r="K8" s="163"/>
      <c r="L8" s="164"/>
      <c r="M8" s="167"/>
      <c r="N8" s="163"/>
      <c r="O8" s="167"/>
      <c r="P8" s="179"/>
      <c r="Q8" s="180"/>
      <c r="R8" s="167"/>
      <c r="S8" s="170"/>
      <c r="T8" s="22" t="s">
        <v>81</v>
      </c>
      <c r="U8" s="167"/>
      <c r="V8" s="167"/>
      <c r="W8" s="183"/>
      <c r="X8" s="184"/>
      <c r="Y8" s="186"/>
      <c r="Z8" s="188"/>
      <c r="AB8" s="174"/>
    </row>
    <row r="9" spans="1:28" s="101" customFormat="1" x14ac:dyDescent="0.2">
      <c r="A9" s="92">
        <v>2020</v>
      </c>
      <c r="B9" s="92" t="s">
        <v>62</v>
      </c>
      <c r="C9" s="92">
        <v>112</v>
      </c>
      <c r="D9" s="92" t="s">
        <v>11</v>
      </c>
      <c r="E9" s="194">
        <v>43784</v>
      </c>
      <c r="F9" s="194">
        <v>43891</v>
      </c>
      <c r="G9" s="194">
        <v>43921</v>
      </c>
      <c r="H9" s="194">
        <v>43928</v>
      </c>
      <c r="I9" s="195">
        <v>22000</v>
      </c>
      <c r="J9" s="195" t="s">
        <v>46</v>
      </c>
      <c r="K9" s="92" t="s">
        <v>12</v>
      </c>
      <c r="L9" s="92" t="s">
        <v>15</v>
      </c>
      <c r="M9" s="196">
        <v>58.8</v>
      </c>
      <c r="N9" s="92" t="s">
        <v>26</v>
      </c>
      <c r="O9" s="197">
        <f>-(M9*I9)</f>
        <v>-1293600</v>
      </c>
      <c r="P9" s="198" t="s">
        <v>17</v>
      </c>
      <c r="Q9" s="194" t="s">
        <v>38</v>
      </c>
      <c r="R9" s="199">
        <f t="shared" ref="R9:R16" si="0">I9*V9</f>
        <v>672583.12</v>
      </c>
      <c r="S9" s="93">
        <v>0</v>
      </c>
      <c r="T9" s="92"/>
      <c r="U9" s="153">
        <v>30.571960000000001</v>
      </c>
      <c r="V9" s="153">
        <v>30.571960000000001</v>
      </c>
      <c r="W9" s="93">
        <f t="shared" ref="W9:W14" si="1">(V9-M9)*I9</f>
        <v>-621016.87999999989</v>
      </c>
      <c r="X9" s="200">
        <f t="shared" ref="X9:X16" si="2">W9</f>
        <v>-621016.87999999989</v>
      </c>
      <c r="Y9" s="93">
        <f t="shared" ref="Y9:Y16" si="3">W9</f>
        <v>-621016.87999999989</v>
      </c>
      <c r="Z9" s="93">
        <v>0</v>
      </c>
      <c r="AA9" s="92"/>
      <c r="AB9" s="100" t="s">
        <v>70</v>
      </c>
    </row>
    <row r="10" spans="1:28" s="23" customFormat="1" x14ac:dyDescent="0.2">
      <c r="A10" s="25">
        <v>2020</v>
      </c>
      <c r="B10" s="25" t="s">
        <v>63</v>
      </c>
      <c r="C10" s="92">
        <v>113</v>
      </c>
      <c r="D10" s="25" t="s">
        <v>11</v>
      </c>
      <c r="E10" s="28">
        <v>43784</v>
      </c>
      <c r="F10" s="28">
        <v>43922</v>
      </c>
      <c r="G10" s="28">
        <v>43951</v>
      </c>
      <c r="H10" s="28">
        <v>43959</v>
      </c>
      <c r="I10" s="43">
        <v>18000</v>
      </c>
      <c r="J10" s="43" t="s">
        <v>46</v>
      </c>
      <c r="K10" s="25" t="s">
        <v>12</v>
      </c>
      <c r="L10" s="25" t="s">
        <v>15</v>
      </c>
      <c r="M10" s="45">
        <v>58.8</v>
      </c>
      <c r="N10" s="92" t="s">
        <v>26</v>
      </c>
      <c r="O10" s="41">
        <f t="shared" ref="O10:O16" si="4">-(M10*I10)</f>
        <v>-1058400</v>
      </c>
      <c r="P10" s="34" t="s">
        <v>17</v>
      </c>
      <c r="Q10" s="74" t="s">
        <v>38</v>
      </c>
      <c r="R10" s="40">
        <f t="shared" si="0"/>
        <v>434878.92</v>
      </c>
      <c r="S10" s="30">
        <v>0</v>
      </c>
      <c r="T10" s="25"/>
      <c r="U10" s="153">
        <v>30.571960000000001</v>
      </c>
      <c r="V10" s="153">
        <v>24.159939999999999</v>
      </c>
      <c r="W10" s="137">
        <f t="shared" si="1"/>
        <v>-623521.07999999996</v>
      </c>
      <c r="X10" s="138">
        <f t="shared" si="2"/>
        <v>-623521.07999999996</v>
      </c>
      <c r="Y10" s="137">
        <f t="shared" si="3"/>
        <v>-623521.07999999996</v>
      </c>
      <c r="Z10" s="30">
        <v>0</v>
      </c>
      <c r="AA10" s="25"/>
      <c r="AB10" s="75" t="s">
        <v>70</v>
      </c>
    </row>
    <row r="11" spans="1:28" s="23" customFormat="1" x14ac:dyDescent="0.2">
      <c r="A11" s="25">
        <v>2020</v>
      </c>
      <c r="B11" s="25" t="s">
        <v>64</v>
      </c>
      <c r="C11" s="92">
        <v>114</v>
      </c>
      <c r="D11" s="25" t="s">
        <v>11</v>
      </c>
      <c r="E11" s="28">
        <v>43784</v>
      </c>
      <c r="F11" s="28">
        <v>43952</v>
      </c>
      <c r="G11" s="28">
        <v>43982</v>
      </c>
      <c r="H11" s="28">
        <v>43987</v>
      </c>
      <c r="I11" s="43">
        <v>20000</v>
      </c>
      <c r="J11" s="43" t="s">
        <v>46</v>
      </c>
      <c r="K11" s="25" t="s">
        <v>12</v>
      </c>
      <c r="L11" s="25" t="s">
        <v>15</v>
      </c>
      <c r="M11" s="45">
        <v>58.8</v>
      </c>
      <c r="N11" s="92" t="s">
        <v>26</v>
      </c>
      <c r="O11" s="41">
        <f t="shared" si="4"/>
        <v>-1176000</v>
      </c>
      <c r="P11" s="34" t="s">
        <v>17</v>
      </c>
      <c r="Q11" s="74" t="s">
        <v>38</v>
      </c>
      <c r="R11" s="40">
        <f t="shared" si="0"/>
        <v>542114.80000000005</v>
      </c>
      <c r="S11" s="30">
        <v>0</v>
      </c>
      <c r="T11" s="25"/>
      <c r="U11" s="153">
        <v>30.571960000000001</v>
      </c>
      <c r="V11" s="153">
        <v>27.105740000000001</v>
      </c>
      <c r="W11" s="137">
        <f t="shared" si="1"/>
        <v>-633885.19999999995</v>
      </c>
      <c r="X11" s="138">
        <f t="shared" si="2"/>
        <v>-633885.19999999995</v>
      </c>
      <c r="Y11" s="137">
        <f t="shared" si="3"/>
        <v>-633885.19999999995</v>
      </c>
      <c r="Z11" s="30">
        <v>0</v>
      </c>
      <c r="AA11" s="25"/>
      <c r="AB11" s="75" t="s">
        <v>70</v>
      </c>
    </row>
    <row r="12" spans="1:28" s="23" customFormat="1" x14ac:dyDescent="0.2">
      <c r="A12" s="25">
        <v>2020</v>
      </c>
      <c r="B12" s="25" t="s">
        <v>65</v>
      </c>
      <c r="C12" s="92">
        <v>115</v>
      </c>
      <c r="D12" s="25" t="s">
        <v>11</v>
      </c>
      <c r="E12" s="28">
        <v>43784</v>
      </c>
      <c r="F12" s="28">
        <v>43983</v>
      </c>
      <c r="G12" s="28">
        <v>44012</v>
      </c>
      <c r="H12" s="28">
        <v>44019</v>
      </c>
      <c r="I12" s="43">
        <v>20000</v>
      </c>
      <c r="J12" s="43" t="s">
        <v>46</v>
      </c>
      <c r="K12" s="25" t="s">
        <v>12</v>
      </c>
      <c r="L12" s="25" t="s">
        <v>15</v>
      </c>
      <c r="M12" s="45">
        <v>58.8</v>
      </c>
      <c r="N12" s="92" t="s">
        <v>26</v>
      </c>
      <c r="O12" s="41">
        <f t="shared" si="4"/>
        <v>-1176000</v>
      </c>
      <c r="P12" s="34" t="s">
        <v>17</v>
      </c>
      <c r="Q12" s="74" t="s">
        <v>38</v>
      </c>
      <c r="R12" s="40">
        <f t="shared" si="0"/>
        <v>587376</v>
      </c>
      <c r="S12" s="30">
        <v>0</v>
      </c>
      <c r="T12" s="25"/>
      <c r="U12" s="153">
        <v>30.571960000000001</v>
      </c>
      <c r="V12" s="153">
        <v>29.3688</v>
      </c>
      <c r="W12" s="137">
        <f t="shared" si="1"/>
        <v>-588623.99999999988</v>
      </c>
      <c r="X12" s="138">
        <f t="shared" si="2"/>
        <v>-588623.99999999988</v>
      </c>
      <c r="Y12" s="137">
        <f t="shared" si="3"/>
        <v>-588623.99999999988</v>
      </c>
      <c r="Z12" s="30">
        <v>0</v>
      </c>
      <c r="AA12" s="25"/>
      <c r="AB12" s="75" t="s">
        <v>70</v>
      </c>
    </row>
    <row r="13" spans="1:28" s="23" customFormat="1" x14ac:dyDescent="0.2">
      <c r="A13" s="25">
        <v>2020</v>
      </c>
      <c r="B13" s="25" t="s">
        <v>66</v>
      </c>
      <c r="C13" s="92">
        <v>116</v>
      </c>
      <c r="D13" s="25" t="s">
        <v>11</v>
      </c>
      <c r="E13" s="28">
        <v>43784</v>
      </c>
      <c r="F13" s="28">
        <v>44013</v>
      </c>
      <c r="G13" s="28">
        <v>44043</v>
      </c>
      <c r="H13" s="28">
        <v>44050</v>
      </c>
      <c r="I13" s="43">
        <v>24000</v>
      </c>
      <c r="J13" s="43" t="s">
        <v>46</v>
      </c>
      <c r="K13" s="25" t="s">
        <v>12</v>
      </c>
      <c r="L13" s="25" t="s">
        <v>15</v>
      </c>
      <c r="M13" s="45">
        <v>58.8</v>
      </c>
      <c r="N13" s="92" t="s">
        <v>26</v>
      </c>
      <c r="O13" s="41">
        <f t="shared" si="4"/>
        <v>-1411200</v>
      </c>
      <c r="P13" s="34" t="s">
        <v>17</v>
      </c>
      <c r="Q13" s="74" t="s">
        <v>38</v>
      </c>
      <c r="R13" s="40">
        <f t="shared" si="0"/>
        <v>744586.55999999994</v>
      </c>
      <c r="S13" s="30">
        <v>0</v>
      </c>
      <c r="T13" s="25"/>
      <c r="U13" s="153">
        <v>30.571960000000001</v>
      </c>
      <c r="V13" s="153">
        <v>31.024439999999998</v>
      </c>
      <c r="W13" s="137">
        <f t="shared" si="1"/>
        <v>-666613.43999999994</v>
      </c>
      <c r="X13" s="138">
        <f t="shared" si="2"/>
        <v>-666613.43999999994</v>
      </c>
      <c r="Y13" s="137">
        <f t="shared" si="3"/>
        <v>-666613.43999999994</v>
      </c>
      <c r="Z13" s="30">
        <v>0</v>
      </c>
      <c r="AA13" s="25"/>
      <c r="AB13" s="75" t="s">
        <v>70</v>
      </c>
    </row>
    <row r="14" spans="1:28" s="104" customFormat="1" x14ac:dyDescent="0.2">
      <c r="A14" s="117">
        <v>2020</v>
      </c>
      <c r="B14" s="117" t="s">
        <v>67</v>
      </c>
      <c r="C14" s="92">
        <v>117</v>
      </c>
      <c r="D14" s="117" t="s">
        <v>11</v>
      </c>
      <c r="E14" s="125">
        <v>43784</v>
      </c>
      <c r="F14" s="125">
        <v>44044</v>
      </c>
      <c r="G14" s="125">
        <v>44074</v>
      </c>
      <c r="H14" s="125">
        <v>44081</v>
      </c>
      <c r="I14" s="118">
        <v>18000</v>
      </c>
      <c r="J14" s="118" t="s">
        <v>46</v>
      </c>
      <c r="K14" s="117" t="s">
        <v>12</v>
      </c>
      <c r="L14" s="117" t="s">
        <v>15</v>
      </c>
      <c r="M14" s="119">
        <v>58.8</v>
      </c>
      <c r="N14" s="92" t="s">
        <v>26</v>
      </c>
      <c r="O14" s="120">
        <f t="shared" si="4"/>
        <v>-1058400</v>
      </c>
      <c r="P14" s="121" t="s">
        <v>17</v>
      </c>
      <c r="Q14" s="91" t="s">
        <v>38</v>
      </c>
      <c r="R14" s="122">
        <f t="shared" si="0"/>
        <v>580587.48</v>
      </c>
      <c r="S14" s="123">
        <v>0</v>
      </c>
      <c r="T14" s="117"/>
      <c r="U14" s="153">
        <v>30.571960000000001</v>
      </c>
      <c r="V14" s="153">
        <v>32.254860000000001</v>
      </c>
      <c r="W14" s="139">
        <f t="shared" si="1"/>
        <v>-477812.51999999996</v>
      </c>
      <c r="X14" s="140">
        <f t="shared" si="2"/>
        <v>-477812.51999999996</v>
      </c>
      <c r="Y14" s="139">
        <f t="shared" si="3"/>
        <v>-477812.51999999996</v>
      </c>
      <c r="Z14" s="123">
        <v>0</v>
      </c>
      <c r="AA14" s="117"/>
      <c r="AB14" s="124" t="s">
        <v>70</v>
      </c>
    </row>
    <row r="15" spans="1:28" s="104" customFormat="1" x14ac:dyDescent="0.2">
      <c r="A15" s="117">
        <v>2020</v>
      </c>
      <c r="B15" s="117" t="s">
        <v>68</v>
      </c>
      <c r="C15" s="92">
        <v>118</v>
      </c>
      <c r="D15" s="117" t="s">
        <v>11</v>
      </c>
      <c r="E15" s="125">
        <v>43784</v>
      </c>
      <c r="F15" s="125">
        <v>44075</v>
      </c>
      <c r="G15" s="125">
        <v>44104</v>
      </c>
      <c r="H15" s="125">
        <v>44111</v>
      </c>
      <c r="I15" s="118">
        <v>24000</v>
      </c>
      <c r="J15" s="118" t="s">
        <v>46</v>
      </c>
      <c r="K15" s="117" t="s">
        <v>12</v>
      </c>
      <c r="L15" s="117" t="s">
        <v>15</v>
      </c>
      <c r="M15" s="119">
        <v>58.8</v>
      </c>
      <c r="N15" s="92" t="s">
        <v>26</v>
      </c>
      <c r="O15" s="120">
        <f t="shared" si="4"/>
        <v>-1411200</v>
      </c>
      <c r="P15" s="121" t="s">
        <v>17</v>
      </c>
      <c r="Q15" s="91" t="s">
        <v>38</v>
      </c>
      <c r="R15" s="122">
        <f t="shared" si="0"/>
        <v>792069.12</v>
      </c>
      <c r="S15" s="123">
        <v>0</v>
      </c>
      <c r="T15" s="117"/>
      <c r="U15" s="153">
        <v>30.571960000000001</v>
      </c>
      <c r="V15" s="154">
        <v>33.002879999999998</v>
      </c>
      <c r="W15" s="139">
        <f t="shared" ref="W15" si="5">(V15-M15)*I15</f>
        <v>-619130.88</v>
      </c>
      <c r="X15" s="140">
        <f t="shared" si="2"/>
        <v>-619130.88</v>
      </c>
      <c r="Y15" s="139">
        <f t="shared" si="3"/>
        <v>-619130.88</v>
      </c>
      <c r="Z15" s="123">
        <v>0</v>
      </c>
      <c r="AA15" s="117"/>
      <c r="AB15" s="124" t="s">
        <v>70</v>
      </c>
    </row>
    <row r="16" spans="1:28" s="104" customFormat="1" x14ac:dyDescent="0.2">
      <c r="A16" s="117">
        <v>2020</v>
      </c>
      <c r="B16" s="117" t="s">
        <v>69</v>
      </c>
      <c r="C16" s="117">
        <v>119</v>
      </c>
      <c r="D16" s="117" t="s">
        <v>11</v>
      </c>
      <c r="E16" s="125">
        <v>43784</v>
      </c>
      <c r="F16" s="125">
        <v>44105</v>
      </c>
      <c r="G16" s="125">
        <v>44135</v>
      </c>
      <c r="H16" s="125">
        <v>44141</v>
      </c>
      <c r="I16" s="118">
        <v>20000</v>
      </c>
      <c r="J16" s="118" t="s">
        <v>46</v>
      </c>
      <c r="K16" s="117" t="s">
        <v>12</v>
      </c>
      <c r="L16" s="117" t="s">
        <v>15</v>
      </c>
      <c r="M16" s="119">
        <v>58.8</v>
      </c>
      <c r="N16" s="117" t="s">
        <v>26</v>
      </c>
      <c r="O16" s="120">
        <f t="shared" si="4"/>
        <v>-1176000</v>
      </c>
      <c r="P16" s="121" t="s">
        <v>17</v>
      </c>
      <c r="Q16" s="91" t="s">
        <v>38</v>
      </c>
      <c r="R16" s="122">
        <f t="shared" si="0"/>
        <v>671450.20000000007</v>
      </c>
      <c r="S16" s="123">
        <v>0</v>
      </c>
      <c r="T16" s="117"/>
      <c r="U16" s="153">
        <v>30.571960000000001</v>
      </c>
      <c r="V16" s="154">
        <v>33.572510000000001</v>
      </c>
      <c r="W16" s="139">
        <f>(V16-M16)*I16</f>
        <v>-504549.79999999993</v>
      </c>
      <c r="X16" s="140">
        <f t="shared" si="2"/>
        <v>-504549.79999999993</v>
      </c>
      <c r="Y16" s="139">
        <f t="shared" si="3"/>
        <v>-504549.79999999993</v>
      </c>
      <c r="Z16" s="123">
        <v>0</v>
      </c>
      <c r="AA16" s="117"/>
      <c r="AB16" s="124" t="s">
        <v>70</v>
      </c>
    </row>
    <row r="17" spans="1:28" s="101" customFormat="1" x14ac:dyDescent="0.2">
      <c r="A17" s="92">
        <v>2020</v>
      </c>
      <c r="B17" s="92" t="s">
        <v>71</v>
      </c>
      <c r="C17" s="92">
        <v>139</v>
      </c>
      <c r="D17" s="92" t="s">
        <v>25</v>
      </c>
      <c r="E17" s="194">
        <v>43888</v>
      </c>
      <c r="F17" s="194">
        <v>43891</v>
      </c>
      <c r="G17" s="194">
        <v>43921</v>
      </c>
      <c r="H17" s="194">
        <v>43928</v>
      </c>
      <c r="I17" s="195">
        <v>99</v>
      </c>
      <c r="J17" s="195" t="s">
        <v>46</v>
      </c>
      <c r="K17" s="92" t="s">
        <v>12</v>
      </c>
      <c r="L17" s="92" t="s">
        <v>15</v>
      </c>
      <c r="M17" s="196">
        <v>48.8</v>
      </c>
      <c r="N17" s="92" t="s">
        <v>26</v>
      </c>
      <c r="O17" s="197">
        <f>-(M17*I17)</f>
        <v>-4831.2</v>
      </c>
      <c r="P17" s="198" t="s">
        <v>17</v>
      </c>
      <c r="Q17" s="194" t="s">
        <v>38</v>
      </c>
      <c r="R17" s="199">
        <f>I17*V17</f>
        <v>3025.9349999999999</v>
      </c>
      <c r="S17" s="93">
        <v>0</v>
      </c>
      <c r="T17" s="92"/>
      <c r="U17" s="153">
        <v>30.565000000000001</v>
      </c>
      <c r="V17" s="153">
        <v>30.565000000000001</v>
      </c>
      <c r="W17" s="93">
        <f t="shared" ref="W17:W28" si="6">(V17-M17)*I17</f>
        <v>-1805.2649999999996</v>
      </c>
      <c r="X17" s="200">
        <f t="shared" ref="X17:X28" si="7">W17</f>
        <v>-1805.2649999999996</v>
      </c>
      <c r="Y17" s="93">
        <f t="shared" ref="Y17:Y28" si="8">W17</f>
        <v>-1805.2649999999996</v>
      </c>
      <c r="Z17" s="93">
        <v>0</v>
      </c>
      <c r="AA17" s="92"/>
      <c r="AB17" s="100" t="s">
        <v>70</v>
      </c>
    </row>
    <row r="18" spans="1:28" s="23" customFormat="1" x14ac:dyDescent="0.2">
      <c r="A18" s="25">
        <v>2020</v>
      </c>
      <c r="B18" s="25" t="s">
        <v>72</v>
      </c>
      <c r="C18" s="92">
        <v>140</v>
      </c>
      <c r="D18" s="25" t="s">
        <v>25</v>
      </c>
      <c r="E18" s="28">
        <v>43888</v>
      </c>
      <c r="F18" s="28">
        <v>43922</v>
      </c>
      <c r="G18" s="28">
        <v>43951</v>
      </c>
      <c r="H18" s="28">
        <v>43959</v>
      </c>
      <c r="I18" s="43">
        <v>694</v>
      </c>
      <c r="J18" s="43" t="s">
        <v>46</v>
      </c>
      <c r="K18" s="25" t="s">
        <v>12</v>
      </c>
      <c r="L18" s="25" t="s">
        <v>15</v>
      </c>
      <c r="M18" s="45">
        <v>48.8</v>
      </c>
      <c r="N18" s="92" t="s">
        <v>26</v>
      </c>
      <c r="O18" s="41">
        <f t="shared" ref="O18:O28" si="9">-(M18*I18)</f>
        <v>-33867.199999999997</v>
      </c>
      <c r="P18" s="34" t="s">
        <v>17</v>
      </c>
      <c r="Q18" s="74" t="s">
        <v>38</v>
      </c>
      <c r="R18" s="40">
        <f t="shared" ref="R18:R26" si="10">I18*V18</f>
        <v>16697.362399999998</v>
      </c>
      <c r="S18" s="30">
        <v>0</v>
      </c>
      <c r="T18" s="25"/>
      <c r="U18" s="153">
        <v>30.565000000000001</v>
      </c>
      <c r="V18" s="153">
        <v>24.0596</v>
      </c>
      <c r="W18" s="137">
        <f t="shared" si="6"/>
        <v>-17169.837599999999</v>
      </c>
      <c r="X18" s="138">
        <f t="shared" si="7"/>
        <v>-17169.837599999999</v>
      </c>
      <c r="Y18" s="137">
        <f t="shared" si="8"/>
        <v>-17169.837599999999</v>
      </c>
      <c r="Z18" s="30">
        <v>0</v>
      </c>
      <c r="AA18" s="25"/>
      <c r="AB18" s="75" t="s">
        <v>70</v>
      </c>
    </row>
    <row r="19" spans="1:28" s="23" customFormat="1" x14ac:dyDescent="0.2">
      <c r="A19" s="25">
        <v>2020</v>
      </c>
      <c r="B19" s="25" t="s">
        <v>73</v>
      </c>
      <c r="C19" s="92">
        <v>141</v>
      </c>
      <c r="D19" s="25" t="s">
        <v>25</v>
      </c>
      <c r="E19" s="28">
        <v>43888</v>
      </c>
      <c r="F19" s="28">
        <v>43952</v>
      </c>
      <c r="G19" s="28">
        <v>43982</v>
      </c>
      <c r="H19" s="28">
        <v>43987</v>
      </c>
      <c r="I19" s="43">
        <v>734</v>
      </c>
      <c r="J19" s="43" t="s">
        <v>46</v>
      </c>
      <c r="K19" s="25" t="s">
        <v>12</v>
      </c>
      <c r="L19" s="25" t="s">
        <v>15</v>
      </c>
      <c r="M19" s="45">
        <v>48.8</v>
      </c>
      <c r="N19" s="92" t="s">
        <v>26</v>
      </c>
      <c r="O19" s="41">
        <f t="shared" si="9"/>
        <v>-35819.199999999997</v>
      </c>
      <c r="P19" s="34" t="s">
        <v>17</v>
      </c>
      <c r="Q19" s="74" t="s">
        <v>38</v>
      </c>
      <c r="R19" s="40">
        <f t="shared" si="10"/>
        <v>19808.3112</v>
      </c>
      <c r="S19" s="30">
        <v>0</v>
      </c>
      <c r="T19" s="25"/>
      <c r="U19" s="153">
        <v>30.565000000000001</v>
      </c>
      <c r="V19" s="153">
        <v>26.986799999999999</v>
      </c>
      <c r="W19" s="137">
        <f>(V19-M19)*I19</f>
        <v>-16010.888799999999</v>
      </c>
      <c r="X19" s="138">
        <f t="shared" si="7"/>
        <v>-16010.888799999999</v>
      </c>
      <c r="Y19" s="137">
        <f t="shared" si="8"/>
        <v>-16010.888799999999</v>
      </c>
      <c r="Z19" s="30">
        <v>0</v>
      </c>
      <c r="AA19" s="25"/>
      <c r="AB19" s="75" t="s">
        <v>70</v>
      </c>
    </row>
    <row r="20" spans="1:28" s="23" customFormat="1" x14ac:dyDescent="0.2">
      <c r="A20" s="25">
        <v>2020</v>
      </c>
      <c r="B20" s="25" t="s">
        <v>74</v>
      </c>
      <c r="C20" s="92">
        <v>142</v>
      </c>
      <c r="D20" s="25" t="s">
        <v>25</v>
      </c>
      <c r="E20" s="28">
        <v>43888</v>
      </c>
      <c r="F20" s="28">
        <v>43983</v>
      </c>
      <c r="G20" s="28">
        <v>44012</v>
      </c>
      <c r="H20" s="28">
        <v>44019</v>
      </c>
      <c r="I20" s="43">
        <v>2668</v>
      </c>
      <c r="J20" s="43" t="s">
        <v>46</v>
      </c>
      <c r="K20" s="25" t="s">
        <v>12</v>
      </c>
      <c r="L20" s="25" t="s">
        <v>15</v>
      </c>
      <c r="M20" s="45">
        <v>48.8</v>
      </c>
      <c r="N20" s="92" t="s">
        <v>26</v>
      </c>
      <c r="O20" s="41">
        <f t="shared" si="9"/>
        <v>-130198.39999999999</v>
      </c>
      <c r="P20" s="34" t="s">
        <v>17</v>
      </c>
      <c r="Q20" s="74" t="s">
        <v>38</v>
      </c>
      <c r="R20" s="40">
        <f t="shared" si="10"/>
        <v>78064.8796</v>
      </c>
      <c r="S20" s="30">
        <v>0</v>
      </c>
      <c r="T20" s="25"/>
      <c r="U20" s="153">
        <v>30.565000000000001</v>
      </c>
      <c r="V20" s="153">
        <v>29.259699999999999</v>
      </c>
      <c r="W20" s="137">
        <f t="shared" ref="W20:W21" si="11">(V20-M20)*I20</f>
        <v>-52133.520399999994</v>
      </c>
      <c r="X20" s="138">
        <f t="shared" ref="X20:X21" si="12">W20</f>
        <v>-52133.520399999994</v>
      </c>
      <c r="Y20" s="137">
        <f t="shared" ref="Y20:Y21" si="13">W20</f>
        <v>-52133.520399999994</v>
      </c>
      <c r="Z20" s="30">
        <v>0</v>
      </c>
      <c r="AA20" s="25"/>
      <c r="AB20" s="75" t="s">
        <v>70</v>
      </c>
    </row>
    <row r="21" spans="1:28" s="23" customFormat="1" x14ac:dyDescent="0.2">
      <c r="A21" s="25">
        <v>2020</v>
      </c>
      <c r="B21" s="25" t="s">
        <v>75</v>
      </c>
      <c r="C21" s="92">
        <v>143</v>
      </c>
      <c r="D21" s="25" t="s">
        <v>25</v>
      </c>
      <c r="E21" s="28">
        <v>43888</v>
      </c>
      <c r="F21" s="28">
        <v>44013</v>
      </c>
      <c r="G21" s="28">
        <v>44043</v>
      </c>
      <c r="H21" s="28">
        <v>44050</v>
      </c>
      <c r="I21" s="43">
        <v>3140</v>
      </c>
      <c r="J21" s="43" t="s">
        <v>46</v>
      </c>
      <c r="K21" s="25" t="s">
        <v>12</v>
      </c>
      <c r="L21" s="25" t="s">
        <v>15</v>
      </c>
      <c r="M21" s="45">
        <v>48.8</v>
      </c>
      <c r="N21" s="92" t="s">
        <v>26</v>
      </c>
      <c r="O21" s="41">
        <f t="shared" si="9"/>
        <v>-153232</v>
      </c>
      <c r="P21" s="34" t="s">
        <v>17</v>
      </c>
      <c r="Q21" s="74" t="s">
        <v>38</v>
      </c>
      <c r="R21" s="40">
        <f t="shared" si="10"/>
        <v>97105.127999999997</v>
      </c>
      <c r="S21" s="30">
        <v>0</v>
      </c>
      <c r="T21" s="25"/>
      <c r="U21" s="153">
        <v>30.565000000000001</v>
      </c>
      <c r="V21" s="153">
        <v>30.9252</v>
      </c>
      <c r="W21" s="137">
        <f t="shared" si="11"/>
        <v>-56126.871999999988</v>
      </c>
      <c r="X21" s="138">
        <f t="shared" si="12"/>
        <v>-56126.871999999988</v>
      </c>
      <c r="Y21" s="137">
        <f t="shared" si="13"/>
        <v>-56126.871999999988</v>
      </c>
      <c r="Z21" s="30">
        <v>0</v>
      </c>
      <c r="AA21" s="25"/>
      <c r="AB21" s="75" t="s">
        <v>70</v>
      </c>
    </row>
    <row r="22" spans="1:28" s="23" customFormat="1" x14ac:dyDescent="0.2">
      <c r="A22" s="25">
        <v>2020</v>
      </c>
      <c r="B22" s="25" t="s">
        <v>76</v>
      </c>
      <c r="C22" s="92">
        <v>144</v>
      </c>
      <c r="D22" s="25" t="s">
        <v>25</v>
      </c>
      <c r="E22" s="28">
        <v>43888</v>
      </c>
      <c r="F22" s="125">
        <v>44044</v>
      </c>
      <c r="G22" s="125">
        <v>44074</v>
      </c>
      <c r="H22" s="125">
        <v>44081</v>
      </c>
      <c r="I22" s="43">
        <v>8078</v>
      </c>
      <c r="J22" s="43" t="s">
        <v>46</v>
      </c>
      <c r="K22" s="25" t="s">
        <v>12</v>
      </c>
      <c r="L22" s="25" t="s">
        <v>15</v>
      </c>
      <c r="M22" s="45">
        <v>48.8</v>
      </c>
      <c r="N22" s="92" t="s">
        <v>26</v>
      </c>
      <c r="O22" s="41">
        <f t="shared" si="9"/>
        <v>-394206.39999999997</v>
      </c>
      <c r="P22" s="34" t="s">
        <v>17</v>
      </c>
      <c r="Q22" s="74" t="s">
        <v>38</v>
      </c>
      <c r="R22" s="40">
        <f t="shared" si="10"/>
        <v>259761.01479999998</v>
      </c>
      <c r="S22" s="30">
        <v>0</v>
      </c>
      <c r="T22" s="25"/>
      <c r="U22" s="153">
        <v>30.565000000000001</v>
      </c>
      <c r="V22" s="153">
        <v>32.156599999999997</v>
      </c>
      <c r="W22" s="137">
        <f t="shared" si="6"/>
        <v>-134445.38519999999</v>
      </c>
      <c r="X22" s="138">
        <f t="shared" si="7"/>
        <v>-134445.38519999999</v>
      </c>
      <c r="Y22" s="137">
        <f t="shared" si="8"/>
        <v>-134445.38519999999</v>
      </c>
      <c r="Z22" s="30">
        <v>0</v>
      </c>
      <c r="AA22" s="25"/>
      <c r="AB22" s="75" t="s">
        <v>70</v>
      </c>
    </row>
    <row r="23" spans="1:28" s="104" customFormat="1" x14ac:dyDescent="0.2">
      <c r="A23" s="117">
        <v>2020</v>
      </c>
      <c r="B23" s="117" t="s">
        <v>77</v>
      </c>
      <c r="C23" s="92">
        <v>145</v>
      </c>
      <c r="D23" s="117" t="s">
        <v>25</v>
      </c>
      <c r="E23" s="125">
        <v>43888</v>
      </c>
      <c r="F23" s="125">
        <v>44075</v>
      </c>
      <c r="G23" s="125">
        <v>44104</v>
      </c>
      <c r="H23" s="125">
        <v>44111</v>
      </c>
      <c r="I23" s="118">
        <v>6815</v>
      </c>
      <c r="J23" s="118" t="s">
        <v>46</v>
      </c>
      <c r="K23" s="117" t="s">
        <v>12</v>
      </c>
      <c r="L23" s="117" t="s">
        <v>15</v>
      </c>
      <c r="M23" s="45">
        <v>48.8</v>
      </c>
      <c r="N23" s="92" t="s">
        <v>26</v>
      </c>
      <c r="O23" s="120">
        <f t="shared" si="9"/>
        <v>-332572</v>
      </c>
      <c r="P23" s="121" t="s">
        <v>17</v>
      </c>
      <c r="Q23" s="91" t="s">
        <v>38</v>
      </c>
      <c r="R23" s="122">
        <f t="shared" si="10"/>
        <v>224250.30100000001</v>
      </c>
      <c r="S23" s="123">
        <v>0</v>
      </c>
      <c r="T23" s="117"/>
      <c r="U23" s="153">
        <v>30.565000000000001</v>
      </c>
      <c r="V23" s="153">
        <v>32.9054</v>
      </c>
      <c r="W23" s="139">
        <f t="shared" si="6"/>
        <v>-108321.69899999998</v>
      </c>
      <c r="X23" s="140">
        <f t="shared" si="7"/>
        <v>-108321.69899999998</v>
      </c>
      <c r="Y23" s="139">
        <f t="shared" si="8"/>
        <v>-108321.69899999998</v>
      </c>
      <c r="Z23" s="123">
        <v>0</v>
      </c>
      <c r="AA23" s="117"/>
      <c r="AB23" s="124" t="s">
        <v>70</v>
      </c>
    </row>
    <row r="24" spans="1:28" s="104" customFormat="1" x14ac:dyDescent="0.2">
      <c r="A24" s="117">
        <v>2020</v>
      </c>
      <c r="B24" s="117" t="s">
        <v>78</v>
      </c>
      <c r="C24" s="92">
        <v>146</v>
      </c>
      <c r="D24" s="117" t="s">
        <v>25</v>
      </c>
      <c r="E24" s="125">
        <v>43888</v>
      </c>
      <c r="F24" s="125">
        <v>44105</v>
      </c>
      <c r="G24" s="125">
        <v>44135</v>
      </c>
      <c r="H24" s="125">
        <v>44141</v>
      </c>
      <c r="I24" s="118">
        <v>7996</v>
      </c>
      <c r="J24" s="118" t="s">
        <v>46</v>
      </c>
      <c r="K24" s="117" t="s">
        <v>12</v>
      </c>
      <c r="L24" s="117" t="s">
        <v>15</v>
      </c>
      <c r="M24" s="45">
        <v>48.8</v>
      </c>
      <c r="N24" s="92" t="s">
        <v>26</v>
      </c>
      <c r="O24" s="120">
        <f t="shared" si="9"/>
        <v>-390204.8</v>
      </c>
      <c r="P24" s="121" t="s">
        <v>17</v>
      </c>
      <c r="Q24" s="91" t="s">
        <v>38</v>
      </c>
      <c r="R24" s="122">
        <f t="shared" si="10"/>
        <v>267634.11599999998</v>
      </c>
      <c r="S24" s="123">
        <v>0</v>
      </c>
      <c r="T24" s="117"/>
      <c r="U24" s="153">
        <v>30.565000000000001</v>
      </c>
      <c r="V24" s="153">
        <v>33.470999999999997</v>
      </c>
      <c r="W24" s="139">
        <f t="shared" si="6"/>
        <v>-122570.68400000001</v>
      </c>
      <c r="X24" s="140">
        <f t="shared" si="7"/>
        <v>-122570.68400000001</v>
      </c>
      <c r="Y24" s="139">
        <f t="shared" si="8"/>
        <v>-122570.68400000001</v>
      </c>
      <c r="Z24" s="123">
        <v>0</v>
      </c>
      <c r="AA24" s="117"/>
      <c r="AB24" s="124" t="s">
        <v>70</v>
      </c>
    </row>
    <row r="25" spans="1:28" s="104" customFormat="1" x14ac:dyDescent="0.2">
      <c r="A25" s="117">
        <v>2020</v>
      </c>
      <c r="B25" s="117" t="s">
        <v>79</v>
      </c>
      <c r="C25" s="92">
        <v>147</v>
      </c>
      <c r="D25" s="117" t="s">
        <v>25</v>
      </c>
      <c r="E25" s="125">
        <v>43888</v>
      </c>
      <c r="F25" s="125">
        <v>44136</v>
      </c>
      <c r="G25" s="125">
        <v>44165</v>
      </c>
      <c r="H25" s="125">
        <v>44172</v>
      </c>
      <c r="I25" s="118">
        <v>12526</v>
      </c>
      <c r="J25" s="118" t="s">
        <v>46</v>
      </c>
      <c r="K25" s="117" t="s">
        <v>12</v>
      </c>
      <c r="L25" s="117" t="s">
        <v>15</v>
      </c>
      <c r="M25" s="45">
        <v>48.8</v>
      </c>
      <c r="N25" s="117" t="s">
        <v>26</v>
      </c>
      <c r="O25" s="120">
        <f t="shared" ref="O25" si="14">-(M25*I25)</f>
        <v>-611268.79999999993</v>
      </c>
      <c r="P25" s="121" t="s">
        <v>17</v>
      </c>
      <c r="Q25" s="91" t="s">
        <v>38</v>
      </c>
      <c r="R25" s="122">
        <f t="shared" ref="R25" si="15">I25*V25</f>
        <v>425068.55739999999</v>
      </c>
      <c r="S25" s="123">
        <v>0</v>
      </c>
      <c r="T25" s="117"/>
      <c r="U25" s="153">
        <v>30.565000000000001</v>
      </c>
      <c r="V25" s="153">
        <v>33.934899999999999</v>
      </c>
      <c r="W25" s="139">
        <f t="shared" ref="W25" si="16">(V25-M25)*I25</f>
        <v>-186200.24259999997</v>
      </c>
      <c r="X25" s="140">
        <f t="shared" ref="X25" si="17">W25</f>
        <v>-186200.24259999997</v>
      </c>
      <c r="Y25" s="139">
        <f t="shared" ref="Y25" si="18">W25</f>
        <v>-186200.24259999997</v>
      </c>
      <c r="Z25" s="123">
        <v>0</v>
      </c>
      <c r="AA25" s="117"/>
      <c r="AB25" s="124" t="s">
        <v>70</v>
      </c>
    </row>
    <row r="26" spans="1:28" s="104" customFormat="1" x14ac:dyDescent="0.2">
      <c r="A26" s="117">
        <v>2020</v>
      </c>
      <c r="B26" s="117" t="s">
        <v>80</v>
      </c>
      <c r="C26" s="117">
        <v>148</v>
      </c>
      <c r="D26" s="117" t="s">
        <v>25</v>
      </c>
      <c r="E26" s="125">
        <v>43888</v>
      </c>
      <c r="F26" s="125">
        <v>44166</v>
      </c>
      <c r="G26" s="125">
        <v>44196</v>
      </c>
      <c r="H26" s="125">
        <v>44204</v>
      </c>
      <c r="I26" s="118">
        <v>7249</v>
      </c>
      <c r="J26" s="118" t="s">
        <v>46</v>
      </c>
      <c r="K26" s="117" t="s">
        <v>12</v>
      </c>
      <c r="L26" s="117" t="s">
        <v>15</v>
      </c>
      <c r="M26" s="119">
        <v>48.8</v>
      </c>
      <c r="N26" s="117" t="s">
        <v>26</v>
      </c>
      <c r="O26" s="120">
        <f>-(M26*I26)</f>
        <v>-353751.19999999995</v>
      </c>
      <c r="P26" s="121" t="s">
        <v>17</v>
      </c>
      <c r="Q26" s="91" t="s">
        <v>38</v>
      </c>
      <c r="R26" s="122">
        <f t="shared" si="10"/>
        <v>249098.11190000002</v>
      </c>
      <c r="S26" s="123">
        <v>0</v>
      </c>
      <c r="T26" s="117"/>
      <c r="U26" s="153">
        <v>30.565000000000001</v>
      </c>
      <c r="V26" s="154">
        <v>34.363100000000003</v>
      </c>
      <c r="W26" s="139">
        <f t="shared" si="6"/>
        <v>-104653.08809999996</v>
      </c>
      <c r="X26" s="140">
        <f t="shared" si="7"/>
        <v>-104653.08809999996</v>
      </c>
      <c r="Y26" s="139">
        <f t="shared" si="8"/>
        <v>-104653.08809999996</v>
      </c>
      <c r="Z26" s="123">
        <v>0</v>
      </c>
      <c r="AA26" s="117"/>
      <c r="AB26" s="124" t="s">
        <v>70</v>
      </c>
    </row>
    <row r="27" spans="1:28" s="144" customFormat="1" x14ac:dyDescent="0.2">
      <c r="A27" s="97">
        <v>2020</v>
      </c>
      <c r="B27" s="97" t="s">
        <v>82</v>
      </c>
      <c r="C27" s="97">
        <v>149</v>
      </c>
      <c r="D27" s="97" t="s">
        <v>25</v>
      </c>
      <c r="E27" s="98">
        <v>43900</v>
      </c>
      <c r="F27" s="98">
        <v>43891</v>
      </c>
      <c r="G27" s="98">
        <v>43921</v>
      </c>
      <c r="H27" s="98">
        <v>43928</v>
      </c>
      <c r="I27" s="99">
        <v>2500</v>
      </c>
      <c r="J27" s="99" t="s">
        <v>46</v>
      </c>
      <c r="K27" s="97" t="s">
        <v>12</v>
      </c>
      <c r="L27" s="97" t="s">
        <v>15</v>
      </c>
      <c r="M27" s="106">
        <v>36</v>
      </c>
      <c r="N27" s="97" t="s">
        <v>26</v>
      </c>
      <c r="O27" s="107">
        <f>-(M27*I27)</f>
        <v>-90000</v>
      </c>
      <c r="P27" s="108" t="s">
        <v>17</v>
      </c>
      <c r="Q27" s="98" t="s">
        <v>38</v>
      </c>
      <c r="R27" s="109">
        <f>I27*V27</f>
        <v>76413.75</v>
      </c>
      <c r="S27" s="110">
        <v>0</v>
      </c>
      <c r="T27" s="141"/>
      <c r="U27" s="154">
        <v>30.5655</v>
      </c>
      <c r="V27" s="154">
        <v>30.5655</v>
      </c>
      <c r="W27" s="142">
        <f t="shared" ref="W27" si="19">(V27-M27)*I27</f>
        <v>-13586.25</v>
      </c>
      <c r="X27" s="143">
        <f t="shared" ref="X27" si="20">W27</f>
        <v>-13586.25</v>
      </c>
      <c r="Y27" s="142">
        <f t="shared" ref="Y27" si="21">W27</f>
        <v>-13586.25</v>
      </c>
      <c r="Z27" s="142">
        <v>0</v>
      </c>
      <c r="AA27" s="141"/>
      <c r="AB27" s="100" t="s">
        <v>70</v>
      </c>
    </row>
    <row r="28" spans="1:28" s="144" customFormat="1" x14ac:dyDescent="0.2">
      <c r="A28" s="97">
        <v>2020</v>
      </c>
      <c r="B28" s="97" t="s">
        <v>83</v>
      </c>
      <c r="C28" s="97">
        <v>150</v>
      </c>
      <c r="D28" s="97" t="s">
        <v>25</v>
      </c>
      <c r="E28" s="98">
        <v>43900</v>
      </c>
      <c r="F28" s="98">
        <v>43922</v>
      </c>
      <c r="G28" s="98">
        <v>43951</v>
      </c>
      <c r="H28" s="98">
        <v>43959</v>
      </c>
      <c r="I28" s="99">
        <v>2500</v>
      </c>
      <c r="J28" s="99" t="s">
        <v>46</v>
      </c>
      <c r="K28" s="97" t="s">
        <v>12</v>
      </c>
      <c r="L28" s="97" t="s">
        <v>15</v>
      </c>
      <c r="M28" s="106">
        <v>36</v>
      </c>
      <c r="N28" s="97" t="s">
        <v>26</v>
      </c>
      <c r="O28" s="120">
        <f t="shared" si="9"/>
        <v>-90000</v>
      </c>
      <c r="P28" s="108" t="s">
        <v>17</v>
      </c>
      <c r="Q28" s="98" t="s">
        <v>38</v>
      </c>
      <c r="R28" s="109">
        <f>I28*V28</f>
        <v>60150.249999999993</v>
      </c>
      <c r="S28" s="110">
        <v>0</v>
      </c>
      <c r="T28" s="141"/>
      <c r="U28" s="154">
        <v>30.5655</v>
      </c>
      <c r="V28" s="154">
        <v>24.060099999999998</v>
      </c>
      <c r="W28" s="142">
        <f t="shared" si="6"/>
        <v>-29849.750000000004</v>
      </c>
      <c r="X28" s="143">
        <f t="shared" si="7"/>
        <v>-29849.750000000004</v>
      </c>
      <c r="Y28" s="142">
        <f t="shared" si="8"/>
        <v>-29849.750000000004</v>
      </c>
      <c r="Z28" s="142">
        <v>0</v>
      </c>
      <c r="AA28" s="141"/>
      <c r="AB28" s="75" t="s">
        <v>70</v>
      </c>
    </row>
    <row r="29" spans="1:28" s="151" customFormat="1" ht="13.5" thickBot="1" x14ac:dyDescent="0.25">
      <c r="A29" s="94">
        <v>2020</v>
      </c>
      <c r="B29" s="94" t="s">
        <v>84</v>
      </c>
      <c r="C29" s="94">
        <v>151</v>
      </c>
      <c r="D29" s="94" t="s">
        <v>25</v>
      </c>
      <c r="E29" s="95">
        <v>43900</v>
      </c>
      <c r="F29" s="95">
        <v>43952</v>
      </c>
      <c r="G29" s="95">
        <v>43982</v>
      </c>
      <c r="H29" s="95">
        <v>43987</v>
      </c>
      <c r="I29" s="96">
        <v>2500</v>
      </c>
      <c r="J29" s="96" t="s">
        <v>46</v>
      </c>
      <c r="K29" s="94" t="s">
        <v>12</v>
      </c>
      <c r="L29" s="94" t="s">
        <v>15</v>
      </c>
      <c r="M29" s="102">
        <v>36</v>
      </c>
      <c r="N29" s="94" t="s">
        <v>26</v>
      </c>
      <c r="O29" s="152">
        <f t="shared" ref="O29" si="22">-(M29*I29)</f>
        <v>-90000</v>
      </c>
      <c r="P29" s="146" t="s">
        <v>17</v>
      </c>
      <c r="Q29" s="95" t="s">
        <v>38</v>
      </c>
      <c r="R29" s="145">
        <f>I29*V29</f>
        <v>67468.25</v>
      </c>
      <c r="S29" s="103">
        <v>0</v>
      </c>
      <c r="T29" s="147"/>
      <c r="U29" s="155">
        <v>30.5655</v>
      </c>
      <c r="V29" s="155">
        <v>26.987300000000001</v>
      </c>
      <c r="W29" s="148">
        <f t="shared" ref="W29" si="23">(V29-M29)*I29</f>
        <v>-22531.749999999996</v>
      </c>
      <c r="X29" s="149">
        <f t="shared" ref="X29" si="24">W29</f>
        <v>-22531.749999999996</v>
      </c>
      <c r="Y29" s="148">
        <f t="shared" ref="Y29" si="25">W29</f>
        <v>-22531.749999999996</v>
      </c>
      <c r="Z29" s="150">
        <v>0</v>
      </c>
      <c r="AA29" s="147"/>
      <c r="AB29" s="201" t="s">
        <v>70</v>
      </c>
    </row>
    <row r="30" spans="1:28" s="24" customFormat="1" ht="13.5" thickTop="1" x14ac:dyDescent="0.2">
      <c r="A30" s="26"/>
      <c r="B30" s="26"/>
      <c r="C30" s="26"/>
      <c r="D30" s="26"/>
      <c r="E30" s="29"/>
      <c r="F30" s="29"/>
      <c r="G30" s="29"/>
      <c r="H30" s="29"/>
      <c r="I30" s="44">
        <f>SUM(I9:I29)</f>
        <v>223499</v>
      </c>
      <c r="J30" s="44"/>
      <c r="K30" s="26"/>
      <c r="L30" s="26"/>
      <c r="M30" s="46"/>
      <c r="N30" s="26" t="s">
        <v>26</v>
      </c>
      <c r="O30" s="42">
        <f>SUM(O9:O29)</f>
        <v>-12470751.199999999</v>
      </c>
      <c r="P30" s="26"/>
      <c r="Q30" s="29"/>
      <c r="R30" s="31">
        <f>SUM(R9:R29)</f>
        <v>6870192.1672999999</v>
      </c>
      <c r="S30" s="31">
        <f>SUM(S17:S26)</f>
        <v>0</v>
      </c>
      <c r="T30" s="116"/>
      <c r="U30" s="35" t="s">
        <v>27</v>
      </c>
      <c r="V30" s="35"/>
      <c r="W30" s="31">
        <f>SUM(W9:W29)</f>
        <v>-5600559.0327000003</v>
      </c>
      <c r="X30" s="31">
        <f>SUM(X9:X29)</f>
        <v>-5600559.0327000003</v>
      </c>
      <c r="Y30" s="31">
        <f>SUM(Y9:Y29)</f>
        <v>-5600559.0327000003</v>
      </c>
      <c r="Z30" s="31">
        <v>0</v>
      </c>
      <c r="AA30" s="26"/>
      <c r="AB30" s="77"/>
    </row>
    <row r="31" spans="1:28" s="24" customFormat="1" x14ac:dyDescent="0.2">
      <c r="A31" s="26"/>
      <c r="B31" s="26"/>
      <c r="C31" s="26"/>
      <c r="D31" s="26"/>
      <c r="E31" s="29"/>
      <c r="F31" s="29"/>
      <c r="G31" s="29"/>
      <c r="H31" s="29"/>
      <c r="I31" s="44"/>
      <c r="J31" s="44"/>
      <c r="K31" s="26"/>
      <c r="L31" s="26"/>
      <c r="M31" s="46"/>
      <c r="N31" s="26"/>
      <c r="O31" s="42"/>
      <c r="P31" s="26"/>
      <c r="Q31" s="29"/>
      <c r="R31" s="31"/>
      <c r="S31" s="31"/>
      <c r="T31" s="26"/>
      <c r="U31" s="44"/>
      <c r="V31" s="35"/>
      <c r="W31" s="31"/>
      <c r="X31" s="31"/>
      <c r="Y31" s="31"/>
      <c r="Z31" s="31"/>
      <c r="AA31" s="26"/>
      <c r="AB31" s="77"/>
    </row>
    <row r="32" spans="1:28" s="112" customFormat="1" x14ac:dyDescent="0.2">
      <c r="A32" s="97">
        <v>2020</v>
      </c>
      <c r="B32" s="97" t="s">
        <v>49</v>
      </c>
      <c r="C32" s="97">
        <v>93</v>
      </c>
      <c r="D32" s="97" t="s">
        <v>25</v>
      </c>
      <c r="E32" s="98">
        <v>43558</v>
      </c>
      <c r="F32" s="98">
        <v>43891</v>
      </c>
      <c r="G32" s="98">
        <v>43921</v>
      </c>
      <c r="H32" s="98">
        <v>43928</v>
      </c>
      <c r="I32" s="99">
        <v>650</v>
      </c>
      <c r="J32" s="99" t="s">
        <v>44</v>
      </c>
      <c r="K32" s="97" t="s">
        <v>12</v>
      </c>
      <c r="L32" s="97" t="s">
        <v>15</v>
      </c>
      <c r="M32" s="106">
        <v>287</v>
      </c>
      <c r="N32" s="97" t="s">
        <v>26</v>
      </c>
      <c r="O32" s="107">
        <f t="shared" ref="O32:O49" si="26">-(M32*I32)</f>
        <v>-186550</v>
      </c>
      <c r="P32" s="108" t="s">
        <v>17</v>
      </c>
      <c r="Q32" s="98" t="s">
        <v>34</v>
      </c>
      <c r="R32" s="109">
        <f t="shared" ref="R32:R49" si="27">I32*V32</f>
        <v>88917.92</v>
      </c>
      <c r="S32" s="110">
        <v>0</v>
      </c>
      <c r="T32" s="97"/>
      <c r="U32" s="153">
        <v>136.79679999999999</v>
      </c>
      <c r="V32" s="153">
        <v>136.79679999999999</v>
      </c>
      <c r="W32" s="110">
        <f t="shared" ref="W32:W49" si="28">(V32-M32)*I32</f>
        <v>-97632.08</v>
      </c>
      <c r="X32" s="113">
        <f t="shared" ref="X32:X49" si="29">W32</f>
        <v>-97632.08</v>
      </c>
      <c r="Y32" s="110">
        <f t="shared" ref="Y32:Y49" si="30">W32</f>
        <v>-97632.08</v>
      </c>
      <c r="Z32" s="110">
        <v>0</v>
      </c>
      <c r="AA32" s="97"/>
      <c r="AB32" s="100" t="s">
        <v>36</v>
      </c>
    </row>
    <row r="33" spans="1:28" s="112" customFormat="1" x14ac:dyDescent="0.2">
      <c r="A33" s="97">
        <v>2020</v>
      </c>
      <c r="B33" s="97" t="s">
        <v>49</v>
      </c>
      <c r="C33" s="97">
        <v>122</v>
      </c>
      <c r="D33" s="97" t="s">
        <v>25</v>
      </c>
      <c r="E33" s="194">
        <v>43843</v>
      </c>
      <c r="F33" s="98">
        <v>43891</v>
      </c>
      <c r="G33" s="98">
        <v>43921</v>
      </c>
      <c r="H33" s="98">
        <v>43928</v>
      </c>
      <c r="I33" s="195">
        <v>-325</v>
      </c>
      <c r="J33" s="99" t="s">
        <v>44</v>
      </c>
      <c r="K33" s="97" t="s">
        <v>12</v>
      </c>
      <c r="L33" s="198" t="s">
        <v>17</v>
      </c>
      <c r="M33" s="196">
        <v>234.4</v>
      </c>
      <c r="N33" s="97" t="s">
        <v>26</v>
      </c>
      <c r="O33" s="199">
        <f t="shared" si="26"/>
        <v>76180</v>
      </c>
      <c r="P33" s="92" t="s">
        <v>15</v>
      </c>
      <c r="Q33" s="98" t="s">
        <v>34</v>
      </c>
      <c r="R33" s="197">
        <f t="shared" si="27"/>
        <v>-44459.61</v>
      </c>
      <c r="S33" s="110">
        <v>0</v>
      </c>
      <c r="T33" s="97"/>
      <c r="U33" s="153">
        <v>136.7988</v>
      </c>
      <c r="V33" s="153">
        <v>136.7988</v>
      </c>
      <c r="W33" s="93">
        <f t="shared" si="28"/>
        <v>31720.390000000003</v>
      </c>
      <c r="X33" s="113">
        <f t="shared" si="29"/>
        <v>31720.390000000003</v>
      </c>
      <c r="Y33" s="110">
        <f t="shared" si="30"/>
        <v>31720.390000000003</v>
      </c>
      <c r="Z33" s="110">
        <v>0</v>
      </c>
      <c r="AA33" s="97"/>
      <c r="AB33" s="100" t="s">
        <v>36</v>
      </c>
    </row>
    <row r="34" spans="1:28" s="101" customFormat="1" x14ac:dyDescent="0.2">
      <c r="A34" s="97">
        <v>2020</v>
      </c>
      <c r="B34" s="97" t="s">
        <v>51</v>
      </c>
      <c r="C34" s="97">
        <v>97</v>
      </c>
      <c r="D34" s="97" t="s">
        <v>25</v>
      </c>
      <c r="E34" s="98">
        <v>43609</v>
      </c>
      <c r="F34" s="98">
        <v>43922</v>
      </c>
      <c r="G34" s="98">
        <v>43951</v>
      </c>
      <c r="H34" s="98">
        <v>43959</v>
      </c>
      <c r="I34" s="99">
        <v>650</v>
      </c>
      <c r="J34" s="99" t="s">
        <v>44</v>
      </c>
      <c r="K34" s="97" t="s">
        <v>12</v>
      </c>
      <c r="L34" s="97" t="s">
        <v>15</v>
      </c>
      <c r="M34" s="106">
        <v>272.5</v>
      </c>
      <c r="N34" s="97" t="s">
        <v>26</v>
      </c>
      <c r="O34" s="107">
        <f t="shared" si="26"/>
        <v>-177125</v>
      </c>
      <c r="P34" s="108" t="s">
        <v>17</v>
      </c>
      <c r="Q34" s="98" t="s">
        <v>34</v>
      </c>
      <c r="R34" s="109">
        <f t="shared" si="27"/>
        <v>64019.67</v>
      </c>
      <c r="S34" s="110">
        <v>0</v>
      </c>
      <c r="T34" s="97"/>
      <c r="U34" s="153">
        <v>136.79679999999999</v>
      </c>
      <c r="V34" s="154">
        <v>98.491799999999998</v>
      </c>
      <c r="W34" s="110">
        <f t="shared" si="28"/>
        <v>-113105.32999999999</v>
      </c>
      <c r="X34" s="113">
        <f t="shared" si="29"/>
        <v>-113105.32999999999</v>
      </c>
      <c r="Y34" s="110">
        <f t="shared" si="30"/>
        <v>-113105.32999999999</v>
      </c>
      <c r="Z34" s="110">
        <v>0</v>
      </c>
      <c r="AA34" s="97"/>
      <c r="AB34" s="100" t="s">
        <v>36</v>
      </c>
    </row>
    <row r="35" spans="1:28" s="101" customFormat="1" x14ac:dyDescent="0.2">
      <c r="A35" s="97">
        <v>2020</v>
      </c>
      <c r="B35" s="97" t="s">
        <v>51</v>
      </c>
      <c r="C35" s="97">
        <v>123</v>
      </c>
      <c r="D35" s="97" t="s">
        <v>25</v>
      </c>
      <c r="E35" s="74">
        <v>43843</v>
      </c>
      <c r="F35" s="98">
        <v>43922</v>
      </c>
      <c r="G35" s="98">
        <v>43951</v>
      </c>
      <c r="H35" s="98">
        <v>43959</v>
      </c>
      <c r="I35" s="90">
        <v>-325</v>
      </c>
      <c r="J35" s="99" t="s">
        <v>44</v>
      </c>
      <c r="K35" s="97" t="s">
        <v>12</v>
      </c>
      <c r="L35" s="87" t="s">
        <v>17</v>
      </c>
      <c r="M35" s="85">
        <v>234.4</v>
      </c>
      <c r="N35" s="97" t="s">
        <v>26</v>
      </c>
      <c r="O35" s="88">
        <f t="shared" si="26"/>
        <v>76180</v>
      </c>
      <c r="P35" s="84" t="s">
        <v>15</v>
      </c>
      <c r="Q35" s="98" t="s">
        <v>34</v>
      </c>
      <c r="R35" s="86">
        <f t="shared" si="27"/>
        <v>-32010.322500000002</v>
      </c>
      <c r="S35" s="110">
        <v>0</v>
      </c>
      <c r="T35" s="97"/>
      <c r="U35" s="153">
        <v>136.7988</v>
      </c>
      <c r="V35" s="154">
        <v>98.493300000000005</v>
      </c>
      <c r="W35" s="89">
        <f t="shared" si="28"/>
        <v>44169.677499999998</v>
      </c>
      <c r="X35" s="113">
        <f t="shared" si="29"/>
        <v>44169.677499999998</v>
      </c>
      <c r="Y35" s="110">
        <f t="shared" si="30"/>
        <v>44169.677499999998</v>
      </c>
      <c r="Z35" s="110">
        <v>0</v>
      </c>
      <c r="AA35" s="97"/>
      <c r="AB35" s="100" t="s">
        <v>36</v>
      </c>
    </row>
    <row r="36" spans="1:28" s="112" customFormat="1" x14ac:dyDescent="0.2">
      <c r="A36" s="97">
        <v>2020</v>
      </c>
      <c r="B36" s="97" t="s">
        <v>53</v>
      </c>
      <c r="C36" s="97">
        <v>99</v>
      </c>
      <c r="D36" s="97" t="s">
        <v>25</v>
      </c>
      <c r="E36" s="98">
        <v>43623</v>
      </c>
      <c r="F36" s="98">
        <v>43952</v>
      </c>
      <c r="G36" s="98">
        <v>43982</v>
      </c>
      <c r="H36" s="98">
        <v>43990</v>
      </c>
      <c r="I36" s="99">
        <v>650</v>
      </c>
      <c r="J36" s="99" t="s">
        <v>44</v>
      </c>
      <c r="K36" s="97" t="s">
        <v>12</v>
      </c>
      <c r="L36" s="97" t="s">
        <v>15</v>
      </c>
      <c r="M36" s="106">
        <v>250</v>
      </c>
      <c r="N36" s="97" t="s">
        <v>26</v>
      </c>
      <c r="O36" s="107">
        <f t="shared" si="26"/>
        <v>-162500</v>
      </c>
      <c r="P36" s="108" t="s">
        <v>17</v>
      </c>
      <c r="Q36" s="98" t="s">
        <v>34</v>
      </c>
      <c r="R36" s="109">
        <f t="shared" si="27"/>
        <v>70521.554999999993</v>
      </c>
      <c r="S36" s="110">
        <v>0</v>
      </c>
      <c r="T36" s="97"/>
      <c r="U36" s="153">
        <v>136.79679999999999</v>
      </c>
      <c r="V36" s="154">
        <v>108.49469999999999</v>
      </c>
      <c r="W36" s="110">
        <f t="shared" si="28"/>
        <v>-91978.445000000007</v>
      </c>
      <c r="X36" s="113">
        <f t="shared" si="29"/>
        <v>-91978.445000000007</v>
      </c>
      <c r="Y36" s="110">
        <f t="shared" si="30"/>
        <v>-91978.445000000007</v>
      </c>
      <c r="Z36" s="110">
        <v>0</v>
      </c>
      <c r="AA36" s="97"/>
      <c r="AB36" s="100" t="s">
        <v>36</v>
      </c>
    </row>
    <row r="37" spans="1:28" s="112" customFormat="1" x14ac:dyDescent="0.2">
      <c r="A37" s="97">
        <v>2020</v>
      </c>
      <c r="B37" s="97" t="s">
        <v>53</v>
      </c>
      <c r="C37" s="97">
        <v>124</v>
      </c>
      <c r="D37" s="97" t="s">
        <v>25</v>
      </c>
      <c r="E37" s="74">
        <v>43843</v>
      </c>
      <c r="F37" s="98">
        <v>43952</v>
      </c>
      <c r="G37" s="98">
        <v>43982</v>
      </c>
      <c r="H37" s="98">
        <v>43990</v>
      </c>
      <c r="I37" s="90">
        <v>-325</v>
      </c>
      <c r="J37" s="99" t="s">
        <v>44</v>
      </c>
      <c r="K37" s="97" t="s">
        <v>12</v>
      </c>
      <c r="L37" s="87" t="s">
        <v>17</v>
      </c>
      <c r="M37" s="85">
        <v>234.4</v>
      </c>
      <c r="N37" s="97" t="s">
        <v>26</v>
      </c>
      <c r="O37" s="88">
        <f t="shared" si="26"/>
        <v>76180</v>
      </c>
      <c r="P37" s="84" t="s">
        <v>15</v>
      </c>
      <c r="Q37" s="98" t="s">
        <v>34</v>
      </c>
      <c r="R37" s="86">
        <f t="shared" si="27"/>
        <v>-35260.972500000003</v>
      </c>
      <c r="S37" s="110">
        <v>0</v>
      </c>
      <c r="T37" s="97"/>
      <c r="U37" s="153">
        <v>136.7988</v>
      </c>
      <c r="V37" s="154">
        <v>108.4953</v>
      </c>
      <c r="W37" s="89">
        <f t="shared" si="28"/>
        <v>40919.027500000004</v>
      </c>
      <c r="X37" s="113">
        <f t="shared" si="29"/>
        <v>40919.027500000004</v>
      </c>
      <c r="Y37" s="110">
        <f t="shared" si="30"/>
        <v>40919.027500000004</v>
      </c>
      <c r="Z37" s="110">
        <v>0</v>
      </c>
      <c r="AA37" s="97"/>
      <c r="AB37" s="100" t="s">
        <v>36</v>
      </c>
    </row>
    <row r="38" spans="1:28" s="112" customFormat="1" x14ac:dyDescent="0.2">
      <c r="A38" s="97">
        <v>2020</v>
      </c>
      <c r="B38" s="97" t="s">
        <v>56</v>
      </c>
      <c r="C38" s="97">
        <v>102</v>
      </c>
      <c r="D38" s="97" t="s">
        <v>25</v>
      </c>
      <c r="E38" s="98">
        <v>43649</v>
      </c>
      <c r="F38" s="98">
        <v>43983</v>
      </c>
      <c r="G38" s="98">
        <v>44012</v>
      </c>
      <c r="H38" s="98">
        <v>44019</v>
      </c>
      <c r="I38" s="99">
        <v>650</v>
      </c>
      <c r="J38" s="99" t="s">
        <v>44</v>
      </c>
      <c r="K38" s="97" t="s">
        <v>12</v>
      </c>
      <c r="L38" s="97" t="s">
        <v>15</v>
      </c>
      <c r="M38" s="106">
        <v>256</v>
      </c>
      <c r="N38" s="97" t="s">
        <v>26</v>
      </c>
      <c r="O38" s="107">
        <f t="shared" si="26"/>
        <v>-166400</v>
      </c>
      <c r="P38" s="108" t="s">
        <v>17</v>
      </c>
      <c r="Q38" s="98" t="s">
        <v>34</v>
      </c>
      <c r="R38" s="109">
        <f t="shared" si="27"/>
        <v>76328.59</v>
      </c>
      <c r="S38" s="110">
        <v>0</v>
      </c>
      <c r="T38" s="97"/>
      <c r="U38" s="153">
        <v>136.79679999999999</v>
      </c>
      <c r="V38" s="154">
        <v>117.4286</v>
      </c>
      <c r="W38" s="110">
        <f t="shared" si="28"/>
        <v>-90071.409999999989</v>
      </c>
      <c r="X38" s="113">
        <f t="shared" si="29"/>
        <v>-90071.409999999989</v>
      </c>
      <c r="Y38" s="110">
        <f t="shared" si="30"/>
        <v>-90071.409999999989</v>
      </c>
      <c r="Z38" s="110">
        <v>0</v>
      </c>
      <c r="AA38" s="97"/>
      <c r="AB38" s="100" t="s">
        <v>36</v>
      </c>
    </row>
    <row r="39" spans="1:28" s="112" customFormat="1" x14ac:dyDescent="0.2">
      <c r="A39" s="97">
        <v>2020</v>
      </c>
      <c r="B39" s="97" t="s">
        <v>56</v>
      </c>
      <c r="C39" s="97">
        <v>125</v>
      </c>
      <c r="D39" s="97" t="s">
        <v>25</v>
      </c>
      <c r="E39" s="74">
        <v>43843</v>
      </c>
      <c r="F39" s="98">
        <v>43983</v>
      </c>
      <c r="G39" s="98">
        <v>44012</v>
      </c>
      <c r="H39" s="98">
        <v>44019</v>
      </c>
      <c r="I39" s="90">
        <v>-325</v>
      </c>
      <c r="J39" s="99" t="s">
        <v>44</v>
      </c>
      <c r="K39" s="97" t="s">
        <v>12</v>
      </c>
      <c r="L39" s="87" t="s">
        <v>17</v>
      </c>
      <c r="M39" s="85">
        <v>234.4</v>
      </c>
      <c r="N39" s="97" t="s">
        <v>26</v>
      </c>
      <c r="O39" s="88">
        <f t="shared" si="26"/>
        <v>76180</v>
      </c>
      <c r="P39" s="84" t="s">
        <v>15</v>
      </c>
      <c r="Q39" s="98" t="s">
        <v>34</v>
      </c>
      <c r="R39" s="86">
        <f t="shared" si="27"/>
        <v>-38164.587500000001</v>
      </c>
      <c r="S39" s="110">
        <v>0</v>
      </c>
      <c r="T39" s="97"/>
      <c r="U39" s="153">
        <v>136.7988</v>
      </c>
      <c r="V39" s="154">
        <v>117.4295</v>
      </c>
      <c r="W39" s="89">
        <f t="shared" si="28"/>
        <v>38015.412499999999</v>
      </c>
      <c r="X39" s="113">
        <f t="shared" si="29"/>
        <v>38015.412499999999</v>
      </c>
      <c r="Y39" s="110">
        <f t="shared" si="30"/>
        <v>38015.412499999999</v>
      </c>
      <c r="Z39" s="110">
        <v>0</v>
      </c>
      <c r="AA39" s="97"/>
      <c r="AB39" s="100" t="s">
        <v>36</v>
      </c>
    </row>
    <row r="40" spans="1:28" s="112" customFormat="1" x14ac:dyDescent="0.2">
      <c r="A40" s="97">
        <v>2020</v>
      </c>
      <c r="B40" s="97" t="s">
        <v>57</v>
      </c>
      <c r="C40" s="97">
        <v>105</v>
      </c>
      <c r="D40" s="97" t="s">
        <v>25</v>
      </c>
      <c r="E40" s="98">
        <v>43672</v>
      </c>
      <c r="F40" s="98">
        <v>43891</v>
      </c>
      <c r="G40" s="98">
        <v>43921</v>
      </c>
      <c r="H40" s="98">
        <v>43928</v>
      </c>
      <c r="I40" s="99">
        <v>1428</v>
      </c>
      <c r="J40" s="99" t="s">
        <v>44</v>
      </c>
      <c r="K40" s="97" t="s">
        <v>12</v>
      </c>
      <c r="L40" s="97" t="s">
        <v>15</v>
      </c>
      <c r="M40" s="106">
        <v>257.5</v>
      </c>
      <c r="N40" s="97" t="s">
        <v>26</v>
      </c>
      <c r="O40" s="107">
        <f t="shared" si="26"/>
        <v>-367710</v>
      </c>
      <c r="P40" s="108" t="s">
        <v>17</v>
      </c>
      <c r="Q40" s="98" t="s">
        <v>33</v>
      </c>
      <c r="R40" s="109">
        <f t="shared" si="27"/>
        <v>193643.65440000003</v>
      </c>
      <c r="S40" s="110">
        <v>0</v>
      </c>
      <c r="T40" s="97"/>
      <c r="U40" s="153">
        <v>135.60480000000001</v>
      </c>
      <c r="V40" s="153">
        <v>135.60480000000001</v>
      </c>
      <c r="W40" s="110">
        <f t="shared" si="28"/>
        <v>-174066.34559999997</v>
      </c>
      <c r="X40" s="113">
        <f t="shared" si="29"/>
        <v>-174066.34559999997</v>
      </c>
      <c r="Y40" s="110">
        <f t="shared" si="30"/>
        <v>-174066.34559999997</v>
      </c>
      <c r="Z40" s="110">
        <v>0</v>
      </c>
      <c r="AA40" s="97"/>
      <c r="AB40" s="111" t="s">
        <v>37</v>
      </c>
    </row>
    <row r="41" spans="1:28" s="112" customFormat="1" x14ac:dyDescent="0.2">
      <c r="A41" s="97">
        <v>2020</v>
      </c>
      <c r="B41" s="97" t="s">
        <v>57</v>
      </c>
      <c r="C41" s="97">
        <v>128</v>
      </c>
      <c r="D41" s="97" t="s">
        <v>25</v>
      </c>
      <c r="E41" s="194">
        <v>43843</v>
      </c>
      <c r="F41" s="98">
        <v>43891</v>
      </c>
      <c r="G41" s="98">
        <v>43921</v>
      </c>
      <c r="H41" s="98">
        <v>43928</v>
      </c>
      <c r="I41" s="99">
        <v>-714</v>
      </c>
      <c r="J41" s="99" t="s">
        <v>44</v>
      </c>
      <c r="K41" s="97" t="s">
        <v>12</v>
      </c>
      <c r="L41" s="198" t="s">
        <v>17</v>
      </c>
      <c r="M41" s="106">
        <v>233.6</v>
      </c>
      <c r="N41" s="97" t="s">
        <v>26</v>
      </c>
      <c r="O41" s="199">
        <f t="shared" si="26"/>
        <v>166790.39999999999</v>
      </c>
      <c r="P41" s="92" t="s">
        <v>15</v>
      </c>
      <c r="Q41" s="98" t="s">
        <v>33</v>
      </c>
      <c r="R41" s="197">
        <f t="shared" si="27"/>
        <v>-96822.469800000006</v>
      </c>
      <c r="S41" s="110">
        <v>0</v>
      </c>
      <c r="T41" s="97"/>
      <c r="U41" s="153">
        <v>135.60570000000001</v>
      </c>
      <c r="V41" s="153">
        <v>135.60570000000001</v>
      </c>
      <c r="W41" s="93">
        <f t="shared" si="28"/>
        <v>69967.930199999988</v>
      </c>
      <c r="X41" s="113">
        <f t="shared" si="29"/>
        <v>69967.930199999988</v>
      </c>
      <c r="Y41" s="110">
        <f t="shared" si="30"/>
        <v>69967.930199999988</v>
      </c>
      <c r="Z41" s="110">
        <v>0</v>
      </c>
      <c r="AA41" s="97"/>
      <c r="AB41" s="111" t="s">
        <v>37</v>
      </c>
    </row>
    <row r="42" spans="1:28" s="112" customFormat="1" x14ac:dyDescent="0.2">
      <c r="A42" s="97">
        <v>2020</v>
      </c>
      <c r="B42" s="97" t="s">
        <v>58</v>
      </c>
      <c r="C42" s="97">
        <v>106</v>
      </c>
      <c r="D42" s="97" t="s">
        <v>25</v>
      </c>
      <c r="E42" s="98">
        <v>43672</v>
      </c>
      <c r="F42" s="98">
        <v>43922</v>
      </c>
      <c r="G42" s="98">
        <v>43951</v>
      </c>
      <c r="H42" s="98">
        <v>43959</v>
      </c>
      <c r="I42" s="99">
        <v>1428</v>
      </c>
      <c r="J42" s="99" t="s">
        <v>44</v>
      </c>
      <c r="K42" s="97" t="s">
        <v>12</v>
      </c>
      <c r="L42" s="97" t="s">
        <v>15</v>
      </c>
      <c r="M42" s="106">
        <v>257.5</v>
      </c>
      <c r="N42" s="97" t="s">
        <v>26</v>
      </c>
      <c r="O42" s="107">
        <f t="shared" si="26"/>
        <v>-367710</v>
      </c>
      <c r="P42" s="108" t="s">
        <v>17</v>
      </c>
      <c r="Q42" s="98" t="s">
        <v>33</v>
      </c>
      <c r="R42" s="109">
        <f t="shared" si="27"/>
        <v>141619.3296</v>
      </c>
      <c r="S42" s="110">
        <v>0</v>
      </c>
      <c r="T42" s="97"/>
      <c r="U42" s="153">
        <v>135.60480000000001</v>
      </c>
      <c r="V42" s="154">
        <v>99.173199999999994</v>
      </c>
      <c r="W42" s="110">
        <f t="shared" si="28"/>
        <v>-226090.67039999997</v>
      </c>
      <c r="X42" s="113">
        <f t="shared" si="29"/>
        <v>-226090.67039999997</v>
      </c>
      <c r="Y42" s="110">
        <f t="shared" si="30"/>
        <v>-226090.67039999997</v>
      </c>
      <c r="Z42" s="110">
        <v>0</v>
      </c>
      <c r="AA42" s="97"/>
      <c r="AB42" s="111" t="s">
        <v>37</v>
      </c>
    </row>
    <row r="43" spans="1:28" s="112" customFormat="1" x14ac:dyDescent="0.2">
      <c r="A43" s="97">
        <v>2020</v>
      </c>
      <c r="B43" s="97" t="s">
        <v>58</v>
      </c>
      <c r="C43" s="97">
        <v>129</v>
      </c>
      <c r="D43" s="97" t="s">
        <v>25</v>
      </c>
      <c r="E43" s="74">
        <v>43843</v>
      </c>
      <c r="F43" s="98">
        <v>43922</v>
      </c>
      <c r="G43" s="98">
        <v>43951</v>
      </c>
      <c r="H43" s="98">
        <v>43959</v>
      </c>
      <c r="I43" s="99">
        <v>-714</v>
      </c>
      <c r="J43" s="99" t="s">
        <v>44</v>
      </c>
      <c r="K43" s="97" t="s">
        <v>12</v>
      </c>
      <c r="L43" s="87" t="s">
        <v>17</v>
      </c>
      <c r="M43" s="106">
        <v>233.6</v>
      </c>
      <c r="N43" s="97" t="s">
        <v>26</v>
      </c>
      <c r="O43" s="88">
        <f t="shared" si="26"/>
        <v>166790.39999999999</v>
      </c>
      <c r="P43" s="84" t="s">
        <v>15</v>
      </c>
      <c r="Q43" s="98" t="s">
        <v>33</v>
      </c>
      <c r="R43" s="86">
        <f t="shared" si="27"/>
        <v>-70810.307399999991</v>
      </c>
      <c r="S43" s="110">
        <v>0</v>
      </c>
      <c r="T43" s="97"/>
      <c r="U43" s="153">
        <v>135.60570000000001</v>
      </c>
      <c r="V43" s="154">
        <v>99.174099999999996</v>
      </c>
      <c r="W43" s="89">
        <f t="shared" si="28"/>
        <v>95980.092600000004</v>
      </c>
      <c r="X43" s="113">
        <f t="shared" si="29"/>
        <v>95980.092600000004</v>
      </c>
      <c r="Y43" s="110">
        <f t="shared" si="30"/>
        <v>95980.092600000004</v>
      </c>
      <c r="Z43" s="110">
        <v>0</v>
      </c>
      <c r="AA43" s="97"/>
      <c r="AB43" s="111" t="s">
        <v>37</v>
      </c>
    </row>
    <row r="44" spans="1:28" s="112" customFormat="1" x14ac:dyDescent="0.2">
      <c r="A44" s="97">
        <v>2020</v>
      </c>
      <c r="B44" s="97" t="s">
        <v>59</v>
      </c>
      <c r="C44" s="97">
        <v>107</v>
      </c>
      <c r="D44" s="97" t="s">
        <v>25</v>
      </c>
      <c r="E44" s="98">
        <v>43672</v>
      </c>
      <c r="F44" s="98">
        <v>43952</v>
      </c>
      <c r="G44" s="98">
        <v>43982</v>
      </c>
      <c r="H44" s="98">
        <v>43987</v>
      </c>
      <c r="I44" s="99">
        <v>1428</v>
      </c>
      <c r="J44" s="99" t="s">
        <v>44</v>
      </c>
      <c r="K44" s="97" t="s">
        <v>12</v>
      </c>
      <c r="L44" s="97" t="s">
        <v>15</v>
      </c>
      <c r="M44" s="106">
        <v>257.5</v>
      </c>
      <c r="N44" s="97" t="s">
        <v>26</v>
      </c>
      <c r="O44" s="107">
        <f t="shared" si="26"/>
        <v>-367710</v>
      </c>
      <c r="P44" s="108" t="s">
        <v>17</v>
      </c>
      <c r="Q44" s="98" t="s">
        <v>33</v>
      </c>
      <c r="R44" s="109">
        <f t="shared" si="27"/>
        <v>155253.73080000002</v>
      </c>
      <c r="S44" s="110">
        <v>0</v>
      </c>
      <c r="T44" s="97"/>
      <c r="U44" s="153">
        <v>135.60480000000001</v>
      </c>
      <c r="V44" s="154">
        <v>108.72110000000001</v>
      </c>
      <c r="W44" s="110">
        <f t="shared" si="28"/>
        <v>-212456.26919999998</v>
      </c>
      <c r="X44" s="113">
        <f t="shared" si="29"/>
        <v>-212456.26919999998</v>
      </c>
      <c r="Y44" s="110">
        <f t="shared" si="30"/>
        <v>-212456.26919999998</v>
      </c>
      <c r="Z44" s="110">
        <v>0</v>
      </c>
      <c r="AA44" s="97"/>
      <c r="AB44" s="111" t="s">
        <v>37</v>
      </c>
    </row>
    <row r="45" spans="1:28" s="112" customFormat="1" x14ac:dyDescent="0.2">
      <c r="A45" s="97">
        <v>2020</v>
      </c>
      <c r="B45" s="97" t="s">
        <v>59</v>
      </c>
      <c r="C45" s="97">
        <v>130</v>
      </c>
      <c r="D45" s="97" t="s">
        <v>25</v>
      </c>
      <c r="E45" s="74">
        <v>43843</v>
      </c>
      <c r="F45" s="98">
        <v>43952</v>
      </c>
      <c r="G45" s="98">
        <v>43982</v>
      </c>
      <c r="H45" s="98">
        <v>43987</v>
      </c>
      <c r="I45" s="99">
        <v>-714</v>
      </c>
      <c r="J45" s="99" t="s">
        <v>44</v>
      </c>
      <c r="K45" s="97" t="s">
        <v>12</v>
      </c>
      <c r="L45" s="87" t="s">
        <v>17</v>
      </c>
      <c r="M45" s="106">
        <v>233.6</v>
      </c>
      <c r="N45" s="97" t="s">
        <v>26</v>
      </c>
      <c r="O45" s="88">
        <f t="shared" si="26"/>
        <v>166790.39999999999</v>
      </c>
      <c r="P45" s="84" t="s">
        <v>15</v>
      </c>
      <c r="Q45" s="98" t="s">
        <v>33</v>
      </c>
      <c r="R45" s="86">
        <f t="shared" si="27"/>
        <v>-77627.508000000002</v>
      </c>
      <c r="S45" s="110">
        <v>0</v>
      </c>
      <c r="T45" s="97"/>
      <c r="U45" s="153">
        <v>135.60570000000001</v>
      </c>
      <c r="V45" s="154">
        <v>108.72199999999999</v>
      </c>
      <c r="W45" s="89">
        <f t="shared" si="28"/>
        <v>89162.892000000007</v>
      </c>
      <c r="X45" s="113">
        <f t="shared" si="29"/>
        <v>89162.892000000007</v>
      </c>
      <c r="Y45" s="110">
        <f t="shared" si="30"/>
        <v>89162.892000000007</v>
      </c>
      <c r="Z45" s="110">
        <v>0</v>
      </c>
      <c r="AA45" s="97"/>
      <c r="AB45" s="111" t="s">
        <v>37</v>
      </c>
    </row>
    <row r="46" spans="1:28" s="112" customFormat="1" x14ac:dyDescent="0.2">
      <c r="A46" s="97">
        <v>2020</v>
      </c>
      <c r="B46" s="97" t="s">
        <v>60</v>
      </c>
      <c r="C46" s="97">
        <v>108</v>
      </c>
      <c r="D46" s="97" t="s">
        <v>25</v>
      </c>
      <c r="E46" s="98">
        <v>43672</v>
      </c>
      <c r="F46" s="98">
        <v>43983</v>
      </c>
      <c r="G46" s="98">
        <v>44012</v>
      </c>
      <c r="H46" s="98">
        <v>44019</v>
      </c>
      <c r="I46" s="99">
        <v>1428</v>
      </c>
      <c r="J46" s="99" t="s">
        <v>44</v>
      </c>
      <c r="K46" s="97" t="s">
        <v>12</v>
      </c>
      <c r="L46" s="97" t="s">
        <v>15</v>
      </c>
      <c r="M46" s="106">
        <v>257.5</v>
      </c>
      <c r="N46" s="97" t="s">
        <v>26</v>
      </c>
      <c r="O46" s="107">
        <f t="shared" si="26"/>
        <v>-367710</v>
      </c>
      <c r="P46" s="108" t="s">
        <v>17</v>
      </c>
      <c r="Q46" s="98" t="s">
        <v>33</v>
      </c>
      <c r="R46" s="109">
        <f t="shared" si="27"/>
        <v>167688.04080000002</v>
      </c>
      <c r="S46" s="110">
        <v>0</v>
      </c>
      <c r="T46" s="97"/>
      <c r="U46" s="153">
        <v>135.60480000000001</v>
      </c>
      <c r="V46" s="154">
        <v>117.4286</v>
      </c>
      <c r="W46" s="110">
        <f t="shared" si="28"/>
        <v>-200021.95919999998</v>
      </c>
      <c r="X46" s="113">
        <f t="shared" si="29"/>
        <v>-200021.95919999998</v>
      </c>
      <c r="Y46" s="110">
        <f t="shared" si="30"/>
        <v>-200021.95919999998</v>
      </c>
      <c r="Z46" s="110">
        <v>0</v>
      </c>
      <c r="AA46" s="97"/>
      <c r="AB46" s="111" t="s">
        <v>37</v>
      </c>
    </row>
    <row r="47" spans="1:28" s="112" customFormat="1" x14ac:dyDescent="0.2">
      <c r="A47" s="97">
        <v>2020</v>
      </c>
      <c r="B47" s="97" t="s">
        <v>60</v>
      </c>
      <c r="C47" s="97">
        <v>131</v>
      </c>
      <c r="D47" s="97" t="s">
        <v>25</v>
      </c>
      <c r="E47" s="74">
        <v>43843</v>
      </c>
      <c r="F47" s="98">
        <v>43983</v>
      </c>
      <c r="G47" s="98">
        <v>44012</v>
      </c>
      <c r="H47" s="98">
        <v>44019</v>
      </c>
      <c r="I47" s="99">
        <v>-714</v>
      </c>
      <c r="J47" s="99" t="s">
        <v>44</v>
      </c>
      <c r="K47" s="97" t="s">
        <v>12</v>
      </c>
      <c r="L47" s="87" t="s">
        <v>17</v>
      </c>
      <c r="M47" s="106">
        <v>233.6</v>
      </c>
      <c r="N47" s="97" t="s">
        <v>26</v>
      </c>
      <c r="O47" s="88">
        <f t="shared" si="26"/>
        <v>166790.39999999999</v>
      </c>
      <c r="P47" s="84" t="s">
        <v>15</v>
      </c>
      <c r="Q47" s="98" t="s">
        <v>33</v>
      </c>
      <c r="R47" s="86">
        <f t="shared" si="27"/>
        <v>-83844.663</v>
      </c>
      <c r="S47" s="110">
        <v>0</v>
      </c>
      <c r="T47" s="97"/>
      <c r="U47" s="153">
        <v>135.60570000000001</v>
      </c>
      <c r="V47" s="154">
        <v>117.4295</v>
      </c>
      <c r="W47" s="89">
        <f t="shared" si="28"/>
        <v>82945.736999999994</v>
      </c>
      <c r="X47" s="113">
        <f t="shared" si="29"/>
        <v>82945.736999999994</v>
      </c>
      <c r="Y47" s="110">
        <f t="shared" si="30"/>
        <v>82945.736999999994</v>
      </c>
      <c r="Z47" s="110">
        <v>0</v>
      </c>
      <c r="AA47" s="97"/>
      <c r="AB47" s="111" t="s">
        <v>37</v>
      </c>
    </row>
    <row r="48" spans="1:28" s="112" customFormat="1" x14ac:dyDescent="0.2">
      <c r="A48" s="97">
        <v>2020</v>
      </c>
      <c r="B48" s="97" t="s">
        <v>61</v>
      </c>
      <c r="C48" s="97">
        <v>109</v>
      </c>
      <c r="D48" s="97" t="s">
        <v>25</v>
      </c>
      <c r="E48" s="98">
        <v>43672</v>
      </c>
      <c r="F48" s="98">
        <v>44013</v>
      </c>
      <c r="G48" s="98">
        <v>44043</v>
      </c>
      <c r="H48" s="98">
        <v>44050</v>
      </c>
      <c r="I48" s="99">
        <v>1428</v>
      </c>
      <c r="J48" s="99" t="s">
        <v>44</v>
      </c>
      <c r="K48" s="97" t="s">
        <v>12</v>
      </c>
      <c r="L48" s="97" t="s">
        <v>15</v>
      </c>
      <c r="M48" s="106">
        <v>257.5</v>
      </c>
      <c r="N48" s="97" t="s">
        <v>26</v>
      </c>
      <c r="O48" s="107">
        <f t="shared" si="26"/>
        <v>-367710</v>
      </c>
      <c r="P48" s="108" t="s">
        <v>17</v>
      </c>
      <c r="Q48" s="98" t="s">
        <v>33</v>
      </c>
      <c r="R48" s="109">
        <f t="shared" si="27"/>
        <v>178117.1532</v>
      </c>
      <c r="S48" s="110">
        <v>0</v>
      </c>
      <c r="T48" s="97"/>
      <c r="U48" s="153">
        <v>135.60480000000001</v>
      </c>
      <c r="V48" s="154">
        <v>124.7319</v>
      </c>
      <c r="W48" s="110">
        <f t="shared" si="28"/>
        <v>-189592.8468</v>
      </c>
      <c r="X48" s="113">
        <f t="shared" si="29"/>
        <v>-189592.8468</v>
      </c>
      <c r="Y48" s="110">
        <f t="shared" si="30"/>
        <v>-189592.8468</v>
      </c>
      <c r="Z48" s="110">
        <v>0</v>
      </c>
      <c r="AA48" s="97"/>
      <c r="AB48" s="111" t="s">
        <v>37</v>
      </c>
    </row>
    <row r="49" spans="1:29" s="112" customFormat="1" x14ac:dyDescent="0.2">
      <c r="A49" s="94">
        <v>2020</v>
      </c>
      <c r="B49" s="94" t="s">
        <v>61</v>
      </c>
      <c r="C49" s="94">
        <v>132</v>
      </c>
      <c r="D49" s="94" t="s">
        <v>25</v>
      </c>
      <c r="E49" s="115">
        <v>43843</v>
      </c>
      <c r="F49" s="95">
        <v>44013</v>
      </c>
      <c r="G49" s="95">
        <v>44043</v>
      </c>
      <c r="H49" s="95">
        <v>44050</v>
      </c>
      <c r="I49" s="96">
        <v>-714</v>
      </c>
      <c r="J49" s="96" t="s">
        <v>44</v>
      </c>
      <c r="K49" s="94" t="s">
        <v>12</v>
      </c>
      <c r="L49" s="126" t="s">
        <v>17</v>
      </c>
      <c r="M49" s="102">
        <v>233.6</v>
      </c>
      <c r="N49" s="94" t="s">
        <v>26</v>
      </c>
      <c r="O49" s="127">
        <f t="shared" si="26"/>
        <v>166790.39999999999</v>
      </c>
      <c r="P49" s="128" t="s">
        <v>15</v>
      </c>
      <c r="Q49" s="95" t="s">
        <v>33</v>
      </c>
      <c r="R49" s="129">
        <f t="shared" si="27"/>
        <v>-89059.219199999992</v>
      </c>
      <c r="S49" s="103">
        <v>0</v>
      </c>
      <c r="T49" s="94"/>
      <c r="U49" s="155">
        <v>135.60570000000001</v>
      </c>
      <c r="V49" s="155">
        <v>124.7328</v>
      </c>
      <c r="W49" s="131">
        <f t="shared" si="28"/>
        <v>77731.180800000002</v>
      </c>
      <c r="X49" s="130">
        <f t="shared" si="29"/>
        <v>77731.180800000002</v>
      </c>
      <c r="Y49" s="103">
        <f t="shared" si="30"/>
        <v>77731.180800000002</v>
      </c>
      <c r="Z49" s="103">
        <v>0</v>
      </c>
      <c r="AA49" s="94"/>
      <c r="AB49" s="105" t="s">
        <v>37</v>
      </c>
    </row>
    <row r="50" spans="1:29" s="24" customFormat="1" x14ac:dyDescent="0.2">
      <c r="A50" s="26"/>
      <c r="B50" s="26"/>
      <c r="C50" s="26"/>
      <c r="D50" s="26"/>
      <c r="E50" s="29"/>
      <c r="F50" s="29"/>
      <c r="G50" s="29"/>
      <c r="H50" s="26"/>
      <c r="I50" s="114">
        <f>SUM(I32:I49)</f>
        <v>4870</v>
      </c>
      <c r="K50" s="26"/>
      <c r="L50" s="31"/>
      <c r="M50" s="26"/>
      <c r="N50" s="26" t="s">
        <v>26</v>
      </c>
      <c r="O50" s="42">
        <f>SUM(O32:O49)</f>
        <v>-1392453</v>
      </c>
      <c r="P50" s="42"/>
      <c r="Q50" s="26"/>
      <c r="R50" s="31">
        <f>SUM(R32:R49)</f>
        <v>568049.98390000011</v>
      </c>
      <c r="S50" s="31">
        <v>0</v>
      </c>
      <c r="T50" s="26"/>
      <c r="U50" s="26" t="s">
        <v>27</v>
      </c>
      <c r="V50" s="31"/>
      <c r="W50" s="31">
        <f>SUM(W32:W49)</f>
        <v>-824403.01609999989</v>
      </c>
      <c r="X50" s="31">
        <f>SUM(X32:X49)</f>
        <v>-824403.01609999989</v>
      </c>
      <c r="Y50" s="31">
        <f>SUM(Y32:Y49)</f>
        <v>-824403.01609999989</v>
      </c>
      <c r="Z50" s="31">
        <v>0</v>
      </c>
      <c r="AA50" s="42">
        <v>-20491461.833376467</v>
      </c>
      <c r="AB50" s="76"/>
      <c r="AC50" s="42"/>
    </row>
    <row r="52" spans="1:29" s="112" customFormat="1" x14ac:dyDescent="0.2">
      <c r="A52" s="97">
        <v>2020</v>
      </c>
      <c r="B52" s="97" t="s">
        <v>50</v>
      </c>
      <c r="C52" s="97">
        <v>96</v>
      </c>
      <c r="D52" s="97" t="s">
        <v>25</v>
      </c>
      <c r="E52" s="98">
        <v>43558</v>
      </c>
      <c r="F52" s="98">
        <v>43891</v>
      </c>
      <c r="G52" s="98">
        <v>43921</v>
      </c>
      <c r="H52" s="98">
        <v>43928</v>
      </c>
      <c r="I52" s="99">
        <v>900</v>
      </c>
      <c r="J52" s="99" t="s">
        <v>44</v>
      </c>
      <c r="K52" s="97" t="s">
        <v>12</v>
      </c>
      <c r="L52" s="97" t="s">
        <v>15</v>
      </c>
      <c r="M52" s="106">
        <v>1261.25</v>
      </c>
      <c r="N52" s="97" t="s">
        <v>29</v>
      </c>
      <c r="O52" s="107">
        <f t="shared" ref="O52:O59" si="31">-(M52*I52)</f>
        <v>-1135125</v>
      </c>
      <c r="P52" s="108" t="s">
        <v>17</v>
      </c>
      <c r="Q52" s="98" t="s">
        <v>33</v>
      </c>
      <c r="R52" s="109">
        <f t="shared" ref="R52:R59" si="32">I52*V52</f>
        <v>538046.90999999992</v>
      </c>
      <c r="S52" s="110">
        <v>0</v>
      </c>
      <c r="T52" s="97"/>
      <c r="U52" s="153">
        <v>597.82989999999995</v>
      </c>
      <c r="V52" s="153">
        <v>597.82989999999995</v>
      </c>
      <c r="W52" s="110">
        <f t="shared" ref="W52:W59" si="33">(V52-M52)*I52</f>
        <v>-597078.09000000008</v>
      </c>
      <c r="X52" s="113">
        <f t="shared" ref="X52:X59" si="34">W52</f>
        <v>-597078.09000000008</v>
      </c>
      <c r="Y52" s="110">
        <f t="shared" ref="Y52:Y59" si="35">W52</f>
        <v>-597078.09000000008</v>
      </c>
      <c r="Z52" s="110">
        <v>0</v>
      </c>
      <c r="AA52" s="97"/>
      <c r="AB52" s="111" t="s">
        <v>35</v>
      </c>
    </row>
    <row r="53" spans="1:29" s="112" customFormat="1" x14ac:dyDescent="0.2">
      <c r="A53" s="97">
        <v>2020</v>
      </c>
      <c r="B53" s="97" t="s">
        <v>50</v>
      </c>
      <c r="C53" s="97">
        <v>135</v>
      </c>
      <c r="D53" s="97" t="s">
        <v>25</v>
      </c>
      <c r="E53" s="194">
        <v>43843</v>
      </c>
      <c r="F53" s="98">
        <v>43891</v>
      </c>
      <c r="G53" s="98">
        <v>43921</v>
      </c>
      <c r="H53" s="98">
        <v>43928</v>
      </c>
      <c r="I53" s="195">
        <v>-450</v>
      </c>
      <c r="J53" s="99" t="s">
        <v>44</v>
      </c>
      <c r="K53" s="97" t="s">
        <v>12</v>
      </c>
      <c r="L53" s="198" t="s">
        <v>17</v>
      </c>
      <c r="M53" s="106">
        <v>1000</v>
      </c>
      <c r="N53" s="97" t="s">
        <v>29</v>
      </c>
      <c r="O53" s="199">
        <f t="shared" si="31"/>
        <v>450000</v>
      </c>
      <c r="P53" s="92" t="s">
        <v>15</v>
      </c>
      <c r="Q53" s="98" t="s">
        <v>33</v>
      </c>
      <c r="R53" s="197">
        <f t="shared" si="32"/>
        <v>-269018.59500000003</v>
      </c>
      <c r="S53" s="110">
        <v>0</v>
      </c>
      <c r="T53" s="97"/>
      <c r="U53" s="153">
        <v>597.81910000000005</v>
      </c>
      <c r="V53" s="153">
        <v>597.81910000000005</v>
      </c>
      <c r="W53" s="93">
        <f t="shared" si="33"/>
        <v>180981.40499999997</v>
      </c>
      <c r="X53" s="113">
        <f t="shared" si="34"/>
        <v>180981.40499999997</v>
      </c>
      <c r="Y53" s="110">
        <f t="shared" si="35"/>
        <v>180981.40499999997</v>
      </c>
      <c r="Z53" s="110">
        <v>0</v>
      </c>
      <c r="AA53" s="97"/>
      <c r="AB53" s="111" t="s">
        <v>35</v>
      </c>
    </row>
    <row r="54" spans="1:29" s="112" customFormat="1" x14ac:dyDescent="0.2">
      <c r="A54" s="97">
        <v>2020</v>
      </c>
      <c r="B54" s="97" t="s">
        <v>52</v>
      </c>
      <c r="C54" s="97">
        <v>98</v>
      </c>
      <c r="D54" s="97" t="s">
        <v>25</v>
      </c>
      <c r="E54" s="98">
        <v>43609</v>
      </c>
      <c r="F54" s="98">
        <v>43922</v>
      </c>
      <c r="G54" s="98">
        <v>43951</v>
      </c>
      <c r="H54" s="98">
        <v>43959</v>
      </c>
      <c r="I54" s="99">
        <v>900</v>
      </c>
      <c r="J54" s="99" t="s">
        <v>44</v>
      </c>
      <c r="K54" s="97" t="s">
        <v>12</v>
      </c>
      <c r="L54" s="97" t="s">
        <v>15</v>
      </c>
      <c r="M54" s="106">
        <v>1200</v>
      </c>
      <c r="N54" s="97" t="s">
        <v>29</v>
      </c>
      <c r="O54" s="107">
        <f t="shared" si="31"/>
        <v>-1080000</v>
      </c>
      <c r="P54" s="108" t="s">
        <v>17</v>
      </c>
      <c r="Q54" s="98" t="s">
        <v>33</v>
      </c>
      <c r="R54" s="109">
        <f t="shared" si="32"/>
        <v>407789.27999999997</v>
      </c>
      <c r="S54" s="110">
        <v>0</v>
      </c>
      <c r="T54" s="97"/>
      <c r="U54" s="153">
        <v>597.82989999999995</v>
      </c>
      <c r="V54" s="154">
        <v>453.0992</v>
      </c>
      <c r="W54" s="110">
        <f t="shared" si="33"/>
        <v>-672210.72</v>
      </c>
      <c r="X54" s="113">
        <f t="shared" si="34"/>
        <v>-672210.72</v>
      </c>
      <c r="Y54" s="110">
        <f t="shared" si="35"/>
        <v>-672210.72</v>
      </c>
      <c r="Z54" s="110">
        <v>0</v>
      </c>
      <c r="AA54" s="97"/>
      <c r="AB54" s="111" t="s">
        <v>35</v>
      </c>
    </row>
    <row r="55" spans="1:29" s="112" customFormat="1" x14ac:dyDescent="0.2">
      <c r="A55" s="97">
        <v>2020</v>
      </c>
      <c r="B55" s="97" t="s">
        <v>52</v>
      </c>
      <c r="C55" s="97">
        <v>136</v>
      </c>
      <c r="D55" s="97" t="s">
        <v>25</v>
      </c>
      <c r="E55" s="74">
        <v>43843</v>
      </c>
      <c r="F55" s="98">
        <v>43922</v>
      </c>
      <c r="G55" s="98">
        <v>43951</v>
      </c>
      <c r="H55" s="98">
        <v>43959</v>
      </c>
      <c r="I55" s="90">
        <v>-450</v>
      </c>
      <c r="J55" s="99" t="s">
        <v>44</v>
      </c>
      <c r="K55" s="97" t="s">
        <v>12</v>
      </c>
      <c r="L55" s="87" t="s">
        <v>17</v>
      </c>
      <c r="M55" s="106">
        <v>1000</v>
      </c>
      <c r="N55" s="97" t="s">
        <v>29</v>
      </c>
      <c r="O55" s="88">
        <f t="shared" si="31"/>
        <v>450000</v>
      </c>
      <c r="P55" s="84" t="s">
        <v>15</v>
      </c>
      <c r="Q55" s="98" t="s">
        <v>33</v>
      </c>
      <c r="R55" s="86">
        <f t="shared" si="32"/>
        <v>-203890.95</v>
      </c>
      <c r="S55" s="110">
        <v>0</v>
      </c>
      <c r="T55" s="97"/>
      <c r="U55" s="153">
        <v>597.81910000000005</v>
      </c>
      <c r="V55" s="153">
        <v>453.09100000000001</v>
      </c>
      <c r="W55" s="93">
        <f t="shared" si="33"/>
        <v>246109.05</v>
      </c>
      <c r="X55" s="113">
        <f t="shared" si="34"/>
        <v>246109.05</v>
      </c>
      <c r="Y55" s="110">
        <f t="shared" si="35"/>
        <v>246109.05</v>
      </c>
      <c r="Z55" s="110">
        <v>0</v>
      </c>
      <c r="AA55" s="97"/>
      <c r="AB55" s="111" t="s">
        <v>35</v>
      </c>
    </row>
    <row r="56" spans="1:29" s="112" customFormat="1" x14ac:dyDescent="0.2">
      <c r="A56" s="97">
        <v>2020</v>
      </c>
      <c r="B56" s="97" t="s">
        <v>54</v>
      </c>
      <c r="C56" s="97">
        <v>100</v>
      </c>
      <c r="D56" s="97" t="s">
        <v>25</v>
      </c>
      <c r="E56" s="98">
        <v>43623</v>
      </c>
      <c r="F56" s="98">
        <v>43952</v>
      </c>
      <c r="G56" s="98">
        <v>43982</v>
      </c>
      <c r="H56" s="98">
        <v>43990</v>
      </c>
      <c r="I56" s="99">
        <v>900</v>
      </c>
      <c r="J56" s="99" t="s">
        <v>44</v>
      </c>
      <c r="K56" s="97" t="s">
        <v>12</v>
      </c>
      <c r="L56" s="97" t="s">
        <v>15</v>
      </c>
      <c r="M56" s="106">
        <v>1100</v>
      </c>
      <c r="N56" s="97" t="s">
        <v>29</v>
      </c>
      <c r="O56" s="107">
        <f t="shared" si="31"/>
        <v>-990000</v>
      </c>
      <c r="P56" s="108" t="s">
        <v>17</v>
      </c>
      <c r="Q56" s="98" t="s">
        <v>33</v>
      </c>
      <c r="R56" s="109">
        <f t="shared" si="32"/>
        <v>447654.6</v>
      </c>
      <c r="S56" s="110">
        <v>0</v>
      </c>
      <c r="T56" s="97"/>
      <c r="U56" s="153">
        <v>597.82989999999995</v>
      </c>
      <c r="V56" s="154">
        <v>497.39400000000001</v>
      </c>
      <c r="W56" s="110">
        <f t="shared" si="33"/>
        <v>-542345.4</v>
      </c>
      <c r="X56" s="113">
        <f t="shared" si="34"/>
        <v>-542345.4</v>
      </c>
      <c r="Y56" s="110">
        <f t="shared" si="35"/>
        <v>-542345.4</v>
      </c>
      <c r="Z56" s="110">
        <v>0</v>
      </c>
      <c r="AA56" s="97"/>
      <c r="AB56" s="111" t="s">
        <v>35</v>
      </c>
    </row>
    <row r="57" spans="1:29" s="112" customFormat="1" x14ac:dyDescent="0.2">
      <c r="A57" s="97">
        <v>2020</v>
      </c>
      <c r="B57" s="97" t="s">
        <v>54</v>
      </c>
      <c r="C57" s="97">
        <v>137</v>
      </c>
      <c r="D57" s="97" t="s">
        <v>25</v>
      </c>
      <c r="E57" s="98">
        <v>43843</v>
      </c>
      <c r="F57" s="98">
        <v>43952</v>
      </c>
      <c r="G57" s="98">
        <v>43982</v>
      </c>
      <c r="H57" s="98">
        <v>43990</v>
      </c>
      <c r="I57" s="90">
        <v>-450</v>
      </c>
      <c r="J57" s="99" t="s">
        <v>44</v>
      </c>
      <c r="K57" s="97" t="s">
        <v>12</v>
      </c>
      <c r="L57" s="87" t="s">
        <v>17</v>
      </c>
      <c r="M57" s="106">
        <v>1000</v>
      </c>
      <c r="N57" s="97" t="s">
        <v>29</v>
      </c>
      <c r="O57" s="88">
        <f t="shared" si="31"/>
        <v>450000</v>
      </c>
      <c r="P57" s="84" t="s">
        <v>15</v>
      </c>
      <c r="Q57" s="98" t="s">
        <v>33</v>
      </c>
      <c r="R57" s="86">
        <f t="shared" si="32"/>
        <v>-223825.45500000002</v>
      </c>
      <c r="S57" s="110">
        <v>0</v>
      </c>
      <c r="T57" s="97"/>
      <c r="U57" s="153">
        <v>597.81910000000005</v>
      </c>
      <c r="V57" s="153">
        <v>497.38990000000001</v>
      </c>
      <c r="W57" s="93">
        <f t="shared" si="33"/>
        <v>226174.54499999998</v>
      </c>
      <c r="X57" s="113">
        <f t="shared" si="34"/>
        <v>226174.54499999998</v>
      </c>
      <c r="Y57" s="110">
        <f t="shared" si="35"/>
        <v>226174.54499999998</v>
      </c>
      <c r="Z57" s="110">
        <v>0</v>
      </c>
      <c r="AA57" s="97"/>
      <c r="AB57" s="111" t="s">
        <v>35</v>
      </c>
    </row>
    <row r="58" spans="1:29" s="101" customFormat="1" x14ac:dyDescent="0.2">
      <c r="A58" s="97">
        <v>2020</v>
      </c>
      <c r="B58" s="97" t="s">
        <v>55</v>
      </c>
      <c r="C58" s="97">
        <v>101</v>
      </c>
      <c r="D58" s="97" t="s">
        <v>25</v>
      </c>
      <c r="E58" s="98">
        <v>43649</v>
      </c>
      <c r="F58" s="98">
        <v>43983</v>
      </c>
      <c r="G58" s="98">
        <v>44012</v>
      </c>
      <c r="H58" s="98">
        <v>44019</v>
      </c>
      <c r="I58" s="99">
        <v>900</v>
      </c>
      <c r="J58" s="99" t="s">
        <v>44</v>
      </c>
      <c r="K58" s="97" t="s">
        <v>12</v>
      </c>
      <c r="L58" s="97" t="s">
        <v>15</v>
      </c>
      <c r="M58" s="106">
        <v>1120</v>
      </c>
      <c r="N58" s="97" t="s">
        <v>29</v>
      </c>
      <c r="O58" s="107">
        <f t="shared" si="31"/>
        <v>-1008000</v>
      </c>
      <c r="P58" s="108" t="s">
        <v>17</v>
      </c>
      <c r="Q58" s="98" t="s">
        <v>33</v>
      </c>
      <c r="R58" s="109">
        <f t="shared" si="32"/>
        <v>484103.34</v>
      </c>
      <c r="S58" s="110">
        <v>0</v>
      </c>
      <c r="T58" s="97"/>
      <c r="U58" s="153">
        <v>597.82989999999995</v>
      </c>
      <c r="V58" s="154">
        <v>537.89260000000002</v>
      </c>
      <c r="W58" s="110">
        <f t="shared" si="33"/>
        <v>-523896.66</v>
      </c>
      <c r="X58" s="113">
        <f t="shared" si="34"/>
        <v>-523896.66</v>
      </c>
      <c r="Y58" s="110">
        <f t="shared" si="35"/>
        <v>-523896.66</v>
      </c>
      <c r="Z58" s="110">
        <v>0</v>
      </c>
      <c r="AA58" s="97"/>
      <c r="AB58" s="111" t="s">
        <v>35</v>
      </c>
    </row>
    <row r="59" spans="1:29" s="112" customFormat="1" x14ac:dyDescent="0.2">
      <c r="A59" s="94">
        <v>2020</v>
      </c>
      <c r="B59" s="94" t="s">
        <v>55</v>
      </c>
      <c r="C59" s="94">
        <v>138</v>
      </c>
      <c r="D59" s="94" t="s">
        <v>25</v>
      </c>
      <c r="E59" s="95">
        <v>43843</v>
      </c>
      <c r="F59" s="95">
        <v>43983</v>
      </c>
      <c r="G59" s="95">
        <v>44012</v>
      </c>
      <c r="H59" s="95">
        <v>44019</v>
      </c>
      <c r="I59" s="96">
        <v>-450</v>
      </c>
      <c r="J59" s="96" t="s">
        <v>44</v>
      </c>
      <c r="K59" s="94" t="s">
        <v>12</v>
      </c>
      <c r="L59" s="126" t="s">
        <v>17</v>
      </c>
      <c r="M59" s="102">
        <v>1000</v>
      </c>
      <c r="N59" s="94" t="s">
        <v>29</v>
      </c>
      <c r="O59" s="127">
        <f t="shared" si="31"/>
        <v>450000</v>
      </c>
      <c r="P59" s="128" t="s">
        <v>15</v>
      </c>
      <c r="Q59" s="95" t="s">
        <v>33</v>
      </c>
      <c r="R59" s="129">
        <f t="shared" si="32"/>
        <v>-242049.465</v>
      </c>
      <c r="S59" s="103">
        <v>0</v>
      </c>
      <c r="T59" s="94"/>
      <c r="U59" s="155">
        <v>597.81910000000005</v>
      </c>
      <c r="V59" s="155">
        <v>537.8877</v>
      </c>
      <c r="W59" s="103">
        <f t="shared" si="33"/>
        <v>207950.535</v>
      </c>
      <c r="X59" s="130">
        <f t="shared" si="34"/>
        <v>207950.535</v>
      </c>
      <c r="Y59" s="103">
        <f t="shared" si="35"/>
        <v>207950.535</v>
      </c>
      <c r="Z59" s="103">
        <v>0</v>
      </c>
      <c r="AA59" s="94"/>
      <c r="AB59" s="105" t="s">
        <v>35</v>
      </c>
    </row>
    <row r="60" spans="1:29" s="23" customFormat="1" x14ac:dyDescent="0.2">
      <c r="A60" s="26"/>
      <c r="B60" s="26"/>
      <c r="C60" s="26"/>
      <c r="D60" s="26"/>
      <c r="E60" s="29"/>
      <c r="F60" s="29"/>
      <c r="G60" s="29"/>
      <c r="H60" s="29"/>
      <c r="I60" s="44">
        <f>SUM(I52:I59)</f>
        <v>1800</v>
      </c>
      <c r="J60" s="44"/>
      <c r="K60" s="26"/>
      <c r="L60" s="26"/>
      <c r="M60" s="46"/>
      <c r="N60" s="26" t="s">
        <v>29</v>
      </c>
      <c r="O60" s="42">
        <f>SUM(O52:O59)</f>
        <v>-2413125</v>
      </c>
      <c r="P60" s="26"/>
      <c r="Q60" s="29"/>
      <c r="R60" s="31">
        <f>SUM(R52:R59)</f>
        <v>938809.66499999992</v>
      </c>
      <c r="S60" s="31">
        <v>0</v>
      </c>
      <c r="T60" s="26"/>
      <c r="U60" s="26" t="s">
        <v>30</v>
      </c>
      <c r="V60" s="31"/>
      <c r="W60" s="31">
        <f>SUM(W52:W59)</f>
        <v>-1474315.335</v>
      </c>
      <c r="X60" s="31">
        <f>SUM(X52:X59)</f>
        <v>-1474315.335</v>
      </c>
      <c r="Y60" s="31">
        <f>SUM(Y52:Y59)</f>
        <v>-1474315.335</v>
      </c>
      <c r="Z60" s="31">
        <v>0</v>
      </c>
      <c r="AA60" s="26"/>
      <c r="AB60" s="77"/>
      <c r="AC60" s="24"/>
    </row>
    <row r="61" spans="1:29" s="24" customFormat="1" x14ac:dyDescent="0.2">
      <c r="A61" s="26"/>
      <c r="B61" s="26"/>
      <c r="C61" s="26"/>
      <c r="D61" s="26"/>
      <c r="E61" s="29"/>
      <c r="F61" s="29"/>
      <c r="G61" s="29"/>
      <c r="H61" s="26"/>
      <c r="K61" s="26"/>
      <c r="L61" s="31"/>
      <c r="M61" s="26"/>
      <c r="N61" s="26"/>
      <c r="O61" s="42"/>
      <c r="P61" s="42"/>
      <c r="Q61" s="26"/>
      <c r="R61" s="31"/>
      <c r="S61" s="31"/>
      <c r="T61" s="26"/>
      <c r="U61" s="44" t="s">
        <v>40</v>
      </c>
      <c r="V61" s="35"/>
      <c r="W61" s="31">
        <f>W60/$V$70</f>
        <v>-324239.1323949857</v>
      </c>
      <c r="X61" s="31">
        <f>X60/$V$70</f>
        <v>-324239.1323949857</v>
      </c>
      <c r="Y61" s="31">
        <f>Y60/$V$70</f>
        <v>-324239.1323949857</v>
      </c>
      <c r="Z61" s="31"/>
      <c r="AA61" s="42">
        <v>-20491461.833376467</v>
      </c>
      <c r="AB61" s="42"/>
      <c r="AC61" s="42"/>
    </row>
    <row r="62" spans="1:29" s="24" customFormat="1" x14ac:dyDescent="0.2">
      <c r="A62" s="26"/>
      <c r="B62" s="26"/>
      <c r="C62" s="26"/>
      <c r="D62" s="26"/>
      <c r="E62" s="29"/>
      <c r="F62" s="29"/>
      <c r="G62" s="29"/>
      <c r="H62" s="29"/>
      <c r="I62" s="44"/>
      <c r="J62" s="44"/>
      <c r="K62" s="26"/>
      <c r="L62" s="26"/>
      <c r="M62" s="46"/>
      <c r="N62" s="26"/>
      <c r="O62" s="42"/>
      <c r="P62" s="26"/>
      <c r="Q62" s="29"/>
      <c r="R62" s="31"/>
      <c r="S62" s="31"/>
      <c r="T62" s="26"/>
      <c r="Z62" s="31"/>
      <c r="AA62" s="26"/>
      <c r="AB62" s="27"/>
    </row>
    <row r="63" spans="1:29" ht="13.5" thickBot="1" x14ac:dyDescent="0.25"/>
    <row r="64" spans="1:29" ht="14.25" thickTop="1" thickBot="1" x14ac:dyDescent="0.25">
      <c r="D64"/>
      <c r="E64"/>
      <c r="F64"/>
      <c r="G64" s="133"/>
      <c r="I64" s="135"/>
      <c r="J64"/>
      <c r="S64"/>
      <c r="T64" s="79"/>
      <c r="U64" s="80" t="s">
        <v>41</v>
      </c>
      <c r="V64" s="81"/>
      <c r="W64" s="82">
        <f>+W50+W61+W30</f>
        <v>-6749201.1811949862</v>
      </c>
      <c r="X64" s="82">
        <f>+X50+X61+X30</f>
        <v>-6749201.1811949862</v>
      </c>
      <c r="Y64" s="82">
        <f>+Y50+Y61+Y30</f>
        <v>-6749201.1811949862</v>
      </c>
      <c r="Z64" s="83">
        <v>0</v>
      </c>
    </row>
    <row r="65" spans="4:23" ht="13.5" thickTop="1" x14ac:dyDescent="0.2">
      <c r="D65"/>
      <c r="E65"/>
      <c r="F65"/>
      <c r="G65" s="133"/>
      <c r="I65" s="135"/>
      <c r="J65"/>
      <c r="S65"/>
    </row>
    <row r="66" spans="4:23" x14ac:dyDescent="0.2">
      <c r="G66" s="133"/>
      <c r="I66" s="135"/>
    </row>
    <row r="67" spans="4:23" x14ac:dyDescent="0.2">
      <c r="D67"/>
      <c r="E67"/>
      <c r="F67"/>
      <c r="G67" s="132"/>
      <c r="I67" s="134"/>
      <c r="J67"/>
      <c r="S67"/>
      <c r="T67" s="50" t="s">
        <v>43</v>
      </c>
      <c r="W67" s="47">
        <f>B2</f>
        <v>43921</v>
      </c>
    </row>
    <row r="68" spans="4:23" x14ac:dyDescent="0.2">
      <c r="G68"/>
      <c r="H68"/>
      <c r="I68"/>
      <c r="J68"/>
    </row>
    <row r="69" spans="4:23" x14ac:dyDescent="0.2">
      <c r="D69"/>
      <c r="E69"/>
      <c r="F69"/>
      <c r="G69"/>
      <c r="H69"/>
      <c r="I69"/>
      <c r="J69"/>
      <c r="S69"/>
      <c r="U69" s="36" t="s">
        <v>47</v>
      </c>
      <c r="V69" s="136">
        <v>1.0953999999999999</v>
      </c>
    </row>
    <row r="70" spans="4:23" x14ac:dyDescent="0.2">
      <c r="D70"/>
      <c r="E70"/>
      <c r="F70"/>
      <c r="G70"/>
      <c r="H70"/>
      <c r="I70"/>
      <c r="J70"/>
      <c r="S70"/>
      <c r="U70" s="36" t="s">
        <v>48</v>
      </c>
      <c r="V70" s="136">
        <v>4.5469999999999997</v>
      </c>
    </row>
    <row r="71" spans="4:23" x14ac:dyDescent="0.2">
      <c r="G71"/>
      <c r="H71"/>
      <c r="I71"/>
      <c r="J71"/>
    </row>
    <row r="72" spans="4:23" x14ac:dyDescent="0.2">
      <c r="G72"/>
      <c r="H72"/>
      <c r="I72"/>
      <c r="J72"/>
    </row>
    <row r="73" spans="4:23" x14ac:dyDescent="0.2">
      <c r="G73"/>
      <c r="H73"/>
      <c r="I73"/>
      <c r="J73"/>
    </row>
    <row r="74" spans="4:23" x14ac:dyDescent="0.2">
      <c r="G74"/>
      <c r="H74"/>
      <c r="I74"/>
      <c r="J74"/>
    </row>
    <row r="75" spans="4:23" x14ac:dyDescent="0.2">
      <c r="G75"/>
      <c r="H75"/>
      <c r="I75"/>
      <c r="J75"/>
    </row>
    <row r="76" spans="4:23" x14ac:dyDescent="0.2">
      <c r="G76"/>
      <c r="H76"/>
      <c r="I76"/>
      <c r="J76"/>
    </row>
    <row r="77" spans="4:23" x14ac:dyDescent="0.2">
      <c r="G77"/>
      <c r="H77"/>
      <c r="I77"/>
      <c r="J77"/>
    </row>
    <row r="78" spans="4:23" x14ac:dyDescent="0.2">
      <c r="G78"/>
      <c r="H78"/>
      <c r="I78"/>
      <c r="J78"/>
    </row>
    <row r="79" spans="4:23" x14ac:dyDescent="0.2">
      <c r="G79"/>
      <c r="H79"/>
      <c r="I79"/>
      <c r="J79"/>
    </row>
  </sheetData>
  <mergeCells count="24">
    <mergeCell ref="N6:N8"/>
    <mergeCell ref="O6:O8"/>
    <mergeCell ref="AB6:AB8"/>
    <mergeCell ref="U7:U8"/>
    <mergeCell ref="V7:V8"/>
    <mergeCell ref="S6:S8"/>
    <mergeCell ref="P6:Q8"/>
    <mergeCell ref="R6:R8"/>
    <mergeCell ref="W7:X8"/>
    <mergeCell ref="Y7:Y8"/>
    <mergeCell ref="Z7:Z8"/>
    <mergeCell ref="U6:Z6"/>
    <mergeCell ref="G6:G8"/>
    <mergeCell ref="K6:L8"/>
    <mergeCell ref="M6:M8"/>
    <mergeCell ref="I6:I8"/>
    <mergeCell ref="A6:A8"/>
    <mergeCell ref="B6:B8"/>
    <mergeCell ref="C6:C8"/>
    <mergeCell ref="D6:D8"/>
    <mergeCell ref="F6:F8"/>
    <mergeCell ref="H6:H8"/>
    <mergeCell ref="E6:E8"/>
    <mergeCell ref="J6:J8"/>
  </mergeCells>
  <conditionalFormatting sqref="S21:S22 W30:Y31 W53 W55 W59 W57 W33 W35 W37 W39 W41 W43 W45 W49 W47">
    <cfRule type="cellIs" dxfId="135" priority="378" operator="lessThan">
      <formula>0</formula>
    </cfRule>
  </conditionalFormatting>
  <conditionalFormatting sqref="W50:Y50">
    <cfRule type="cellIs" dxfId="134" priority="368" operator="lessThan">
      <formula>0</formula>
    </cfRule>
  </conditionalFormatting>
  <conditionalFormatting sqref="W61:Y61">
    <cfRule type="cellIs" dxfId="133" priority="367" operator="lessThan">
      <formula>0</formula>
    </cfRule>
  </conditionalFormatting>
  <conditionalFormatting sqref="W60:Y60">
    <cfRule type="cellIs" dxfId="132" priority="362" operator="lessThan">
      <formula>0</formula>
    </cfRule>
  </conditionalFormatting>
  <conditionalFormatting sqref="B64:B1048576 B60:B62 B1:B8 B50 B31">
    <cfRule type="duplicateValues" dxfId="131" priority="332"/>
  </conditionalFormatting>
  <conditionalFormatting sqref="W64:Y64">
    <cfRule type="cellIs" dxfId="130" priority="265" operator="lessThan">
      <formula>0</formula>
    </cfRule>
  </conditionalFormatting>
  <conditionalFormatting sqref="W67">
    <cfRule type="duplicateValues" dxfId="129" priority="236"/>
  </conditionalFormatting>
  <conditionalFormatting sqref="W32:Y33">
    <cfRule type="cellIs" dxfId="128" priority="231" operator="lessThan">
      <formula>0</formula>
    </cfRule>
  </conditionalFormatting>
  <conditionalFormatting sqref="B32">
    <cfRule type="duplicateValues" dxfId="127" priority="230"/>
  </conditionalFormatting>
  <conditionalFormatting sqref="W52:W53">
    <cfRule type="cellIs" dxfId="126" priority="221" operator="lessThan">
      <formula>0</formula>
    </cfRule>
  </conditionalFormatting>
  <conditionalFormatting sqref="X52:Y53">
    <cfRule type="cellIs" dxfId="125" priority="220" operator="lessThan">
      <formula>0</formula>
    </cfRule>
  </conditionalFormatting>
  <conditionalFormatting sqref="B52">
    <cfRule type="duplicateValues" dxfId="124" priority="219"/>
  </conditionalFormatting>
  <conditionalFormatting sqref="W34:Y35">
    <cfRule type="cellIs" dxfId="123" priority="218" operator="lessThan">
      <formula>0</formula>
    </cfRule>
  </conditionalFormatting>
  <conditionalFormatting sqref="B34">
    <cfRule type="duplicateValues" dxfId="122" priority="217"/>
  </conditionalFormatting>
  <conditionalFormatting sqref="W54:W55">
    <cfRule type="cellIs" dxfId="121" priority="216" operator="lessThan">
      <formula>0</formula>
    </cfRule>
  </conditionalFormatting>
  <conditionalFormatting sqref="X54:Y55">
    <cfRule type="cellIs" dxfId="120" priority="215" operator="lessThan">
      <formula>0</formula>
    </cfRule>
  </conditionalFormatting>
  <conditionalFormatting sqref="B54">
    <cfRule type="duplicateValues" dxfId="119" priority="214"/>
  </conditionalFormatting>
  <conditionalFormatting sqref="W36:Y37">
    <cfRule type="cellIs" dxfId="118" priority="213" operator="lessThan">
      <formula>0</formula>
    </cfRule>
  </conditionalFormatting>
  <conditionalFormatting sqref="B36">
    <cfRule type="duplicateValues" dxfId="117" priority="212"/>
  </conditionalFormatting>
  <conditionalFormatting sqref="W56:W57">
    <cfRule type="cellIs" dxfId="116" priority="211" operator="lessThan">
      <formula>0</formula>
    </cfRule>
  </conditionalFormatting>
  <conditionalFormatting sqref="X56:Y57">
    <cfRule type="cellIs" dxfId="115" priority="210" operator="lessThan">
      <formula>0</formula>
    </cfRule>
  </conditionalFormatting>
  <conditionalFormatting sqref="B56">
    <cfRule type="duplicateValues" dxfId="114" priority="209"/>
  </conditionalFormatting>
  <conditionalFormatting sqref="W58:W59">
    <cfRule type="cellIs" dxfId="113" priority="208" operator="lessThan">
      <formula>0</formula>
    </cfRule>
  </conditionalFormatting>
  <conditionalFormatting sqref="X58:Y59">
    <cfRule type="cellIs" dxfId="112" priority="207" operator="lessThan">
      <formula>0</formula>
    </cfRule>
  </conditionalFormatting>
  <conditionalFormatting sqref="B58">
    <cfRule type="duplicateValues" dxfId="111" priority="206"/>
  </conditionalFormatting>
  <conditionalFormatting sqref="W38:Y39">
    <cfRule type="cellIs" dxfId="110" priority="205" operator="lessThan">
      <formula>0</formula>
    </cfRule>
  </conditionalFormatting>
  <conditionalFormatting sqref="B38">
    <cfRule type="duplicateValues" dxfId="109" priority="204"/>
  </conditionalFormatting>
  <conditionalFormatting sqref="W40:Y41">
    <cfRule type="cellIs" dxfId="108" priority="198" operator="lessThan">
      <formula>0</formula>
    </cfRule>
  </conditionalFormatting>
  <conditionalFormatting sqref="B40">
    <cfRule type="duplicateValues" dxfId="107" priority="199"/>
  </conditionalFormatting>
  <conditionalFormatting sqref="W42:Y43">
    <cfRule type="cellIs" dxfId="106" priority="196" operator="lessThan">
      <formula>0</formula>
    </cfRule>
  </conditionalFormatting>
  <conditionalFormatting sqref="B42">
    <cfRule type="duplicateValues" dxfId="105" priority="197"/>
  </conditionalFormatting>
  <conditionalFormatting sqref="W44:Y45">
    <cfRule type="cellIs" dxfId="104" priority="194" operator="lessThan">
      <formula>0</formula>
    </cfRule>
  </conditionalFormatting>
  <conditionalFormatting sqref="B44">
    <cfRule type="duplicateValues" dxfId="103" priority="195"/>
  </conditionalFormatting>
  <conditionalFormatting sqref="W46:Y47">
    <cfRule type="cellIs" dxfId="102" priority="192" operator="lessThan">
      <formula>0</formula>
    </cfRule>
  </conditionalFormatting>
  <conditionalFormatting sqref="B46">
    <cfRule type="duplicateValues" dxfId="101" priority="193"/>
  </conditionalFormatting>
  <conditionalFormatting sqref="W48:Y49">
    <cfRule type="cellIs" dxfId="100" priority="190" operator="lessThan">
      <formula>0</formula>
    </cfRule>
  </conditionalFormatting>
  <conditionalFormatting sqref="B48">
    <cfRule type="duplicateValues" dxfId="99" priority="191"/>
  </conditionalFormatting>
  <conditionalFormatting sqref="B26 B17:B22">
    <cfRule type="duplicateValues" dxfId="98" priority="175"/>
  </conditionalFormatting>
  <conditionalFormatting sqref="W17:Y17">
    <cfRule type="cellIs" dxfId="97" priority="168" operator="lessThan">
      <formula>0</formula>
    </cfRule>
  </conditionalFormatting>
  <conditionalFormatting sqref="W18:Y18">
    <cfRule type="cellIs" dxfId="96" priority="164" operator="lessThan">
      <formula>0</formula>
    </cfRule>
  </conditionalFormatting>
  <conditionalFormatting sqref="W19:Y21">
    <cfRule type="cellIs" dxfId="95" priority="160" operator="lessThan">
      <formula>0</formula>
    </cfRule>
  </conditionalFormatting>
  <conditionalFormatting sqref="W22:Y22">
    <cfRule type="cellIs" dxfId="94" priority="152" operator="lessThan">
      <formula>0</formula>
    </cfRule>
  </conditionalFormatting>
  <conditionalFormatting sqref="W26:Y26">
    <cfRule type="cellIs" dxfId="93" priority="147" operator="lessThan">
      <formula>0</formula>
    </cfRule>
  </conditionalFormatting>
  <conditionalFormatting sqref="S30">
    <cfRule type="cellIs" dxfId="92" priority="145" operator="lessThan">
      <formula>0</formula>
    </cfRule>
  </conditionalFormatting>
  <conditionalFormatting sqref="S17">
    <cfRule type="cellIs" dxfId="91" priority="130" operator="lessThan">
      <formula>0</formula>
    </cfRule>
  </conditionalFormatting>
  <conditionalFormatting sqref="S18">
    <cfRule type="cellIs" dxfId="90" priority="128" operator="lessThan">
      <formula>0</formula>
    </cfRule>
  </conditionalFormatting>
  <conditionalFormatting sqref="S19">
    <cfRule type="cellIs" dxfId="89" priority="126" operator="lessThan">
      <formula>0</formula>
    </cfRule>
  </conditionalFormatting>
  <conditionalFormatting sqref="S20">
    <cfRule type="cellIs" dxfId="88" priority="124" operator="lessThan">
      <formula>0</formula>
    </cfRule>
  </conditionalFormatting>
  <conditionalFormatting sqref="S26">
    <cfRule type="cellIs" dxfId="87" priority="121" operator="lessThan">
      <formula>0</formula>
    </cfRule>
  </conditionalFormatting>
  <conditionalFormatting sqref="B26">
    <cfRule type="duplicateValues" dxfId="86" priority="553"/>
  </conditionalFormatting>
  <conditionalFormatting sqref="B24">
    <cfRule type="duplicateValues" dxfId="85" priority="111"/>
  </conditionalFormatting>
  <conditionalFormatting sqref="W24:Y24">
    <cfRule type="cellIs" dxfId="84" priority="110" operator="lessThan">
      <formula>0</formula>
    </cfRule>
  </conditionalFormatting>
  <conditionalFormatting sqref="S24">
    <cfRule type="cellIs" dxfId="83" priority="109" operator="lessThan">
      <formula>0</formula>
    </cfRule>
  </conditionalFormatting>
  <conditionalFormatting sqref="B24">
    <cfRule type="duplicateValues" dxfId="82" priority="112"/>
  </conditionalFormatting>
  <conditionalFormatting sqref="B24">
    <cfRule type="duplicateValues" dxfId="81" priority="113"/>
  </conditionalFormatting>
  <conditionalFormatting sqref="B23">
    <cfRule type="duplicateValues" dxfId="80" priority="106"/>
  </conditionalFormatting>
  <conditionalFormatting sqref="W23:Y23">
    <cfRule type="cellIs" dxfId="79" priority="105" operator="lessThan">
      <formula>0</formula>
    </cfRule>
  </conditionalFormatting>
  <conditionalFormatting sqref="S23">
    <cfRule type="cellIs" dxfId="78" priority="104" operator="lessThan">
      <formula>0</formula>
    </cfRule>
  </conditionalFormatting>
  <conditionalFormatting sqref="B23">
    <cfRule type="duplicateValues" dxfId="77" priority="107"/>
  </conditionalFormatting>
  <conditionalFormatting sqref="B23">
    <cfRule type="duplicateValues" dxfId="76" priority="108"/>
  </conditionalFormatting>
  <conditionalFormatting sqref="B17:B22 B26 B30">
    <cfRule type="duplicateValues" dxfId="75" priority="559"/>
  </conditionalFormatting>
  <conditionalFormatting sqref="X33:Y33">
    <cfRule type="cellIs" dxfId="74" priority="94" operator="lessThan">
      <formula>0</formula>
    </cfRule>
  </conditionalFormatting>
  <conditionalFormatting sqref="B33">
    <cfRule type="duplicateValues" dxfId="73" priority="93"/>
  </conditionalFormatting>
  <conditionalFormatting sqref="X35:Y35">
    <cfRule type="cellIs" dxfId="72" priority="92" operator="lessThan">
      <formula>0</formula>
    </cfRule>
  </conditionalFormatting>
  <conditionalFormatting sqref="B35">
    <cfRule type="duplicateValues" dxfId="71" priority="91"/>
  </conditionalFormatting>
  <conditionalFormatting sqref="X37:Y37">
    <cfRule type="cellIs" dxfId="70" priority="90" operator="lessThan">
      <formula>0</formula>
    </cfRule>
  </conditionalFormatting>
  <conditionalFormatting sqref="B37">
    <cfRule type="duplicateValues" dxfId="69" priority="89"/>
  </conditionalFormatting>
  <conditionalFormatting sqref="X39:Y39">
    <cfRule type="cellIs" dxfId="68" priority="88" operator="lessThan">
      <formula>0</formula>
    </cfRule>
  </conditionalFormatting>
  <conditionalFormatting sqref="B39">
    <cfRule type="duplicateValues" dxfId="67" priority="87"/>
  </conditionalFormatting>
  <conditionalFormatting sqref="X41:Y41">
    <cfRule type="cellIs" dxfId="66" priority="81" operator="lessThan">
      <formula>0</formula>
    </cfRule>
  </conditionalFormatting>
  <conditionalFormatting sqref="B41">
    <cfRule type="duplicateValues" dxfId="65" priority="82"/>
  </conditionalFormatting>
  <conditionalFormatting sqref="X43:Y43">
    <cfRule type="cellIs" dxfId="64" priority="79" operator="lessThan">
      <formula>0</formula>
    </cfRule>
  </conditionalFormatting>
  <conditionalFormatting sqref="B43">
    <cfRule type="duplicateValues" dxfId="63" priority="80"/>
  </conditionalFormatting>
  <conditionalFormatting sqref="X45:Y45">
    <cfRule type="cellIs" dxfId="62" priority="77" operator="lessThan">
      <formula>0</formula>
    </cfRule>
  </conditionalFormatting>
  <conditionalFormatting sqref="B45">
    <cfRule type="duplicateValues" dxfId="61" priority="78"/>
  </conditionalFormatting>
  <conditionalFormatting sqref="X47:Y47">
    <cfRule type="cellIs" dxfId="60" priority="75" operator="lessThan">
      <formula>0</formula>
    </cfRule>
  </conditionalFormatting>
  <conditionalFormatting sqref="B47">
    <cfRule type="duplicateValues" dxfId="59" priority="76"/>
  </conditionalFormatting>
  <conditionalFormatting sqref="X49:Y49">
    <cfRule type="cellIs" dxfId="58" priority="73" operator="lessThan">
      <formula>0</formula>
    </cfRule>
  </conditionalFormatting>
  <conditionalFormatting sqref="B49">
    <cfRule type="duplicateValues" dxfId="57" priority="74"/>
  </conditionalFormatting>
  <conditionalFormatting sqref="X53:Y53">
    <cfRule type="cellIs" dxfId="56" priority="65" operator="lessThan">
      <formula>0</formula>
    </cfRule>
  </conditionalFormatting>
  <conditionalFormatting sqref="B53">
    <cfRule type="duplicateValues" dxfId="55" priority="64"/>
  </conditionalFormatting>
  <conditionalFormatting sqref="X55:Y55">
    <cfRule type="cellIs" dxfId="54" priority="62" operator="lessThan">
      <formula>0</formula>
    </cfRule>
  </conditionalFormatting>
  <conditionalFormatting sqref="B55">
    <cfRule type="duplicateValues" dxfId="53" priority="61"/>
  </conditionalFormatting>
  <conditionalFormatting sqref="X57:Y57">
    <cfRule type="cellIs" dxfId="52" priority="59" operator="lessThan">
      <formula>0</formula>
    </cfRule>
  </conditionalFormatting>
  <conditionalFormatting sqref="B57">
    <cfRule type="duplicateValues" dxfId="51" priority="58"/>
  </conditionalFormatting>
  <conditionalFormatting sqref="X59:Y59">
    <cfRule type="cellIs" dxfId="50" priority="56" operator="lessThan">
      <formula>0</formula>
    </cfRule>
  </conditionalFormatting>
  <conditionalFormatting sqref="B59">
    <cfRule type="duplicateValues" dxfId="49" priority="55"/>
  </conditionalFormatting>
  <conditionalFormatting sqref="B63">
    <cfRule type="duplicateValues" dxfId="48" priority="50"/>
  </conditionalFormatting>
  <conditionalFormatting sqref="S12:S13">
    <cfRule type="cellIs" dxfId="47" priority="47" operator="lessThan">
      <formula>0</formula>
    </cfRule>
  </conditionalFormatting>
  <conditionalFormatting sqref="B16 B9:B13">
    <cfRule type="duplicateValues" dxfId="46" priority="46"/>
  </conditionalFormatting>
  <conditionalFormatting sqref="W9:Y9">
    <cfRule type="cellIs" dxfId="45" priority="44" operator="lessThan">
      <formula>0</formula>
    </cfRule>
  </conditionalFormatting>
  <conditionalFormatting sqref="W10:Y10">
    <cfRule type="cellIs" dxfId="44" priority="43" operator="lessThan">
      <formula>0</formula>
    </cfRule>
  </conditionalFormatting>
  <conditionalFormatting sqref="W11:Y11">
    <cfRule type="cellIs" dxfId="43" priority="42" operator="lessThan">
      <formula>0</formula>
    </cfRule>
  </conditionalFormatting>
  <conditionalFormatting sqref="W12:Y13">
    <cfRule type="cellIs" dxfId="42" priority="41" operator="lessThan">
      <formula>0</formula>
    </cfRule>
  </conditionalFormatting>
  <conditionalFormatting sqref="W16:Y16">
    <cfRule type="cellIs" dxfId="41" priority="40" operator="lessThan">
      <formula>0</formula>
    </cfRule>
  </conditionalFormatting>
  <conditionalFormatting sqref="S9">
    <cfRule type="cellIs" dxfId="40" priority="38" operator="lessThan">
      <formula>0</formula>
    </cfRule>
  </conditionalFormatting>
  <conditionalFormatting sqref="S10">
    <cfRule type="cellIs" dxfId="39" priority="37" operator="lessThan">
      <formula>0</formula>
    </cfRule>
  </conditionalFormatting>
  <conditionalFormatting sqref="S11">
    <cfRule type="cellIs" dxfId="38" priority="36" operator="lessThan">
      <formula>0</formula>
    </cfRule>
  </conditionalFormatting>
  <conditionalFormatting sqref="S16">
    <cfRule type="cellIs" dxfId="37" priority="35" operator="lessThan">
      <formula>0</formula>
    </cfRule>
  </conditionalFormatting>
  <conditionalFormatting sqref="B16">
    <cfRule type="duplicateValues" dxfId="36" priority="48"/>
  </conditionalFormatting>
  <conditionalFormatting sqref="B15">
    <cfRule type="duplicateValues" dxfId="35" priority="32"/>
  </conditionalFormatting>
  <conditionalFormatting sqref="W15:Y15">
    <cfRule type="cellIs" dxfId="34" priority="31" operator="lessThan">
      <formula>0</formula>
    </cfRule>
  </conditionalFormatting>
  <conditionalFormatting sqref="S15">
    <cfRule type="cellIs" dxfId="33" priority="30" operator="lessThan">
      <formula>0</formula>
    </cfRule>
  </conditionalFormatting>
  <conditionalFormatting sqref="B15">
    <cfRule type="duplicateValues" dxfId="32" priority="33"/>
  </conditionalFormatting>
  <conditionalFormatting sqref="B15">
    <cfRule type="duplicateValues" dxfId="31" priority="34"/>
  </conditionalFormatting>
  <conditionalFormatting sqref="B14">
    <cfRule type="duplicateValues" dxfId="30" priority="27"/>
  </conditionalFormatting>
  <conditionalFormatting sqref="W14:Y14">
    <cfRule type="cellIs" dxfId="29" priority="26" operator="lessThan">
      <formula>0</formula>
    </cfRule>
  </conditionalFormatting>
  <conditionalFormatting sqref="S14">
    <cfRule type="cellIs" dxfId="28" priority="25" operator="lessThan">
      <formula>0</formula>
    </cfRule>
  </conditionalFormatting>
  <conditionalFormatting sqref="B14">
    <cfRule type="duplicateValues" dxfId="27" priority="28"/>
  </conditionalFormatting>
  <conditionalFormatting sqref="B14">
    <cfRule type="duplicateValues" dxfId="26" priority="29"/>
  </conditionalFormatting>
  <conditionalFormatting sqref="B16 B9:B13">
    <cfRule type="duplicateValues" dxfId="25" priority="49"/>
  </conditionalFormatting>
  <conditionalFormatting sqref="B25">
    <cfRule type="duplicateValues" dxfId="24" priority="22"/>
  </conditionalFormatting>
  <conditionalFormatting sqref="W25:Y25">
    <cfRule type="cellIs" dxfId="23" priority="21" operator="lessThan">
      <formula>0</formula>
    </cfRule>
  </conditionalFormatting>
  <conditionalFormatting sqref="S25">
    <cfRule type="cellIs" dxfId="22" priority="20" operator="lessThan">
      <formula>0</formula>
    </cfRule>
  </conditionalFormatting>
  <conditionalFormatting sqref="B25">
    <cfRule type="duplicateValues" dxfId="21" priority="23"/>
  </conditionalFormatting>
  <conditionalFormatting sqref="B25">
    <cfRule type="duplicateValues" dxfId="20" priority="24"/>
  </conditionalFormatting>
  <conditionalFormatting sqref="B29">
    <cfRule type="duplicateValues" dxfId="19" priority="17"/>
  </conditionalFormatting>
  <conditionalFormatting sqref="W29:Y29">
    <cfRule type="cellIs" dxfId="18" priority="16" operator="lessThan">
      <formula>0</formula>
    </cfRule>
  </conditionalFormatting>
  <conditionalFormatting sqref="S29">
    <cfRule type="cellIs" dxfId="17" priority="15" operator="lessThan">
      <formula>0</formula>
    </cfRule>
  </conditionalFormatting>
  <conditionalFormatting sqref="B29">
    <cfRule type="duplicateValues" dxfId="16" priority="18"/>
  </conditionalFormatting>
  <conditionalFormatting sqref="B29">
    <cfRule type="duplicateValues" dxfId="15" priority="19"/>
  </conditionalFormatting>
  <conditionalFormatting sqref="B28">
    <cfRule type="duplicateValues" dxfId="14" priority="12"/>
  </conditionalFormatting>
  <conditionalFormatting sqref="W28:Y28">
    <cfRule type="cellIs" dxfId="13" priority="11" operator="lessThan">
      <formula>0</formula>
    </cfRule>
  </conditionalFormatting>
  <conditionalFormatting sqref="S28">
    <cfRule type="cellIs" dxfId="12" priority="10" operator="lessThan">
      <formula>0</formula>
    </cfRule>
  </conditionalFormatting>
  <conditionalFormatting sqref="B28">
    <cfRule type="duplicateValues" dxfId="11" priority="13"/>
  </conditionalFormatting>
  <conditionalFormatting sqref="B28">
    <cfRule type="duplicateValues" dxfId="10" priority="14"/>
  </conditionalFormatting>
  <conditionalFormatting sqref="B27">
    <cfRule type="duplicateValues" dxfId="9" priority="7"/>
  </conditionalFormatting>
  <conditionalFormatting sqref="W27:Y27">
    <cfRule type="cellIs" dxfId="8" priority="6" operator="lessThan">
      <formula>0</formula>
    </cfRule>
  </conditionalFormatting>
  <conditionalFormatting sqref="S27">
    <cfRule type="cellIs" dxfId="7" priority="5" operator="lessThan">
      <formula>0</formula>
    </cfRule>
  </conditionalFormatting>
  <conditionalFormatting sqref="B27">
    <cfRule type="duplicateValues" dxfId="6" priority="8"/>
  </conditionalFormatting>
  <conditionalFormatting sqref="B27">
    <cfRule type="duplicateValues" dxfId="5" priority="9"/>
  </conditionalFormatting>
  <conditionalFormatting sqref="O9:O30">
    <cfRule type="cellIs" dxfId="4" priority="3" operator="greaterThanOrEqual">
      <formula>0</formula>
    </cfRule>
    <cfRule type="cellIs" dxfId="3" priority="4" operator="lessThan">
      <formula>0</formula>
    </cfRule>
  </conditionalFormatting>
  <conditionalFormatting sqref="W9:Y30">
    <cfRule type="cellIs" dxfId="2" priority="2" operator="greaterThanOrEqual">
      <formula>0</formula>
    </cfRule>
    <cfRule type="cellIs" dxfId="1" priority="1" operator="lessThan">
      <formula>0</formula>
    </cfRule>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election activeCell="U21" sqref="U21"/>
    </sheetView>
  </sheetViews>
  <sheetFormatPr baseColWidth="10" defaultColWidth="9.140625" defaultRowHeight="12.75" x14ac:dyDescent="0.2"/>
  <cols>
    <col min="1" max="1" width="9.28515625" style="69" customWidth="1"/>
    <col min="2" max="2" width="10.28515625" style="69" bestFit="1" customWidth="1"/>
    <col min="3" max="3" width="32.140625" style="70" customWidth="1"/>
    <col min="4" max="4" width="11.42578125" style="71" bestFit="1" customWidth="1"/>
    <col min="5" max="5" width="12.28515625" style="71" bestFit="1" customWidth="1"/>
    <col min="6" max="6" width="8.42578125" style="72" bestFit="1" customWidth="1"/>
    <col min="7" max="7" width="12.42578125" style="73" bestFit="1" customWidth="1"/>
    <col min="8" max="8" width="10.140625" style="73" bestFit="1" customWidth="1"/>
    <col min="9" max="10" width="15.28515625" style="73" customWidth="1"/>
    <col min="11" max="16384" width="9.140625" style="69"/>
  </cols>
  <sheetData>
    <row r="1" spans="1:10" s="57" customFormat="1" ht="30" x14ac:dyDescent="0.4">
      <c r="A1" s="51" t="s">
        <v>31</v>
      </c>
      <c r="B1" s="52"/>
      <c r="C1" s="53"/>
      <c r="D1" s="54"/>
      <c r="E1" s="54"/>
      <c r="F1" s="55"/>
      <c r="G1" s="56"/>
      <c r="H1" s="56"/>
      <c r="I1" s="56"/>
      <c r="J1" s="56"/>
    </row>
    <row r="2" spans="1:10" s="61" customFormat="1" ht="15.75" x14ac:dyDescent="0.25">
      <c r="A2" s="192" t="s">
        <v>32</v>
      </c>
      <c r="B2" s="192"/>
      <c r="C2" s="192"/>
      <c r="D2" s="58"/>
      <c r="E2" s="58"/>
      <c r="F2" s="59"/>
      <c r="G2" s="60"/>
      <c r="H2" s="60"/>
      <c r="I2" s="60"/>
      <c r="J2" s="60"/>
    </row>
    <row r="3" spans="1:10" s="61" customFormat="1" ht="15.75" x14ac:dyDescent="0.25">
      <c r="A3" s="193"/>
      <c r="B3" s="193"/>
      <c r="C3" s="193"/>
      <c r="D3" s="62"/>
      <c r="E3" s="62"/>
      <c r="F3" s="59"/>
      <c r="G3" s="60"/>
      <c r="H3" s="60"/>
      <c r="I3" s="60"/>
      <c r="J3" s="60"/>
    </row>
    <row r="4" spans="1:10" s="61" customFormat="1" ht="15.75" x14ac:dyDescent="0.25">
      <c r="A4" s="63"/>
      <c r="B4" s="63"/>
      <c r="C4" s="63"/>
      <c r="D4" s="62"/>
      <c r="E4" s="62"/>
      <c r="F4" s="59"/>
      <c r="G4" s="60"/>
      <c r="H4" s="60"/>
    </row>
    <row r="5" spans="1:10" s="61" customFormat="1" ht="15.75" x14ac:dyDescent="0.25">
      <c r="A5" s="63"/>
      <c r="B5" s="63"/>
      <c r="C5" s="63"/>
      <c r="D5" s="62"/>
      <c r="E5" s="62"/>
      <c r="F5" s="59"/>
      <c r="G5" s="60"/>
      <c r="H5" s="60"/>
    </row>
    <row r="6" spans="1:10" s="68" customFormat="1" x14ac:dyDescent="0.2">
      <c r="A6" s="64"/>
      <c r="B6" s="64"/>
      <c r="C6" s="65"/>
      <c r="D6" s="64"/>
      <c r="E6" s="64"/>
      <c r="F6" s="66"/>
      <c r="G6" s="67"/>
      <c r="H6" s="67"/>
    </row>
    <row r="7" spans="1:10" s="68" customFormat="1" x14ac:dyDescent="0.2">
      <c r="A7" s="64"/>
      <c r="B7" s="64"/>
      <c r="C7" s="65"/>
      <c r="D7" s="64"/>
      <c r="E7" s="64"/>
      <c r="F7" s="66"/>
      <c r="G7" s="67"/>
      <c r="H7" s="67"/>
    </row>
    <row r="8" spans="1:10" s="68" customFormat="1" x14ac:dyDescent="0.2">
      <c r="A8" s="64"/>
      <c r="B8" s="64"/>
      <c r="C8" s="65"/>
      <c r="D8" s="64"/>
      <c r="E8" s="64"/>
      <c r="F8" s="66"/>
      <c r="G8" s="67"/>
      <c r="H8" s="67"/>
      <c r="I8" s="67"/>
      <c r="J8" s="67"/>
    </row>
    <row r="9" spans="1:10" s="68" customFormat="1" x14ac:dyDescent="0.2">
      <c r="A9" s="64"/>
      <c r="B9" s="64"/>
      <c r="C9" s="65"/>
      <c r="D9" s="64"/>
      <c r="E9" s="64"/>
      <c r="F9" s="66"/>
      <c r="G9" s="67"/>
      <c r="H9" s="67"/>
      <c r="I9" s="67"/>
      <c r="J9" s="67"/>
    </row>
    <row r="10" spans="1:10" s="68" customFormat="1" x14ac:dyDescent="0.2">
      <c r="A10" s="64"/>
      <c r="B10" s="64"/>
      <c r="C10" s="65"/>
      <c r="D10" s="64"/>
      <c r="E10" s="64"/>
      <c r="F10" s="66"/>
      <c r="G10" s="67"/>
      <c r="H10" s="67"/>
      <c r="I10" s="67"/>
      <c r="J10" s="67"/>
    </row>
    <row r="11" spans="1:10" s="68" customFormat="1" x14ac:dyDescent="0.2">
      <c r="A11" s="64"/>
      <c r="B11" s="64"/>
      <c r="C11" s="65"/>
      <c r="D11" s="64"/>
      <c r="E11" s="64"/>
      <c r="F11" s="66"/>
      <c r="G11" s="67"/>
      <c r="H11" s="67"/>
      <c r="I11" s="67"/>
      <c r="J11" s="67"/>
    </row>
    <row r="12" spans="1:10" s="68" customFormat="1" x14ac:dyDescent="0.2">
      <c r="A12" s="64"/>
      <c r="B12" s="64"/>
      <c r="C12" s="65"/>
      <c r="D12" s="64"/>
      <c r="E12" s="64"/>
      <c r="F12" s="66"/>
      <c r="G12" s="67"/>
      <c r="H12" s="67"/>
      <c r="I12" s="67"/>
      <c r="J12" s="67"/>
    </row>
    <row r="13" spans="1:10" s="68" customFormat="1" x14ac:dyDescent="0.2">
      <c r="A13" s="64"/>
      <c r="B13" s="64"/>
      <c r="C13" s="65"/>
      <c r="D13" s="64"/>
      <c r="E13" s="64"/>
      <c r="F13" s="66"/>
      <c r="G13" s="67"/>
      <c r="H13" s="67"/>
      <c r="I13" s="67"/>
      <c r="J13" s="67"/>
    </row>
    <row r="14" spans="1:10" s="68" customFormat="1" x14ac:dyDescent="0.2">
      <c r="A14" s="64"/>
      <c r="B14" s="64"/>
      <c r="C14" s="65"/>
      <c r="D14" s="64"/>
      <c r="E14" s="64"/>
      <c r="F14" s="66"/>
      <c r="G14" s="67"/>
      <c r="H14" s="67"/>
      <c r="I14" s="67"/>
      <c r="J14" s="67"/>
    </row>
    <row r="15" spans="1:10" s="68" customFormat="1" x14ac:dyDescent="0.2">
      <c r="A15" s="64"/>
      <c r="B15" s="64"/>
      <c r="C15" s="65"/>
      <c r="D15" s="64"/>
      <c r="E15" s="64"/>
      <c r="F15" s="66"/>
      <c r="G15" s="67"/>
      <c r="H15" s="67"/>
      <c r="I15" s="67"/>
      <c r="J15" s="67"/>
    </row>
    <row r="16" spans="1:10" s="68" customFormat="1" x14ac:dyDescent="0.2">
      <c r="A16" s="64"/>
      <c r="B16" s="64"/>
      <c r="C16" s="65"/>
      <c r="D16" s="64"/>
      <c r="E16" s="64"/>
      <c r="F16" s="66"/>
      <c r="G16" s="67"/>
      <c r="H16" s="67"/>
      <c r="I16" s="67"/>
      <c r="J16" s="67"/>
    </row>
    <row r="17" spans="1:10" s="68" customFormat="1" x14ac:dyDescent="0.2">
      <c r="A17" s="64"/>
      <c r="B17" s="64"/>
      <c r="C17" s="65"/>
      <c r="D17" s="64"/>
      <c r="E17" s="64"/>
      <c r="F17" s="66"/>
      <c r="G17" s="67"/>
      <c r="H17" s="67"/>
      <c r="I17" s="67"/>
      <c r="J17" s="67"/>
    </row>
    <row r="18" spans="1:10" s="68" customFormat="1" x14ac:dyDescent="0.2">
      <c r="A18" s="64"/>
      <c r="B18" s="64"/>
      <c r="C18" s="65"/>
      <c r="D18" s="64"/>
      <c r="E18" s="64"/>
      <c r="F18" s="66"/>
      <c r="G18" s="67"/>
      <c r="H18" s="67"/>
      <c r="I18" s="67"/>
      <c r="J18" s="67"/>
    </row>
    <row r="19" spans="1:10" s="68" customFormat="1" x14ac:dyDescent="0.2">
      <c r="A19" s="64"/>
      <c r="B19" s="64"/>
      <c r="C19" s="65"/>
      <c r="D19" s="64"/>
      <c r="E19" s="64"/>
      <c r="F19" s="66"/>
      <c r="G19" s="67"/>
      <c r="H19" s="67"/>
      <c r="I19" s="67"/>
      <c r="J19" s="67"/>
    </row>
    <row r="20" spans="1:10" s="68" customFormat="1" x14ac:dyDescent="0.2">
      <c r="A20" s="64"/>
      <c r="B20" s="64"/>
      <c r="C20" s="65"/>
      <c r="D20" s="64"/>
      <c r="E20" s="64"/>
      <c r="F20" s="66"/>
      <c r="G20" s="67"/>
      <c r="H20" s="67"/>
      <c r="I20" s="67"/>
      <c r="J20" s="67"/>
    </row>
    <row r="21" spans="1:10" s="68" customFormat="1" x14ac:dyDescent="0.2">
      <c r="A21" s="64"/>
      <c r="B21" s="64"/>
      <c r="C21" s="65"/>
      <c r="D21" s="64"/>
      <c r="E21" s="64"/>
      <c r="F21" s="66"/>
      <c r="G21" s="67"/>
      <c r="H21" s="67"/>
      <c r="I21" s="67"/>
      <c r="J21" s="67"/>
    </row>
    <row r="22" spans="1:10" s="68" customFormat="1" x14ac:dyDescent="0.2">
      <c r="A22" s="64"/>
      <c r="B22" s="64"/>
      <c r="C22" s="65"/>
      <c r="D22" s="64"/>
      <c r="E22" s="64"/>
      <c r="F22" s="66"/>
      <c r="G22" s="67"/>
      <c r="H22" s="67"/>
      <c r="I22" s="67"/>
      <c r="J22" s="67"/>
    </row>
    <row r="23" spans="1:10" s="68" customFormat="1" x14ac:dyDescent="0.2">
      <c r="A23" s="64"/>
      <c r="B23" s="64"/>
      <c r="C23" s="65"/>
      <c r="D23" s="64"/>
      <c r="E23" s="64"/>
      <c r="F23" s="66"/>
      <c r="G23" s="67"/>
      <c r="H23" s="67"/>
      <c r="I23" s="67"/>
      <c r="J23" s="67"/>
    </row>
    <row r="24" spans="1:10" s="68" customFormat="1" x14ac:dyDescent="0.2">
      <c r="A24" s="64"/>
      <c r="B24" s="64"/>
      <c r="C24" s="65"/>
      <c r="D24" s="64"/>
      <c r="E24" s="64"/>
      <c r="F24" s="66"/>
      <c r="G24" s="67"/>
      <c r="H24" s="67"/>
      <c r="I24" s="67"/>
      <c r="J24" s="67"/>
    </row>
    <row r="25" spans="1:10" s="68" customFormat="1" x14ac:dyDescent="0.2">
      <c r="A25" s="64"/>
      <c r="B25" s="64"/>
      <c r="C25" s="65"/>
      <c r="D25" s="64"/>
      <c r="E25" s="64"/>
      <c r="F25" s="66"/>
      <c r="G25" s="67"/>
      <c r="H25" s="67"/>
      <c r="I25" s="67"/>
      <c r="J25" s="67"/>
    </row>
    <row r="26" spans="1:10" s="68" customFormat="1" x14ac:dyDescent="0.2">
      <c r="A26" s="64"/>
      <c r="B26" s="64"/>
      <c r="C26" s="65"/>
      <c r="D26" s="64"/>
      <c r="E26" s="64"/>
      <c r="F26" s="66"/>
      <c r="G26" s="67"/>
      <c r="H26" s="67"/>
      <c r="I26" s="67"/>
      <c r="J26" s="67"/>
    </row>
    <row r="27" spans="1:10" s="68" customFormat="1" x14ac:dyDescent="0.2">
      <c r="A27" s="64"/>
      <c r="B27" s="64"/>
      <c r="C27" s="65"/>
      <c r="D27" s="64"/>
      <c r="E27" s="64"/>
      <c r="F27" s="66"/>
      <c r="G27" s="67"/>
      <c r="H27" s="67"/>
      <c r="I27" s="67"/>
      <c r="J27" s="67"/>
    </row>
    <row r="28" spans="1:10" s="68" customFormat="1" x14ac:dyDescent="0.2">
      <c r="A28" s="64"/>
      <c r="B28" s="64"/>
      <c r="C28" s="65"/>
      <c r="D28" s="64"/>
      <c r="E28" s="64"/>
      <c r="F28" s="66"/>
      <c r="G28" s="67"/>
      <c r="H28" s="67"/>
      <c r="I28" s="67"/>
      <c r="J28" s="67"/>
    </row>
    <row r="29" spans="1:10" s="68" customFormat="1" x14ac:dyDescent="0.2">
      <c r="A29" s="64"/>
      <c r="B29" s="64"/>
      <c r="C29" s="65"/>
      <c r="D29" s="64"/>
      <c r="E29" s="64"/>
      <c r="F29" s="66"/>
      <c r="G29" s="67"/>
      <c r="H29" s="67"/>
      <c r="I29" s="67"/>
      <c r="J29" s="67"/>
    </row>
    <row r="30" spans="1:10" s="68" customFormat="1" x14ac:dyDescent="0.2">
      <c r="A30" s="64"/>
      <c r="B30" s="64"/>
      <c r="C30" s="65"/>
      <c r="D30" s="64"/>
      <c r="E30" s="64"/>
      <c r="F30" s="66"/>
      <c r="G30" s="67"/>
      <c r="H30" s="67"/>
      <c r="I30" s="67"/>
      <c r="J30" s="67"/>
    </row>
    <row r="31" spans="1:10" s="68" customFormat="1" x14ac:dyDescent="0.2">
      <c r="A31" s="64"/>
      <c r="B31" s="64"/>
      <c r="C31" s="65"/>
      <c r="D31" s="64"/>
      <c r="E31" s="64"/>
      <c r="F31" s="66"/>
      <c r="G31" s="67"/>
      <c r="H31" s="67"/>
      <c r="I31" s="67"/>
      <c r="J31" s="67"/>
    </row>
    <row r="32" spans="1:10" s="68" customFormat="1" x14ac:dyDescent="0.2">
      <c r="A32" s="64"/>
      <c r="B32" s="64"/>
      <c r="C32" s="65"/>
      <c r="D32" s="64"/>
      <c r="E32" s="64"/>
      <c r="F32" s="66"/>
      <c r="G32" s="67"/>
      <c r="H32" s="67"/>
      <c r="I32" s="67"/>
      <c r="J32" s="67"/>
    </row>
    <row r="33" spans="1:10" s="68" customFormat="1" x14ac:dyDescent="0.2">
      <c r="A33" s="64"/>
      <c r="B33" s="64"/>
      <c r="C33" s="65"/>
      <c r="D33" s="64"/>
      <c r="E33" s="64"/>
      <c r="F33" s="66"/>
      <c r="G33" s="67"/>
      <c r="H33" s="67"/>
      <c r="I33" s="67"/>
      <c r="J33" s="67"/>
    </row>
    <row r="34" spans="1:10" s="68" customFormat="1" x14ac:dyDescent="0.2">
      <c r="A34" s="64"/>
      <c r="B34" s="64"/>
      <c r="C34" s="65"/>
      <c r="D34" s="64"/>
      <c r="E34" s="64"/>
      <c r="F34" s="66"/>
      <c r="G34" s="67"/>
      <c r="H34" s="67"/>
      <c r="I34" s="67"/>
      <c r="J34" s="67"/>
    </row>
    <row r="35" spans="1:10" s="68" customFormat="1" x14ac:dyDescent="0.2">
      <c r="A35" s="64"/>
      <c r="B35" s="64"/>
      <c r="C35" s="65"/>
      <c r="D35" s="64"/>
      <c r="E35" s="64"/>
      <c r="F35" s="66"/>
      <c r="G35" s="67"/>
      <c r="H35" s="67"/>
      <c r="I35" s="67"/>
      <c r="J35" s="67"/>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2014-09-02T07:06:53Z</cp:lastPrinted>
  <dcterms:created xsi:type="dcterms:W3CDTF">2013-02-07T20:52:29Z</dcterms:created>
  <dcterms:modified xsi:type="dcterms:W3CDTF">2020-04-09T04:32:47Z</dcterms:modified>
</cp:coreProperties>
</file>