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848DF32A-8970-4894-8F46-D15BC1CCAA46}" xr6:coauthVersionLast="46" xr6:coauthVersionMax="46" xr10:uidLastSave="{00000000-0000-0000-0000-000000000000}"/>
  <bookViews>
    <workbookView xWindow="28680" yWindow="-120" windowWidth="29040" windowHeight="15840" tabRatio="593" xr2:uid="{00000000-000D-0000-FFFF-FFFF00000000}"/>
  </bookViews>
  <sheets>
    <sheet name="Valuation" sheetId="6" r:id="rId1"/>
    <sheet name="Disclaimer" sheetId="8" r:id="rId2"/>
  </sheets>
  <definedNames>
    <definedName name="_xlnm._FilterDatabase" localSheetId="0" hidden="1">Valuation!$A$26:$AB$55</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Valuation!$A$1:$Z$57</definedName>
  </definedNames>
  <calcPr calcId="181029"/>
</workbook>
</file>

<file path=xl/calcChain.xml><?xml version="1.0" encoding="utf-8"?>
<calcChain xmlns="http://schemas.openxmlformats.org/spreadsheetml/2006/main">
  <c r="W36" i="6" l="1"/>
  <c r="I25" i="6" l="1"/>
  <c r="W45" i="6" l="1"/>
  <c r="W46" i="6"/>
  <c r="W47" i="6"/>
  <c r="W48" i="6"/>
  <c r="W49" i="6"/>
  <c r="W50" i="6"/>
  <c r="W51" i="6"/>
  <c r="W53" i="6"/>
  <c r="R36" i="6" l="1"/>
  <c r="R21" i="6"/>
  <c r="W43" i="6"/>
  <c r="I54" i="6"/>
  <c r="S25" i="6"/>
  <c r="W33" i="6" l="1"/>
  <c r="W34" i="6"/>
  <c r="X46" i="6" l="1"/>
  <c r="W27" i="6"/>
  <c r="X27" i="6" s="1"/>
  <c r="W28" i="6"/>
  <c r="X28" i="6" s="1"/>
  <c r="W29" i="6"/>
  <c r="X29" i="6" s="1"/>
  <c r="W30" i="6"/>
  <c r="X30" i="6" s="1"/>
  <c r="W31" i="6"/>
  <c r="X31" i="6" s="1"/>
  <c r="W32" i="6"/>
  <c r="Y32" i="6" s="1"/>
  <c r="Y33" i="6"/>
  <c r="X33" i="6"/>
  <c r="X34" i="6"/>
  <c r="W35" i="6"/>
  <c r="X35" i="6" s="1"/>
  <c r="X36" i="6"/>
  <c r="W37" i="6"/>
  <c r="X37" i="6" s="1"/>
  <c r="W38" i="6"/>
  <c r="X38" i="6" s="1"/>
  <c r="W39" i="6"/>
  <c r="Y39" i="6" s="1"/>
  <c r="W40" i="6"/>
  <c r="X40" i="6" s="1"/>
  <c r="W41" i="6"/>
  <c r="X41" i="6" s="1"/>
  <c r="W42" i="6"/>
  <c r="X42" i="6" s="1"/>
  <c r="X43" i="6"/>
  <c r="W44" i="6"/>
  <c r="X44" i="6" s="1"/>
  <c r="X47" i="6"/>
  <c r="X48" i="6"/>
  <c r="Y49" i="6"/>
  <c r="X50" i="6"/>
  <c r="X51" i="6"/>
  <c r="W52" i="6"/>
  <c r="X52" i="6" s="1"/>
  <c r="X53" i="6"/>
  <c r="R33" i="6"/>
  <c r="R27" i="6"/>
  <c r="R28" i="6"/>
  <c r="R29" i="6"/>
  <c r="R30" i="6"/>
  <c r="R31" i="6"/>
  <c r="R32" i="6"/>
  <c r="R34" i="6"/>
  <c r="R35" i="6"/>
  <c r="R37" i="6"/>
  <c r="R38" i="6"/>
  <c r="R39" i="6"/>
  <c r="R40" i="6"/>
  <c r="R41" i="6"/>
  <c r="R42" i="6"/>
  <c r="R43" i="6"/>
  <c r="R44" i="6"/>
  <c r="R45" i="6"/>
  <c r="R46" i="6"/>
  <c r="R47" i="6"/>
  <c r="R48" i="6"/>
  <c r="R49" i="6"/>
  <c r="R50" i="6"/>
  <c r="R51" i="6"/>
  <c r="R52" i="6"/>
  <c r="R53" i="6"/>
  <c r="O27" i="6"/>
  <c r="O28" i="6"/>
  <c r="O29" i="6"/>
  <c r="O30" i="6"/>
  <c r="O31" i="6"/>
  <c r="O32" i="6"/>
  <c r="O33" i="6"/>
  <c r="O34" i="6"/>
  <c r="O35" i="6"/>
  <c r="O36" i="6"/>
  <c r="O37" i="6"/>
  <c r="O38" i="6"/>
  <c r="O39" i="6"/>
  <c r="O40" i="6"/>
  <c r="O41" i="6"/>
  <c r="O42" i="6"/>
  <c r="O43" i="6"/>
  <c r="O44" i="6"/>
  <c r="O45" i="6"/>
  <c r="O46" i="6"/>
  <c r="O47" i="6"/>
  <c r="O48" i="6"/>
  <c r="O49" i="6"/>
  <c r="O50" i="6"/>
  <c r="O51" i="6"/>
  <c r="O52" i="6"/>
  <c r="O53" i="6"/>
  <c r="W54" i="6" l="1"/>
  <c r="W55" i="6" s="1"/>
  <c r="X45" i="6"/>
  <c r="Y47" i="6"/>
  <c r="X39" i="6"/>
  <c r="O54" i="6"/>
  <c r="S54" i="6"/>
  <c r="Y51" i="6"/>
  <c r="R54" i="6"/>
  <c r="X49" i="6"/>
  <c r="X32" i="6"/>
  <c r="Y40" i="6"/>
  <c r="Y36" i="6"/>
  <c r="Y43" i="6"/>
  <c r="Y50" i="6"/>
  <c r="Y46" i="6"/>
  <c r="Y29" i="6"/>
  <c r="Y28" i="6"/>
  <c r="Y44" i="6"/>
  <c r="Y52" i="6"/>
  <c r="Y37" i="6"/>
  <c r="Y30" i="6"/>
  <c r="Y42" i="6"/>
  <c r="Y35" i="6"/>
  <c r="Y27" i="6"/>
  <c r="Y48" i="6"/>
  <c r="Y41" i="6"/>
  <c r="Y34" i="6"/>
  <c r="Y53" i="6"/>
  <c r="Y45" i="6"/>
  <c r="Y38" i="6"/>
  <c r="Y31" i="6"/>
  <c r="Y54" i="6" l="1"/>
  <c r="Y55" i="6" s="1"/>
  <c r="X54" i="6"/>
  <c r="X55" i="6" s="1"/>
  <c r="W16" i="6"/>
  <c r="X16" i="6" s="1"/>
  <c r="R16" i="6"/>
  <c r="O16" i="6"/>
  <c r="W15" i="6"/>
  <c r="Y15" i="6" s="1"/>
  <c r="R15" i="6"/>
  <c r="O15" i="6"/>
  <c r="W14" i="6"/>
  <c r="Y14" i="6" s="1"/>
  <c r="R14" i="6"/>
  <c r="O14" i="6"/>
  <c r="W13" i="6"/>
  <c r="Y13" i="6" s="1"/>
  <c r="R13" i="6"/>
  <c r="O13" i="6"/>
  <c r="W12" i="6"/>
  <c r="X12" i="6" s="1"/>
  <c r="R12" i="6"/>
  <c r="O12" i="6"/>
  <c r="W11" i="6"/>
  <c r="R11" i="6"/>
  <c r="O11" i="6"/>
  <c r="W10" i="6"/>
  <c r="Y10" i="6" s="1"/>
  <c r="R10" i="6"/>
  <c r="O10" i="6"/>
  <c r="W9" i="6"/>
  <c r="Y9" i="6" s="1"/>
  <c r="R9" i="6"/>
  <c r="O9" i="6"/>
  <c r="Y11" i="6" l="1"/>
  <c r="X10" i="6"/>
  <c r="Y12" i="6"/>
  <c r="X11" i="6"/>
  <c r="X9" i="6"/>
  <c r="Y16" i="6"/>
  <c r="X14" i="6"/>
  <c r="X15" i="6"/>
  <c r="X13" i="6"/>
  <c r="W21" i="6"/>
  <c r="X21" i="6" s="1"/>
  <c r="O21" i="6"/>
  <c r="W20" i="6"/>
  <c r="X20" i="6" s="1"/>
  <c r="R20" i="6"/>
  <c r="O20" i="6"/>
  <c r="W19" i="6"/>
  <c r="X19" i="6" s="1"/>
  <c r="R19" i="6"/>
  <c r="O19" i="6"/>
  <c r="Y19" i="6" l="1"/>
  <c r="Y20" i="6"/>
  <c r="Y21" i="6"/>
  <c r="W17" i="6" l="1"/>
  <c r="Y17" i="6" s="1"/>
  <c r="W24" i="6"/>
  <c r="Y24" i="6" s="1"/>
  <c r="W23" i="6"/>
  <c r="Y23" i="6" s="1"/>
  <c r="W22" i="6"/>
  <c r="X22" i="6" s="1"/>
  <c r="W18" i="6"/>
  <c r="X18" i="6" s="1"/>
  <c r="R17" i="6"/>
  <c r="O24" i="6"/>
  <c r="R23" i="6"/>
  <c r="O23" i="6"/>
  <c r="O17" i="6"/>
  <c r="R18" i="6"/>
  <c r="O18" i="6"/>
  <c r="R22" i="6"/>
  <c r="O22" i="6"/>
  <c r="R24" i="6"/>
  <c r="R25" i="6" l="1"/>
  <c r="O25" i="6"/>
  <c r="W25" i="6"/>
  <c r="W58" i="6" s="1"/>
  <c r="X24" i="6"/>
  <c r="Y22" i="6"/>
  <c r="X17" i="6"/>
  <c r="Y18" i="6"/>
  <c r="X23" i="6"/>
  <c r="Y25" i="6" l="1"/>
  <c r="Y58" i="6" s="1"/>
  <c r="X25" i="6"/>
  <c r="X58" i="6" s="1"/>
</calcChain>
</file>

<file path=xl/sharedStrings.xml><?xml version="1.0" encoding="utf-8"?>
<sst xmlns="http://schemas.openxmlformats.org/spreadsheetml/2006/main" count="415" uniqueCount="89">
  <si>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</si>
  <si>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</si>
  <si>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</si>
  <si>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</si>
  <si>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</si>
  <si>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</si>
  <si>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</si>
  <si>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</si>
  <si>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</si>
  <si>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</si>
  <si>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</si>
  <si>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</si>
  <si>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</si>
  <si>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</si>
  <si>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</si>
  <si>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</si>
  <si>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</si>
  <si>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</si>
  <si>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</si>
  <si>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</si>
  <si>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</si>
  <si>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</si>
  <si>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</si>
  <si>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</si>
  <si>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</si>
  <si>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</si>
  <si>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</si>
  <si>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</si>
  <si>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</si>
  <si>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</si>
  <si>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</si>
  <si>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</si>
  <si>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</si>
  <si>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</si>
  <si>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</si>
  <si>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</si>
  <si>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5 subsidiaries</t>
  </si>
  <si>
    <t>HH</t>
  </si>
  <si>
    <t xml:space="preserve">TOTAL in EUR </t>
  </si>
  <si>
    <t>131-D</t>
  </si>
  <si>
    <t>132-D</t>
  </si>
  <si>
    <t>133-D</t>
  </si>
  <si>
    <t>134-D</t>
  </si>
  <si>
    <t>135-D</t>
  </si>
  <si>
    <t>136-D</t>
  </si>
  <si>
    <t>137-D</t>
  </si>
  <si>
    <t>138-D</t>
  </si>
  <si>
    <t>140-D</t>
  </si>
  <si>
    <t>141-D</t>
  </si>
  <si>
    <t>142-D</t>
  </si>
  <si>
    <t>143-D</t>
  </si>
  <si>
    <t>144-D</t>
  </si>
  <si>
    <t>145-D</t>
  </si>
  <si>
    <t>146-D</t>
  </si>
  <si>
    <t>147-D</t>
  </si>
  <si>
    <t>149-D</t>
  </si>
  <si>
    <t>150-D</t>
  </si>
  <si>
    <t>151-D</t>
  </si>
  <si>
    <t>152-D</t>
  </si>
  <si>
    <t>153-D</t>
  </si>
  <si>
    <t>154-D</t>
  </si>
  <si>
    <t>155-D</t>
  </si>
  <si>
    <t>156-D</t>
  </si>
  <si>
    <t>157-D</t>
  </si>
  <si>
    <t>159-D</t>
  </si>
  <si>
    <t>160-D</t>
  </si>
  <si>
    <t>161-D</t>
  </si>
  <si>
    <t>162-D</t>
  </si>
  <si>
    <t>163-D</t>
  </si>
  <si>
    <t>164-D</t>
  </si>
  <si>
    <t>165-D</t>
  </si>
  <si>
    <t>166-D</t>
  </si>
  <si>
    <t>167-D</t>
  </si>
  <si>
    <t>169-D</t>
  </si>
  <si>
    <t>170-D</t>
  </si>
  <si>
    <t>171-D</t>
  </si>
  <si>
    <t>172-D</t>
  </si>
  <si>
    <t>173-D</t>
  </si>
  <si>
    <t>174-D</t>
  </si>
  <si>
    <t>175-D</t>
  </si>
  <si>
    <t>176-D</t>
  </si>
  <si>
    <t>177-D</t>
  </si>
  <si>
    <t>CALL</t>
  </si>
  <si>
    <t>BUY</t>
  </si>
  <si>
    <t>Equivalent in EUR *</t>
  </si>
  <si>
    <t>* Bloomberg Fixing rate as of :</t>
  </si>
  <si>
    <t>EURUSD</t>
  </si>
  <si>
    <t>TOTAL USD</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</si>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</sst>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sz val="8"/>
      <color theme="1"/>
      <name val="Arial"/>
      <family val="2"/>
    </font>
    <font>
      <b/>
      <sz val="9"/>
      <color theme="1"/>
      <name val="Arial"/>
      <family val="2"/>
    </font>
    <font>
      <sz val="9"/>
      <color theme="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169">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71" fontId="63" fillId="0" borderId="0" xfId="0" applyNumberFormat="1" applyFont="1" applyFill="1" applyBorder="1" applyAlignment="1">
      <alignment horizontal="center" vertical="center"/>
    </xf>
    <xf numFmtId="171" fontId="63" fillId="0" borderId="0" xfId="0" applyNumberFormat="1" applyFont="1" applyFill="1" applyAlignment="1">
      <alignment horizontal="center" vertical="center"/>
    </xf>
    <xf numFmtId="165" fontId="62" fillId="29" borderId="28" xfId="0" applyNumberFormat="1" applyFont="1" applyFill="1" applyBorder="1" applyAlignment="1">
      <alignment horizontal="center" vertical="center"/>
    </xf>
    <xf numFmtId="169" fontId="62" fillId="0" borderId="28" xfId="0" applyNumberFormat="1" applyFont="1" applyFill="1" applyBorder="1" applyAlignment="1">
      <alignment horizontal="center" vertical="center"/>
    </xf>
    <xf numFmtId="171" fontId="63" fillId="0" borderId="0" xfId="0" applyNumberFormat="1" applyFont="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4" fillId="0" borderId="27" xfId="0" applyFont="1" applyFill="1" applyBorder="1" applyAlignment="1">
      <alignment horizontal="center" vertical="center"/>
    </xf>
    <xf numFmtId="169" fontId="65"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62" fillId="28" borderId="14" xfId="0" applyNumberFormat="1" applyFont="1" applyFill="1" applyBorder="1" applyAlignment="1">
      <alignment horizontal="center" vertical="center" wrapText="1"/>
    </xf>
    <xf numFmtId="165" fontId="62"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109">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73"/>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6" bestFit="1" customWidth="1"/>
    <col min="22" max="22" width="13.85546875" style="126" customWidth="1"/>
    <col min="23" max="25" width="15" style="18" bestFit="1" customWidth="1"/>
    <col min="26" max="26" width="10.7109375" style="18" bestFit="1" customWidth="1"/>
    <col min="27" max="27" width="1.7109375" customWidth="1"/>
    <col min="28" max="28" width="17.28515625"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2"/>
      <c r="V1" s="112"/>
      <c r="W1" s="19"/>
      <c r="X1" s="19"/>
      <c r="Y1" s="19"/>
      <c r="Z1" s="19"/>
    </row>
    <row r="2" spans="1:28" s="5" customFormat="1" ht="15.75" x14ac:dyDescent="0.25">
      <c r="A2" s="34" t="s">
        <v>33</v>
      </c>
      <c r="B2" s="34">
        <v>44253</v>
      </c>
      <c r="C2" s="34"/>
      <c r="D2" s="34"/>
      <c r="E2" s="14"/>
      <c r="F2" s="14"/>
      <c r="G2" s="14"/>
      <c r="H2" s="14"/>
      <c r="I2" s="17"/>
      <c r="J2" s="17"/>
      <c r="K2" s="6"/>
      <c r="L2" s="6"/>
      <c r="M2" s="6"/>
      <c r="N2" s="6"/>
      <c r="O2" s="6"/>
      <c r="P2" s="6"/>
      <c r="Q2" s="6"/>
      <c r="R2" s="6"/>
      <c r="S2" s="28"/>
      <c r="T2" s="7"/>
      <c r="U2" s="113"/>
      <c r="V2" s="113"/>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113"/>
      <c r="V3" s="11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3"/>
      <c r="V4" s="11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3"/>
      <c r="V5" s="113"/>
      <c r="W5" s="21"/>
      <c r="X5" s="21"/>
      <c r="Y5" s="20"/>
      <c r="Z5" s="20"/>
      <c r="AB5" s="10"/>
    </row>
    <row r="6" spans="1:28" s="11" customFormat="1" ht="12.75" customHeight="1" x14ac:dyDescent="0.2">
      <c r="A6" s="164" t="s">
        <v>0</v>
      </c>
      <c r="B6" s="135" t="s">
        <v>1</v>
      </c>
      <c r="C6" s="135" t="s">
        <v>2</v>
      </c>
      <c r="D6" s="135" t="s">
        <v>3</v>
      </c>
      <c r="E6" s="158" t="s">
        <v>4</v>
      </c>
      <c r="F6" s="158" t="s">
        <v>13</v>
      </c>
      <c r="G6" s="158" t="s">
        <v>20</v>
      </c>
      <c r="H6" s="158" t="s">
        <v>21</v>
      </c>
      <c r="I6" s="138" t="s">
        <v>32</v>
      </c>
      <c r="J6" s="138" t="s">
        <v>34</v>
      </c>
      <c r="K6" s="129" t="s">
        <v>5</v>
      </c>
      <c r="L6" s="161"/>
      <c r="M6" s="132" t="s">
        <v>19</v>
      </c>
      <c r="N6" s="129" t="s">
        <v>14</v>
      </c>
      <c r="O6" s="132" t="s">
        <v>18</v>
      </c>
      <c r="P6" s="141" t="s">
        <v>16</v>
      </c>
      <c r="Q6" s="142"/>
      <c r="R6" s="132" t="s">
        <v>18</v>
      </c>
      <c r="S6" s="138" t="s">
        <v>10</v>
      </c>
      <c r="T6" s="22"/>
      <c r="U6" s="155" t="s">
        <v>28</v>
      </c>
      <c r="V6" s="156"/>
      <c r="W6" s="156"/>
      <c r="X6" s="156"/>
      <c r="Y6" s="156"/>
      <c r="Z6" s="157"/>
      <c r="AB6" s="135" t="s">
        <v>9</v>
      </c>
    </row>
    <row r="7" spans="1:28" s="11" customFormat="1" ht="12.75" customHeight="1" x14ac:dyDescent="0.2">
      <c r="A7" s="165"/>
      <c r="B7" s="135"/>
      <c r="C7" s="135"/>
      <c r="D7" s="135"/>
      <c r="E7" s="159"/>
      <c r="F7" s="159"/>
      <c r="G7" s="159"/>
      <c r="H7" s="159"/>
      <c r="I7" s="139"/>
      <c r="J7" s="139"/>
      <c r="K7" s="130"/>
      <c r="L7" s="162"/>
      <c r="M7" s="133"/>
      <c r="N7" s="130"/>
      <c r="O7" s="133"/>
      <c r="P7" s="143"/>
      <c r="Q7" s="144"/>
      <c r="R7" s="133"/>
      <c r="S7" s="139"/>
      <c r="T7" s="22"/>
      <c r="U7" s="136" t="s">
        <v>23</v>
      </c>
      <c r="V7" s="136" t="s">
        <v>24</v>
      </c>
      <c r="W7" s="147" t="s">
        <v>6</v>
      </c>
      <c r="X7" s="148"/>
      <c r="Y7" s="151" t="s">
        <v>7</v>
      </c>
      <c r="Z7" s="153" t="s">
        <v>8</v>
      </c>
      <c r="AB7" s="135"/>
    </row>
    <row r="8" spans="1:28" s="11" customFormat="1" x14ac:dyDescent="0.2">
      <c r="A8" s="166"/>
      <c r="B8" s="135"/>
      <c r="C8" s="135"/>
      <c r="D8" s="135"/>
      <c r="E8" s="160"/>
      <c r="F8" s="160"/>
      <c r="G8" s="160"/>
      <c r="H8" s="160"/>
      <c r="I8" s="140"/>
      <c r="J8" s="140"/>
      <c r="K8" s="131"/>
      <c r="L8" s="163"/>
      <c r="M8" s="134"/>
      <c r="N8" s="131"/>
      <c r="O8" s="134"/>
      <c r="P8" s="145"/>
      <c r="Q8" s="146"/>
      <c r="R8" s="134"/>
      <c r="S8" s="140"/>
      <c r="T8" s="22" t="s">
        <v>37</v>
      </c>
      <c r="U8" s="137"/>
      <c r="V8" s="137"/>
      <c r="W8" s="149"/>
      <c r="X8" s="150"/>
      <c r="Y8" s="152"/>
      <c r="Z8" s="154"/>
      <c r="AB8" s="135"/>
    </row>
    <row r="9" spans="1:28" s="75" customFormat="1" x14ac:dyDescent="0.2">
      <c r="A9" s="67">
        <v>2021</v>
      </c>
      <c r="B9" s="67" t="s">
        <v>39</v>
      </c>
      <c r="C9" s="67">
        <v>153</v>
      </c>
      <c r="D9" s="77" t="s">
        <v>25</v>
      </c>
      <c r="E9" s="68">
        <v>44106</v>
      </c>
      <c r="F9" s="68">
        <v>44228</v>
      </c>
      <c r="G9" s="68">
        <v>44255</v>
      </c>
      <c r="H9" s="68">
        <v>44260</v>
      </c>
      <c r="I9" s="69">
        <v>2800</v>
      </c>
      <c r="J9" s="69" t="s">
        <v>35</v>
      </c>
      <c r="K9" s="67" t="s">
        <v>12</v>
      </c>
      <c r="L9" s="67" t="s">
        <v>15</v>
      </c>
      <c r="M9" s="71">
        <v>36.799999999999997</v>
      </c>
      <c r="N9" s="67" t="s">
        <v>26</v>
      </c>
      <c r="O9" s="90">
        <f t="shared" ref="O9:O12" si="0">-(M9*I9)</f>
        <v>-103039.99999999999</v>
      </c>
      <c r="P9" s="72" t="s">
        <v>17</v>
      </c>
      <c r="Q9" s="68" t="s">
        <v>31</v>
      </c>
      <c r="R9" s="73">
        <f t="shared" ref="R9:R16" si="1">I9*V9</f>
        <v>143968.16</v>
      </c>
      <c r="S9" s="74">
        <v>0</v>
      </c>
      <c r="T9" s="67"/>
      <c r="U9" s="114">
        <v>51.417200000000001</v>
      </c>
      <c r="V9" s="114">
        <v>51.417200000000001</v>
      </c>
      <c r="W9" s="74">
        <f t="shared" ref="W9" si="2">(V9-M9)*I9</f>
        <v>40928.160000000011</v>
      </c>
      <c r="X9" s="76">
        <f t="shared" ref="X9:X16" si="3">W9</f>
        <v>40928.160000000011</v>
      </c>
      <c r="Y9" s="74">
        <f t="shared" ref="Y9:Y16" si="4">W9</f>
        <v>40928.160000000011</v>
      </c>
      <c r="Z9" s="74">
        <v>0</v>
      </c>
      <c r="AA9" s="67"/>
      <c r="AB9" s="91" t="s">
        <v>36</v>
      </c>
    </row>
    <row r="10" spans="1:28" s="70" customFormat="1" x14ac:dyDescent="0.2">
      <c r="A10" s="77">
        <v>2021</v>
      </c>
      <c r="B10" s="77" t="s">
        <v>40</v>
      </c>
      <c r="C10" s="66">
        <v>154</v>
      </c>
      <c r="D10" s="77" t="s">
        <v>25</v>
      </c>
      <c r="E10" s="84">
        <v>44106</v>
      </c>
      <c r="F10" s="84">
        <v>44256</v>
      </c>
      <c r="G10" s="84">
        <v>44286</v>
      </c>
      <c r="H10" s="84">
        <v>44295</v>
      </c>
      <c r="I10" s="78">
        <v>2800</v>
      </c>
      <c r="J10" s="78" t="s">
        <v>35</v>
      </c>
      <c r="K10" s="77" t="s">
        <v>12</v>
      </c>
      <c r="L10" s="77" t="s">
        <v>15</v>
      </c>
      <c r="M10" s="32">
        <v>36.799999999999997</v>
      </c>
      <c r="N10" s="66" t="s">
        <v>26</v>
      </c>
      <c r="O10" s="79">
        <f t="shared" si="0"/>
        <v>-103039.99999999999</v>
      </c>
      <c r="P10" s="80" t="s">
        <v>17</v>
      </c>
      <c r="Q10" s="65" t="s">
        <v>31</v>
      </c>
      <c r="R10" s="81">
        <f t="shared" si="1"/>
        <v>149253.16</v>
      </c>
      <c r="S10" s="82">
        <v>0</v>
      </c>
      <c r="T10" s="77"/>
      <c r="U10" s="114">
        <v>51.417200000000001</v>
      </c>
      <c r="V10" s="115">
        <v>53.304699999999997</v>
      </c>
      <c r="W10" s="74">
        <f t="shared" ref="W10:W16" si="5">(V10-M10)*I10</f>
        <v>46213.159999999996</v>
      </c>
      <c r="X10" s="76">
        <f t="shared" si="3"/>
        <v>46213.159999999996</v>
      </c>
      <c r="Y10" s="74">
        <f t="shared" si="4"/>
        <v>46213.159999999996</v>
      </c>
      <c r="Z10" s="82">
        <v>0</v>
      </c>
      <c r="AA10" s="77"/>
      <c r="AB10" s="83" t="s">
        <v>36</v>
      </c>
    </row>
    <row r="11" spans="1:28" s="70" customFormat="1" x14ac:dyDescent="0.2">
      <c r="A11" s="77">
        <v>2021</v>
      </c>
      <c r="B11" s="77" t="s">
        <v>41</v>
      </c>
      <c r="C11" s="67">
        <v>155</v>
      </c>
      <c r="D11" s="77" t="s">
        <v>25</v>
      </c>
      <c r="E11" s="84">
        <v>44106</v>
      </c>
      <c r="F11" s="84">
        <v>44287</v>
      </c>
      <c r="G11" s="84">
        <v>44316</v>
      </c>
      <c r="H11" s="84">
        <v>44323</v>
      </c>
      <c r="I11" s="78">
        <v>2300</v>
      </c>
      <c r="J11" s="78" t="s">
        <v>35</v>
      </c>
      <c r="K11" s="77" t="s">
        <v>12</v>
      </c>
      <c r="L11" s="77" t="s">
        <v>15</v>
      </c>
      <c r="M11" s="32">
        <v>36.799999999999997</v>
      </c>
      <c r="N11" s="66" t="s">
        <v>26</v>
      </c>
      <c r="O11" s="79">
        <f t="shared" si="0"/>
        <v>-84640</v>
      </c>
      <c r="P11" s="80" t="s">
        <v>17</v>
      </c>
      <c r="Q11" s="65" t="s">
        <v>31</v>
      </c>
      <c r="R11" s="81">
        <f t="shared" si="1"/>
        <v>121162.39</v>
      </c>
      <c r="S11" s="82">
        <v>0</v>
      </c>
      <c r="T11" s="77"/>
      <c r="U11" s="114">
        <v>51.417200000000001</v>
      </c>
      <c r="V11" s="115">
        <v>52.679299999999998</v>
      </c>
      <c r="W11" s="74">
        <f t="shared" si="5"/>
        <v>36522.39</v>
      </c>
      <c r="X11" s="76">
        <f t="shared" si="3"/>
        <v>36522.39</v>
      </c>
      <c r="Y11" s="74">
        <f t="shared" si="4"/>
        <v>36522.39</v>
      </c>
      <c r="Z11" s="82">
        <v>0</v>
      </c>
      <c r="AA11" s="77"/>
      <c r="AB11" s="83" t="s">
        <v>36</v>
      </c>
    </row>
    <row r="12" spans="1:28" s="70" customFormat="1" x14ac:dyDescent="0.2">
      <c r="A12" s="77">
        <v>2021</v>
      </c>
      <c r="B12" s="77" t="s">
        <v>42</v>
      </c>
      <c r="C12" s="66">
        <v>156</v>
      </c>
      <c r="D12" s="77" t="s">
        <v>25</v>
      </c>
      <c r="E12" s="84">
        <v>44106</v>
      </c>
      <c r="F12" s="84">
        <v>44317</v>
      </c>
      <c r="G12" s="84">
        <v>44347</v>
      </c>
      <c r="H12" s="84">
        <v>44354</v>
      </c>
      <c r="I12" s="78">
        <v>2400</v>
      </c>
      <c r="J12" s="78" t="s">
        <v>35</v>
      </c>
      <c r="K12" s="77" t="s">
        <v>12</v>
      </c>
      <c r="L12" s="77" t="s">
        <v>15</v>
      </c>
      <c r="M12" s="32">
        <v>36.799999999999997</v>
      </c>
      <c r="N12" s="77" t="s">
        <v>26</v>
      </c>
      <c r="O12" s="79">
        <f t="shared" si="0"/>
        <v>-88320</v>
      </c>
      <c r="P12" s="80" t="s">
        <v>17</v>
      </c>
      <c r="Q12" s="65" t="s">
        <v>31</v>
      </c>
      <c r="R12" s="81">
        <f t="shared" si="1"/>
        <v>124944.72</v>
      </c>
      <c r="S12" s="82">
        <v>0</v>
      </c>
      <c r="T12" s="77"/>
      <c r="U12" s="114">
        <v>51.417200000000001</v>
      </c>
      <c r="V12" s="115">
        <v>52.060299999999998</v>
      </c>
      <c r="W12" s="74">
        <f t="shared" si="5"/>
        <v>36624.720000000001</v>
      </c>
      <c r="X12" s="76">
        <f t="shared" si="3"/>
        <v>36624.720000000001</v>
      </c>
      <c r="Y12" s="74">
        <f t="shared" si="4"/>
        <v>36624.720000000001</v>
      </c>
      <c r="Z12" s="82">
        <v>0</v>
      </c>
      <c r="AA12" s="77"/>
      <c r="AB12" s="83" t="s">
        <v>36</v>
      </c>
    </row>
    <row r="13" spans="1:28" s="70" customFormat="1" x14ac:dyDescent="0.2">
      <c r="A13" s="77">
        <v>2021</v>
      </c>
      <c r="B13" s="77" t="s">
        <v>43</v>
      </c>
      <c r="C13" s="67">
        <v>157</v>
      </c>
      <c r="D13" s="77" t="s">
        <v>25</v>
      </c>
      <c r="E13" s="84">
        <v>44106</v>
      </c>
      <c r="F13" s="84">
        <v>44348</v>
      </c>
      <c r="G13" s="84">
        <v>44377</v>
      </c>
      <c r="H13" s="84">
        <v>44384</v>
      </c>
      <c r="I13" s="78">
        <v>2900</v>
      </c>
      <c r="J13" s="78" t="s">
        <v>35</v>
      </c>
      <c r="K13" s="77" t="s">
        <v>12</v>
      </c>
      <c r="L13" s="77" t="s">
        <v>15</v>
      </c>
      <c r="M13" s="92">
        <v>36.799999999999997</v>
      </c>
      <c r="N13" s="77" t="s">
        <v>26</v>
      </c>
      <c r="O13" s="79">
        <f>-(M13*I13)</f>
        <v>-106719.99999999999</v>
      </c>
      <c r="P13" s="80" t="s">
        <v>17</v>
      </c>
      <c r="Q13" s="65" t="s">
        <v>31</v>
      </c>
      <c r="R13" s="81">
        <f t="shared" si="1"/>
        <v>149550.38999999998</v>
      </c>
      <c r="S13" s="82">
        <v>0</v>
      </c>
      <c r="T13" s="77"/>
      <c r="U13" s="114">
        <v>51.417200000000001</v>
      </c>
      <c r="V13" s="114">
        <v>51.569099999999999</v>
      </c>
      <c r="W13" s="74">
        <f t="shared" si="5"/>
        <v>42830.390000000007</v>
      </c>
      <c r="X13" s="76">
        <f t="shared" si="3"/>
        <v>42830.390000000007</v>
      </c>
      <c r="Y13" s="74">
        <f t="shared" si="4"/>
        <v>42830.390000000007</v>
      </c>
      <c r="Z13" s="82">
        <v>0</v>
      </c>
      <c r="AA13" s="77"/>
      <c r="AB13" s="83" t="s">
        <v>36</v>
      </c>
    </row>
    <row r="14" spans="1:28" s="70" customFormat="1" x14ac:dyDescent="0.2">
      <c r="A14" s="77">
        <v>2021</v>
      </c>
      <c r="B14" s="77" t="s">
        <v>44</v>
      </c>
      <c r="C14" s="66">
        <v>158</v>
      </c>
      <c r="D14" s="77" t="s">
        <v>25</v>
      </c>
      <c r="E14" s="84">
        <v>44106</v>
      </c>
      <c r="F14" s="84">
        <v>44378</v>
      </c>
      <c r="G14" s="84">
        <v>44408</v>
      </c>
      <c r="H14" s="84">
        <v>44414</v>
      </c>
      <c r="I14" s="78">
        <v>3600</v>
      </c>
      <c r="J14" s="78" t="s">
        <v>35</v>
      </c>
      <c r="K14" s="77" t="s">
        <v>12</v>
      </c>
      <c r="L14" s="77" t="s">
        <v>15</v>
      </c>
      <c r="M14" s="32">
        <v>36.799999999999997</v>
      </c>
      <c r="N14" s="66" t="s">
        <v>26</v>
      </c>
      <c r="O14" s="79">
        <f t="shared" ref="O14:O15" si="6">-(M14*I14)</f>
        <v>-132480</v>
      </c>
      <c r="P14" s="80" t="s">
        <v>17</v>
      </c>
      <c r="Q14" s="65" t="s">
        <v>31</v>
      </c>
      <c r="R14" s="81">
        <f t="shared" si="1"/>
        <v>183920.04</v>
      </c>
      <c r="S14" s="82">
        <v>0</v>
      </c>
      <c r="T14" s="77"/>
      <c r="U14" s="114">
        <v>51.417200000000001</v>
      </c>
      <c r="V14" s="115">
        <v>51.088900000000002</v>
      </c>
      <c r="W14" s="74">
        <f t="shared" si="5"/>
        <v>51440.040000000015</v>
      </c>
      <c r="X14" s="76">
        <f t="shared" si="3"/>
        <v>51440.040000000015</v>
      </c>
      <c r="Y14" s="74">
        <f t="shared" si="4"/>
        <v>51440.040000000015</v>
      </c>
      <c r="Z14" s="82">
        <v>0</v>
      </c>
      <c r="AA14" s="77"/>
      <c r="AB14" s="83" t="s">
        <v>36</v>
      </c>
    </row>
    <row r="15" spans="1:28" s="70" customFormat="1" x14ac:dyDescent="0.2">
      <c r="A15" s="77">
        <v>2021</v>
      </c>
      <c r="B15" s="77" t="s">
        <v>45</v>
      </c>
      <c r="C15" s="67">
        <v>159</v>
      </c>
      <c r="D15" s="77" t="s">
        <v>25</v>
      </c>
      <c r="E15" s="84">
        <v>44106</v>
      </c>
      <c r="F15" s="84">
        <v>44409</v>
      </c>
      <c r="G15" s="84">
        <v>44439</v>
      </c>
      <c r="H15" s="84">
        <v>44446</v>
      </c>
      <c r="I15" s="78">
        <v>3000</v>
      </c>
      <c r="J15" s="78" t="s">
        <v>35</v>
      </c>
      <c r="K15" s="77" t="s">
        <v>12</v>
      </c>
      <c r="L15" s="77" t="s">
        <v>15</v>
      </c>
      <c r="M15" s="32">
        <v>36.799999999999997</v>
      </c>
      <c r="N15" s="77" t="s">
        <v>26</v>
      </c>
      <c r="O15" s="79">
        <f t="shared" si="6"/>
        <v>-110399.99999999999</v>
      </c>
      <c r="P15" s="80" t="s">
        <v>17</v>
      </c>
      <c r="Q15" s="65" t="s">
        <v>31</v>
      </c>
      <c r="R15" s="81">
        <f t="shared" si="1"/>
        <v>151963.80000000002</v>
      </c>
      <c r="S15" s="82">
        <v>0</v>
      </c>
      <c r="T15" s="77"/>
      <c r="U15" s="114">
        <v>51.417200000000001</v>
      </c>
      <c r="V15" s="115">
        <v>50.654600000000002</v>
      </c>
      <c r="W15" s="74">
        <f t="shared" si="5"/>
        <v>41563.800000000017</v>
      </c>
      <c r="X15" s="76">
        <f t="shared" si="3"/>
        <v>41563.800000000017</v>
      </c>
      <c r="Y15" s="74">
        <f t="shared" si="4"/>
        <v>41563.800000000017</v>
      </c>
      <c r="Z15" s="82">
        <v>0</v>
      </c>
      <c r="AA15" s="77"/>
      <c r="AB15" s="83" t="s">
        <v>36</v>
      </c>
    </row>
    <row r="16" spans="1:28" s="70" customFormat="1" x14ac:dyDescent="0.2">
      <c r="A16" s="77">
        <v>2021</v>
      </c>
      <c r="B16" s="77" t="s">
        <v>46</v>
      </c>
      <c r="C16" s="66">
        <v>160</v>
      </c>
      <c r="D16" s="77" t="s">
        <v>25</v>
      </c>
      <c r="E16" s="84">
        <v>44106</v>
      </c>
      <c r="F16" s="84">
        <v>44440</v>
      </c>
      <c r="G16" s="84">
        <v>44469</v>
      </c>
      <c r="H16" s="84">
        <v>44476</v>
      </c>
      <c r="I16" s="78">
        <v>2900</v>
      </c>
      <c r="J16" s="78" t="s">
        <v>35</v>
      </c>
      <c r="K16" s="77" t="s">
        <v>12</v>
      </c>
      <c r="L16" s="77" t="s">
        <v>15</v>
      </c>
      <c r="M16" s="92">
        <v>36.799999999999997</v>
      </c>
      <c r="N16" s="77" t="s">
        <v>26</v>
      </c>
      <c r="O16" s="79">
        <f>-(M16*I16)</f>
        <v>-106719.99999999999</v>
      </c>
      <c r="P16" s="80" t="s">
        <v>17</v>
      </c>
      <c r="Q16" s="65" t="s">
        <v>31</v>
      </c>
      <c r="R16" s="81">
        <f t="shared" si="1"/>
        <v>145790.53999999998</v>
      </c>
      <c r="S16" s="82">
        <v>0</v>
      </c>
      <c r="T16" s="77"/>
      <c r="U16" s="114">
        <v>51.417200000000001</v>
      </c>
      <c r="V16" s="114">
        <v>50.272599999999997</v>
      </c>
      <c r="W16" s="74">
        <f t="shared" si="5"/>
        <v>39070.54</v>
      </c>
      <c r="X16" s="76">
        <f t="shared" si="3"/>
        <v>39070.54</v>
      </c>
      <c r="Y16" s="74">
        <f t="shared" si="4"/>
        <v>39070.54</v>
      </c>
      <c r="Z16" s="82">
        <v>0</v>
      </c>
      <c r="AA16" s="77"/>
      <c r="AB16" s="83" t="s">
        <v>36</v>
      </c>
    </row>
    <row r="17" spans="1:28" s="75" customFormat="1" x14ac:dyDescent="0.2">
      <c r="A17" s="67">
        <v>2021</v>
      </c>
      <c r="B17" s="67" t="s">
        <v>47</v>
      </c>
      <c r="C17" s="66">
        <v>162</v>
      </c>
      <c r="D17" s="77" t="s">
        <v>11</v>
      </c>
      <c r="E17" s="68">
        <v>44106</v>
      </c>
      <c r="F17" s="68">
        <v>44228</v>
      </c>
      <c r="G17" s="68">
        <v>44255</v>
      </c>
      <c r="H17" s="68">
        <v>44260</v>
      </c>
      <c r="I17" s="69">
        <v>2800</v>
      </c>
      <c r="J17" s="69" t="s">
        <v>35</v>
      </c>
      <c r="K17" s="67" t="s">
        <v>12</v>
      </c>
      <c r="L17" s="67" t="s">
        <v>15</v>
      </c>
      <c r="M17" s="71">
        <v>36.75</v>
      </c>
      <c r="N17" s="67" t="s">
        <v>26</v>
      </c>
      <c r="O17" s="90">
        <f t="shared" ref="O17" si="7">-(M17*I17)</f>
        <v>-102900</v>
      </c>
      <c r="P17" s="72" t="s">
        <v>17</v>
      </c>
      <c r="Q17" s="68" t="s">
        <v>31</v>
      </c>
      <c r="R17" s="73">
        <f t="shared" ref="R17" si="8">I17*V17</f>
        <v>143942.26</v>
      </c>
      <c r="S17" s="74">
        <v>0</v>
      </c>
      <c r="T17" s="67"/>
      <c r="U17" s="114">
        <v>51.40795</v>
      </c>
      <c r="V17" s="114">
        <v>51.40795</v>
      </c>
      <c r="W17" s="74">
        <f t="shared" ref="W17" si="9">(V17-M17)*I17</f>
        <v>41042.26</v>
      </c>
      <c r="X17" s="76">
        <f t="shared" ref="X17" si="10">W17</f>
        <v>41042.26</v>
      </c>
      <c r="Y17" s="74">
        <f t="shared" ref="Y17" si="11">W17</f>
        <v>41042.26</v>
      </c>
      <c r="Z17" s="74">
        <v>0</v>
      </c>
      <c r="AA17" s="67"/>
      <c r="AB17" s="91" t="s">
        <v>36</v>
      </c>
    </row>
    <row r="18" spans="1:28" s="70" customFormat="1" x14ac:dyDescent="0.2">
      <c r="A18" s="77">
        <v>2021</v>
      </c>
      <c r="B18" s="77" t="s">
        <v>48</v>
      </c>
      <c r="C18" s="67">
        <v>163</v>
      </c>
      <c r="D18" s="77" t="s">
        <v>11</v>
      </c>
      <c r="E18" s="84">
        <v>44106</v>
      </c>
      <c r="F18" s="84">
        <v>44256</v>
      </c>
      <c r="G18" s="84">
        <v>44286</v>
      </c>
      <c r="H18" s="84">
        <v>44295</v>
      </c>
      <c r="I18" s="78">
        <v>2800</v>
      </c>
      <c r="J18" s="78" t="s">
        <v>35</v>
      </c>
      <c r="K18" s="77" t="s">
        <v>12</v>
      </c>
      <c r="L18" s="77" t="s">
        <v>15</v>
      </c>
      <c r="M18" s="32">
        <v>36.75</v>
      </c>
      <c r="N18" s="66" t="s">
        <v>26</v>
      </c>
      <c r="O18" s="79">
        <f t="shared" ref="O18:O22" si="12">-(M18*I18)</f>
        <v>-102900</v>
      </c>
      <c r="P18" s="80" t="s">
        <v>17</v>
      </c>
      <c r="Q18" s="65" t="s">
        <v>31</v>
      </c>
      <c r="R18" s="81">
        <f t="shared" ref="R18:R53" si="13">I18*V18</f>
        <v>148467.20000000001</v>
      </c>
      <c r="S18" s="82">
        <v>0</v>
      </c>
      <c r="T18" s="77"/>
      <c r="U18" s="114">
        <v>51.40795</v>
      </c>
      <c r="V18" s="115">
        <v>53.024000000000001</v>
      </c>
      <c r="W18" s="74">
        <f t="shared" ref="W18:W24" si="14">(V18-M18)*I18</f>
        <v>45567.200000000004</v>
      </c>
      <c r="X18" s="76">
        <f t="shared" ref="X18:X24" si="15">W18</f>
        <v>45567.200000000004</v>
      </c>
      <c r="Y18" s="74">
        <f t="shared" ref="Y18:Y24" si="16">W18</f>
        <v>45567.200000000004</v>
      </c>
      <c r="Z18" s="82">
        <v>0</v>
      </c>
      <c r="AA18" s="77"/>
      <c r="AB18" s="83" t="s">
        <v>36</v>
      </c>
    </row>
    <row r="19" spans="1:28" s="70" customFormat="1" x14ac:dyDescent="0.2">
      <c r="A19" s="77">
        <v>2021</v>
      </c>
      <c r="B19" s="77" t="s">
        <v>49</v>
      </c>
      <c r="C19" s="66">
        <v>164</v>
      </c>
      <c r="D19" s="77" t="s">
        <v>11</v>
      </c>
      <c r="E19" s="84">
        <v>44106</v>
      </c>
      <c r="F19" s="84">
        <v>44287</v>
      </c>
      <c r="G19" s="84">
        <v>44316</v>
      </c>
      <c r="H19" s="84">
        <v>44323</v>
      </c>
      <c r="I19" s="78">
        <v>2300</v>
      </c>
      <c r="J19" s="78" t="s">
        <v>35</v>
      </c>
      <c r="K19" s="77" t="s">
        <v>12</v>
      </c>
      <c r="L19" s="77" t="s">
        <v>15</v>
      </c>
      <c r="M19" s="32">
        <v>36.75</v>
      </c>
      <c r="N19" s="66" t="s">
        <v>26</v>
      </c>
      <c r="O19" s="79">
        <f t="shared" ref="O19:O20" si="17">-(M19*I19)</f>
        <v>-84525</v>
      </c>
      <c r="P19" s="80" t="s">
        <v>17</v>
      </c>
      <c r="Q19" s="65" t="s">
        <v>31</v>
      </c>
      <c r="R19" s="81">
        <f t="shared" ref="R19:R20" si="18">I19*V19</f>
        <v>120555.558</v>
      </c>
      <c r="S19" s="82">
        <v>0</v>
      </c>
      <c r="T19" s="77"/>
      <c r="U19" s="114">
        <v>51.40795</v>
      </c>
      <c r="V19" s="115">
        <v>52.415460000000003</v>
      </c>
      <c r="W19" s="74">
        <f t="shared" si="14"/>
        <v>36030.558000000005</v>
      </c>
      <c r="X19" s="76">
        <f t="shared" ref="X19:X21" si="19">W19</f>
        <v>36030.558000000005</v>
      </c>
      <c r="Y19" s="74">
        <f t="shared" ref="Y19:Y21" si="20">W19</f>
        <v>36030.558000000005</v>
      </c>
      <c r="Z19" s="82">
        <v>0</v>
      </c>
      <c r="AA19" s="77"/>
      <c r="AB19" s="83" t="s">
        <v>36</v>
      </c>
    </row>
    <row r="20" spans="1:28" s="70" customFormat="1" x14ac:dyDescent="0.2">
      <c r="A20" s="77">
        <v>2021</v>
      </c>
      <c r="B20" s="77" t="s">
        <v>50</v>
      </c>
      <c r="C20" s="67">
        <v>165</v>
      </c>
      <c r="D20" s="77" t="s">
        <v>11</v>
      </c>
      <c r="E20" s="84">
        <v>44106</v>
      </c>
      <c r="F20" s="84">
        <v>44317</v>
      </c>
      <c r="G20" s="84">
        <v>44347</v>
      </c>
      <c r="H20" s="84">
        <v>44354</v>
      </c>
      <c r="I20" s="78">
        <v>2400</v>
      </c>
      <c r="J20" s="78" t="s">
        <v>35</v>
      </c>
      <c r="K20" s="77" t="s">
        <v>12</v>
      </c>
      <c r="L20" s="77" t="s">
        <v>15</v>
      </c>
      <c r="M20" s="32">
        <v>36.75</v>
      </c>
      <c r="N20" s="77" t="s">
        <v>26</v>
      </c>
      <c r="O20" s="79">
        <f t="shared" si="17"/>
        <v>-88200</v>
      </c>
      <c r="P20" s="80" t="s">
        <v>17</v>
      </c>
      <c r="Q20" s="65" t="s">
        <v>31</v>
      </c>
      <c r="R20" s="81">
        <f t="shared" si="18"/>
        <v>124309.24800000001</v>
      </c>
      <c r="S20" s="82">
        <v>0</v>
      </c>
      <c r="T20" s="77"/>
      <c r="U20" s="114">
        <v>51.40795</v>
      </c>
      <c r="V20" s="115">
        <v>51.795520000000003</v>
      </c>
      <c r="W20" s="74">
        <f t="shared" si="14"/>
        <v>36109.248000000007</v>
      </c>
      <c r="X20" s="76">
        <f t="shared" si="19"/>
        <v>36109.248000000007</v>
      </c>
      <c r="Y20" s="74">
        <f t="shared" si="20"/>
        <v>36109.248000000007</v>
      </c>
      <c r="Z20" s="82">
        <v>0</v>
      </c>
      <c r="AA20" s="77"/>
      <c r="AB20" s="83" t="s">
        <v>36</v>
      </c>
    </row>
    <row r="21" spans="1:28" s="70" customFormat="1" x14ac:dyDescent="0.2">
      <c r="A21" s="77">
        <v>2021</v>
      </c>
      <c r="B21" s="77" t="s">
        <v>51</v>
      </c>
      <c r="C21" s="66">
        <v>166</v>
      </c>
      <c r="D21" s="77" t="s">
        <v>11</v>
      </c>
      <c r="E21" s="84">
        <v>44106</v>
      </c>
      <c r="F21" s="84">
        <v>44348</v>
      </c>
      <c r="G21" s="84">
        <v>44377</v>
      </c>
      <c r="H21" s="84">
        <v>44384</v>
      </c>
      <c r="I21" s="78">
        <v>2900</v>
      </c>
      <c r="J21" s="78" t="s">
        <v>35</v>
      </c>
      <c r="K21" s="77" t="s">
        <v>12</v>
      </c>
      <c r="L21" s="77" t="s">
        <v>15</v>
      </c>
      <c r="M21" s="92">
        <v>36.75</v>
      </c>
      <c r="N21" s="77" t="s">
        <v>26</v>
      </c>
      <c r="O21" s="79">
        <f>-(M21*I21)</f>
        <v>-106575</v>
      </c>
      <c r="P21" s="80" t="s">
        <v>17</v>
      </c>
      <c r="Q21" s="65" t="s">
        <v>31</v>
      </c>
      <c r="R21" s="81">
        <f>I21*V21</f>
        <v>148775.71299999999</v>
      </c>
      <c r="S21" s="82">
        <v>0</v>
      </c>
      <c r="T21" s="77"/>
      <c r="U21" s="114">
        <v>51.40795</v>
      </c>
      <c r="V21" s="114">
        <v>51.301969999999997</v>
      </c>
      <c r="W21" s="74">
        <f t="shared" si="14"/>
        <v>42200.712999999989</v>
      </c>
      <c r="X21" s="76">
        <f t="shared" si="19"/>
        <v>42200.712999999989</v>
      </c>
      <c r="Y21" s="74">
        <f t="shared" si="20"/>
        <v>42200.712999999989</v>
      </c>
      <c r="Z21" s="82">
        <v>0</v>
      </c>
      <c r="AA21" s="77"/>
      <c r="AB21" s="83" t="s">
        <v>36</v>
      </c>
    </row>
    <row r="22" spans="1:28" s="70" customFormat="1" x14ac:dyDescent="0.2">
      <c r="A22" s="77">
        <v>2021</v>
      </c>
      <c r="B22" s="77" t="s">
        <v>52</v>
      </c>
      <c r="C22" s="67">
        <v>167</v>
      </c>
      <c r="D22" s="77" t="s">
        <v>11</v>
      </c>
      <c r="E22" s="84">
        <v>44106</v>
      </c>
      <c r="F22" s="84">
        <v>44378</v>
      </c>
      <c r="G22" s="84">
        <v>44408</v>
      </c>
      <c r="H22" s="84">
        <v>44414</v>
      </c>
      <c r="I22" s="78">
        <v>3600</v>
      </c>
      <c r="J22" s="78" t="s">
        <v>35</v>
      </c>
      <c r="K22" s="77" t="s">
        <v>12</v>
      </c>
      <c r="L22" s="77" t="s">
        <v>15</v>
      </c>
      <c r="M22" s="32">
        <v>36.75</v>
      </c>
      <c r="N22" s="66" t="s">
        <v>26</v>
      </c>
      <c r="O22" s="79">
        <f t="shared" si="12"/>
        <v>-132300</v>
      </c>
      <c r="P22" s="80" t="s">
        <v>17</v>
      </c>
      <c r="Q22" s="65" t="s">
        <v>31</v>
      </c>
      <c r="R22" s="81">
        <f t="shared" si="13"/>
        <v>182944.476</v>
      </c>
      <c r="S22" s="82">
        <v>0</v>
      </c>
      <c r="T22" s="77"/>
      <c r="U22" s="114">
        <v>51.40795</v>
      </c>
      <c r="V22" s="115">
        <v>50.817909999999998</v>
      </c>
      <c r="W22" s="74">
        <f t="shared" si="14"/>
        <v>50644.475999999995</v>
      </c>
      <c r="X22" s="76">
        <f t="shared" si="15"/>
        <v>50644.475999999995</v>
      </c>
      <c r="Y22" s="74">
        <f t="shared" si="16"/>
        <v>50644.475999999995</v>
      </c>
      <c r="Z22" s="82">
        <v>0</v>
      </c>
      <c r="AA22" s="77"/>
      <c r="AB22" s="83" t="s">
        <v>36</v>
      </c>
    </row>
    <row r="23" spans="1:28" s="70" customFormat="1" x14ac:dyDescent="0.2">
      <c r="A23" s="77">
        <v>2021</v>
      </c>
      <c r="B23" s="77" t="s">
        <v>53</v>
      </c>
      <c r="C23" s="66">
        <v>168</v>
      </c>
      <c r="D23" s="77" t="s">
        <v>11</v>
      </c>
      <c r="E23" s="84">
        <v>44106</v>
      </c>
      <c r="F23" s="84">
        <v>44409</v>
      </c>
      <c r="G23" s="84">
        <v>44439</v>
      </c>
      <c r="H23" s="84">
        <v>44446</v>
      </c>
      <c r="I23" s="78">
        <v>3000</v>
      </c>
      <c r="J23" s="78" t="s">
        <v>35</v>
      </c>
      <c r="K23" s="77" t="s">
        <v>12</v>
      </c>
      <c r="L23" s="77" t="s">
        <v>15</v>
      </c>
      <c r="M23" s="32">
        <v>36.75</v>
      </c>
      <c r="N23" s="77" t="s">
        <v>26</v>
      </c>
      <c r="O23" s="79">
        <f t="shared" ref="O23" si="21">-(M23*I23)</f>
        <v>-110250</v>
      </c>
      <c r="P23" s="80" t="s">
        <v>17</v>
      </c>
      <c r="Q23" s="65" t="s">
        <v>31</v>
      </c>
      <c r="R23" s="81">
        <f t="shared" ref="R23" si="22">I23*V23</f>
        <v>151167.93</v>
      </c>
      <c r="S23" s="82">
        <v>0</v>
      </c>
      <c r="T23" s="77"/>
      <c r="U23" s="114">
        <v>51.40795</v>
      </c>
      <c r="V23" s="115">
        <v>50.389310000000002</v>
      </c>
      <c r="W23" s="74">
        <f t="shared" si="14"/>
        <v>40917.930000000008</v>
      </c>
      <c r="X23" s="76">
        <f t="shared" ref="X23" si="23">W23</f>
        <v>40917.930000000008</v>
      </c>
      <c r="Y23" s="74">
        <f t="shared" ref="Y23" si="24">W23</f>
        <v>40917.930000000008</v>
      </c>
      <c r="Z23" s="82">
        <v>0</v>
      </c>
      <c r="AA23" s="77"/>
      <c r="AB23" s="83" t="s">
        <v>36</v>
      </c>
    </row>
    <row r="24" spans="1:28" s="70" customFormat="1" x14ac:dyDescent="0.2">
      <c r="A24" s="77">
        <v>2021</v>
      </c>
      <c r="B24" s="77" t="s">
        <v>54</v>
      </c>
      <c r="C24" s="67">
        <v>169</v>
      </c>
      <c r="D24" s="77" t="s">
        <v>11</v>
      </c>
      <c r="E24" s="84">
        <v>44106</v>
      </c>
      <c r="F24" s="84">
        <v>44440</v>
      </c>
      <c r="G24" s="84">
        <v>44469</v>
      </c>
      <c r="H24" s="84">
        <v>44476</v>
      </c>
      <c r="I24" s="78">
        <v>2900</v>
      </c>
      <c r="J24" s="78" t="s">
        <v>35</v>
      </c>
      <c r="K24" s="77" t="s">
        <v>12</v>
      </c>
      <c r="L24" s="77" t="s">
        <v>15</v>
      </c>
      <c r="M24" s="92">
        <v>36.75</v>
      </c>
      <c r="N24" s="77" t="s">
        <v>26</v>
      </c>
      <c r="O24" s="79">
        <f>-(M24*I24)</f>
        <v>-106575</v>
      </c>
      <c r="P24" s="80" t="s">
        <v>17</v>
      </c>
      <c r="Q24" s="65" t="s">
        <v>31</v>
      </c>
      <c r="R24" s="81">
        <f t="shared" si="13"/>
        <v>145035.40900000001</v>
      </c>
      <c r="S24" s="82">
        <v>0</v>
      </c>
      <c r="T24" s="77"/>
      <c r="U24" s="114">
        <v>51.40795</v>
      </c>
      <c r="V24" s="114">
        <v>50.012210000000003</v>
      </c>
      <c r="W24" s="74">
        <f t="shared" si="14"/>
        <v>38460.409000000007</v>
      </c>
      <c r="X24" s="76">
        <f t="shared" si="15"/>
        <v>38460.409000000007</v>
      </c>
      <c r="Y24" s="74">
        <f t="shared" si="16"/>
        <v>38460.409000000007</v>
      </c>
      <c r="Z24" s="82">
        <v>0</v>
      </c>
      <c r="AA24" s="77"/>
      <c r="AB24" s="83" t="s">
        <v>36</v>
      </c>
    </row>
    <row r="25" spans="1:28" s="23" customFormat="1" x14ac:dyDescent="0.2">
      <c r="A25" s="93"/>
      <c r="B25" s="93"/>
      <c r="C25" s="93"/>
      <c r="D25" s="93"/>
      <c r="E25" s="94"/>
      <c r="F25" s="94"/>
      <c r="G25" s="94"/>
      <c r="H25" s="94"/>
      <c r="I25" s="95">
        <f>SUM(I9:I24)</f>
        <v>45400</v>
      </c>
      <c r="J25" s="95"/>
      <c r="K25" s="93"/>
      <c r="L25" s="93"/>
      <c r="M25" s="96"/>
      <c r="N25" s="93" t="s">
        <v>26</v>
      </c>
      <c r="O25" s="97">
        <f>SUM(O9:O24)</f>
        <v>-1669585</v>
      </c>
      <c r="P25" s="93"/>
      <c r="Q25" s="94"/>
      <c r="R25" s="98">
        <f>SUM(R9:R24)</f>
        <v>2335750.9939999999</v>
      </c>
      <c r="S25" s="98">
        <f>SUM(S11:S24)</f>
        <v>0</v>
      </c>
      <c r="T25" s="93"/>
      <c r="U25" s="116" t="s">
        <v>27</v>
      </c>
      <c r="V25" s="117"/>
      <c r="W25" s="98">
        <f>SUM(W9:W24)</f>
        <v>666165.99400000006</v>
      </c>
      <c r="X25" s="98">
        <f>SUM(X9:X24)</f>
        <v>666165.99400000006</v>
      </c>
      <c r="Y25" s="98">
        <f>SUM(Y9:Y24)</f>
        <v>666165.99400000006</v>
      </c>
      <c r="Z25" s="98">
        <v>0</v>
      </c>
      <c r="AA25" s="93"/>
      <c r="AB25" s="99"/>
    </row>
    <row r="26" spans="1:28" s="70" customFormat="1" x14ac:dyDescent="0.2">
      <c r="A26" s="77"/>
      <c r="B26" s="77"/>
      <c r="C26" s="67"/>
      <c r="D26" s="67"/>
      <c r="E26" s="84"/>
      <c r="F26" s="84"/>
      <c r="G26" s="84"/>
      <c r="H26" s="84"/>
      <c r="I26" s="78"/>
      <c r="J26" s="78"/>
      <c r="K26" s="77"/>
      <c r="L26" s="77"/>
      <c r="M26" s="92"/>
      <c r="N26" s="77"/>
      <c r="O26" s="79"/>
      <c r="P26" s="80"/>
      <c r="Q26" s="65"/>
      <c r="R26" s="81"/>
      <c r="S26" s="82"/>
      <c r="T26" s="77"/>
      <c r="U26" s="118"/>
      <c r="V26" s="114"/>
      <c r="W26" s="74"/>
      <c r="X26" s="76"/>
      <c r="Y26" s="74"/>
      <c r="Z26" s="82"/>
      <c r="AA26" s="77"/>
      <c r="AB26" s="83"/>
    </row>
    <row r="27" spans="1:28" s="70" customFormat="1" x14ac:dyDescent="0.2">
      <c r="A27" s="77">
        <v>2021</v>
      </c>
      <c r="B27" s="77" t="s">
        <v>55</v>
      </c>
      <c r="C27" s="67">
        <v>171</v>
      </c>
      <c r="D27" s="67" t="s">
        <v>25</v>
      </c>
      <c r="E27" s="84">
        <v>44134</v>
      </c>
      <c r="F27" s="84">
        <v>44228</v>
      </c>
      <c r="G27" s="84">
        <v>44255</v>
      </c>
      <c r="H27" s="84">
        <v>44260</v>
      </c>
      <c r="I27" s="78">
        <v>1950</v>
      </c>
      <c r="J27" s="78" t="s">
        <v>35</v>
      </c>
      <c r="K27" s="77" t="s">
        <v>12</v>
      </c>
      <c r="L27" s="77" t="s">
        <v>15</v>
      </c>
      <c r="M27" s="92">
        <v>41.15</v>
      </c>
      <c r="N27" s="77" t="s">
        <v>88</v>
      </c>
      <c r="O27" s="79">
        <f t="shared" ref="O27:O53" si="25">-(M27*I27)</f>
        <v>-80242.5</v>
      </c>
      <c r="P27" s="80" t="s">
        <v>17</v>
      </c>
      <c r="Q27" s="65" t="s">
        <v>31</v>
      </c>
      <c r="R27" s="81">
        <f t="shared" si="13"/>
        <v>121283.175</v>
      </c>
      <c r="S27" s="82">
        <v>0</v>
      </c>
      <c r="T27" s="77"/>
      <c r="U27" s="115">
        <v>62.1965</v>
      </c>
      <c r="V27" s="114">
        <v>62.1965</v>
      </c>
      <c r="W27" s="74">
        <f t="shared" ref="W27:W53" si="26">(V27-M27)*I27</f>
        <v>41040.675000000003</v>
      </c>
      <c r="X27" s="76">
        <f t="shared" ref="X27:X53" si="27">W27</f>
        <v>41040.675000000003</v>
      </c>
      <c r="Y27" s="74">
        <f t="shared" ref="Y27:Y53" si="28">W27</f>
        <v>41040.675000000003</v>
      </c>
      <c r="Z27" s="82">
        <v>0</v>
      </c>
      <c r="AA27" s="77"/>
      <c r="AB27" s="83" t="s">
        <v>36</v>
      </c>
    </row>
    <row r="28" spans="1:28" s="70" customFormat="1" x14ac:dyDescent="0.2">
      <c r="A28" s="77">
        <v>2021</v>
      </c>
      <c r="B28" s="77" t="s">
        <v>56</v>
      </c>
      <c r="C28" s="67">
        <v>172</v>
      </c>
      <c r="D28" s="67" t="s">
        <v>25</v>
      </c>
      <c r="E28" s="84">
        <v>44134</v>
      </c>
      <c r="F28" s="84">
        <v>44256</v>
      </c>
      <c r="G28" s="84">
        <v>44286</v>
      </c>
      <c r="H28" s="84">
        <v>44293</v>
      </c>
      <c r="I28" s="78">
        <v>2000</v>
      </c>
      <c r="J28" s="78" t="s">
        <v>35</v>
      </c>
      <c r="K28" s="77" t="s">
        <v>12</v>
      </c>
      <c r="L28" s="77" t="s">
        <v>15</v>
      </c>
      <c r="M28" s="92">
        <v>41.15</v>
      </c>
      <c r="N28" s="77" t="s">
        <v>88</v>
      </c>
      <c r="O28" s="79">
        <f t="shared" si="25"/>
        <v>-82300</v>
      </c>
      <c r="P28" s="80" t="s">
        <v>17</v>
      </c>
      <c r="Q28" s="65" t="s">
        <v>31</v>
      </c>
      <c r="R28" s="81">
        <f t="shared" si="13"/>
        <v>128798.59999999999</v>
      </c>
      <c r="S28" s="82">
        <v>0</v>
      </c>
      <c r="T28" s="77"/>
      <c r="U28" s="115">
        <v>62.1965</v>
      </c>
      <c r="V28" s="114">
        <v>64.399299999999997</v>
      </c>
      <c r="W28" s="74">
        <f t="shared" si="26"/>
        <v>46498.6</v>
      </c>
      <c r="X28" s="76">
        <f t="shared" si="27"/>
        <v>46498.6</v>
      </c>
      <c r="Y28" s="74">
        <f t="shared" si="28"/>
        <v>46498.6</v>
      </c>
      <c r="Z28" s="82">
        <v>0</v>
      </c>
      <c r="AA28" s="77"/>
      <c r="AB28" s="83" t="s">
        <v>36</v>
      </c>
    </row>
    <row r="29" spans="1:28" s="70" customFormat="1" x14ac:dyDescent="0.2">
      <c r="A29" s="77">
        <v>2021</v>
      </c>
      <c r="B29" s="77" t="s">
        <v>57</v>
      </c>
      <c r="C29" s="67">
        <v>173</v>
      </c>
      <c r="D29" s="67" t="s">
        <v>25</v>
      </c>
      <c r="E29" s="84">
        <v>44134</v>
      </c>
      <c r="F29" s="84">
        <v>44287</v>
      </c>
      <c r="G29" s="84">
        <v>44316</v>
      </c>
      <c r="H29" s="84">
        <v>44323</v>
      </c>
      <c r="I29" s="78">
        <v>1700</v>
      </c>
      <c r="J29" s="78" t="s">
        <v>35</v>
      </c>
      <c r="K29" s="77" t="s">
        <v>12</v>
      </c>
      <c r="L29" s="77" t="s">
        <v>15</v>
      </c>
      <c r="M29" s="92">
        <v>41.15</v>
      </c>
      <c r="N29" s="77" t="s">
        <v>88</v>
      </c>
      <c r="O29" s="79">
        <f t="shared" si="25"/>
        <v>-69955</v>
      </c>
      <c r="P29" s="80" t="s">
        <v>17</v>
      </c>
      <c r="Q29" s="65" t="s">
        <v>31</v>
      </c>
      <c r="R29" s="81">
        <f t="shared" si="13"/>
        <v>108277.08</v>
      </c>
      <c r="S29" s="82">
        <v>0</v>
      </c>
      <c r="T29" s="77"/>
      <c r="U29" s="115">
        <v>62.1965</v>
      </c>
      <c r="V29" s="114">
        <v>63.692399999999999</v>
      </c>
      <c r="W29" s="74">
        <f t="shared" si="26"/>
        <v>38322.080000000002</v>
      </c>
      <c r="X29" s="76">
        <f t="shared" si="27"/>
        <v>38322.080000000002</v>
      </c>
      <c r="Y29" s="74">
        <f t="shared" si="28"/>
        <v>38322.080000000002</v>
      </c>
      <c r="Z29" s="82">
        <v>0</v>
      </c>
      <c r="AA29" s="77"/>
      <c r="AB29" s="83" t="s">
        <v>36</v>
      </c>
    </row>
    <row r="30" spans="1:28" s="70" customFormat="1" x14ac:dyDescent="0.2">
      <c r="A30" s="77">
        <v>2021</v>
      </c>
      <c r="B30" s="77" t="s">
        <v>58</v>
      </c>
      <c r="C30" s="67">
        <v>174</v>
      </c>
      <c r="D30" s="67" t="s">
        <v>25</v>
      </c>
      <c r="E30" s="84">
        <v>44134</v>
      </c>
      <c r="F30" s="84">
        <v>44317</v>
      </c>
      <c r="G30" s="84">
        <v>44347</v>
      </c>
      <c r="H30" s="84">
        <v>44354</v>
      </c>
      <c r="I30" s="78">
        <v>1750</v>
      </c>
      <c r="J30" s="78" t="s">
        <v>35</v>
      </c>
      <c r="K30" s="77" t="s">
        <v>12</v>
      </c>
      <c r="L30" s="77" t="s">
        <v>15</v>
      </c>
      <c r="M30" s="92">
        <v>41.15</v>
      </c>
      <c r="N30" s="77" t="s">
        <v>88</v>
      </c>
      <c r="O30" s="79">
        <f t="shared" si="25"/>
        <v>-72012.5</v>
      </c>
      <c r="P30" s="80" t="s">
        <v>17</v>
      </c>
      <c r="Q30" s="65" t="s">
        <v>31</v>
      </c>
      <c r="R30" s="81">
        <f t="shared" si="13"/>
        <v>110222.52499999999</v>
      </c>
      <c r="S30" s="82">
        <v>0</v>
      </c>
      <c r="T30" s="77"/>
      <c r="U30" s="115">
        <v>62.1965</v>
      </c>
      <c r="V30" s="114">
        <v>62.984299999999998</v>
      </c>
      <c r="W30" s="74">
        <f t="shared" si="26"/>
        <v>38210.025000000001</v>
      </c>
      <c r="X30" s="76">
        <f t="shared" si="27"/>
        <v>38210.025000000001</v>
      </c>
      <c r="Y30" s="74">
        <f t="shared" si="28"/>
        <v>38210.025000000001</v>
      </c>
      <c r="Z30" s="82">
        <v>0</v>
      </c>
      <c r="AA30" s="77"/>
      <c r="AB30" s="83" t="s">
        <v>36</v>
      </c>
    </row>
    <row r="31" spans="1:28" s="70" customFormat="1" x14ac:dyDescent="0.2">
      <c r="A31" s="77">
        <v>2021</v>
      </c>
      <c r="B31" s="77" t="s">
        <v>59</v>
      </c>
      <c r="C31" s="67">
        <v>175</v>
      </c>
      <c r="D31" s="67" t="s">
        <v>25</v>
      </c>
      <c r="E31" s="84">
        <v>44134</v>
      </c>
      <c r="F31" s="84">
        <v>44348</v>
      </c>
      <c r="G31" s="84">
        <v>44377</v>
      </c>
      <c r="H31" s="84">
        <v>44385</v>
      </c>
      <c r="I31" s="78">
        <v>2100</v>
      </c>
      <c r="J31" s="78" t="s">
        <v>35</v>
      </c>
      <c r="K31" s="77" t="s">
        <v>12</v>
      </c>
      <c r="L31" s="77" t="s">
        <v>15</v>
      </c>
      <c r="M31" s="92">
        <v>41.15</v>
      </c>
      <c r="N31" s="77" t="s">
        <v>88</v>
      </c>
      <c r="O31" s="79">
        <f t="shared" si="25"/>
        <v>-86415</v>
      </c>
      <c r="P31" s="80" t="s">
        <v>17</v>
      </c>
      <c r="Q31" s="65" t="s">
        <v>31</v>
      </c>
      <c r="R31" s="81">
        <f t="shared" si="13"/>
        <v>131104.05000000002</v>
      </c>
      <c r="S31" s="82">
        <v>0</v>
      </c>
      <c r="T31" s="77"/>
      <c r="U31" s="115">
        <v>62.1965</v>
      </c>
      <c r="V31" s="114">
        <v>62.430500000000002</v>
      </c>
      <c r="W31" s="74">
        <f t="shared" si="26"/>
        <v>44689.05000000001</v>
      </c>
      <c r="X31" s="76">
        <f t="shared" si="27"/>
        <v>44689.05000000001</v>
      </c>
      <c r="Y31" s="74">
        <f t="shared" si="28"/>
        <v>44689.05000000001</v>
      </c>
      <c r="Z31" s="82">
        <v>0</v>
      </c>
      <c r="AA31" s="77"/>
      <c r="AB31" s="83" t="s">
        <v>36</v>
      </c>
    </row>
    <row r="32" spans="1:28" s="70" customFormat="1" x14ac:dyDescent="0.2">
      <c r="A32" s="77">
        <v>2021</v>
      </c>
      <c r="B32" s="77" t="s">
        <v>60</v>
      </c>
      <c r="C32" s="67">
        <v>176</v>
      </c>
      <c r="D32" s="67" t="s">
        <v>25</v>
      </c>
      <c r="E32" s="84">
        <v>44134</v>
      </c>
      <c r="F32" s="84">
        <v>44378</v>
      </c>
      <c r="G32" s="84">
        <v>44408</v>
      </c>
      <c r="H32" s="84">
        <v>44414</v>
      </c>
      <c r="I32" s="78">
        <v>2650</v>
      </c>
      <c r="J32" s="78" t="s">
        <v>35</v>
      </c>
      <c r="K32" s="77" t="s">
        <v>12</v>
      </c>
      <c r="L32" s="77" t="s">
        <v>15</v>
      </c>
      <c r="M32" s="92">
        <v>41.15</v>
      </c>
      <c r="N32" s="77" t="s">
        <v>88</v>
      </c>
      <c r="O32" s="79">
        <f t="shared" si="25"/>
        <v>-109047.5</v>
      </c>
      <c r="P32" s="80" t="s">
        <v>17</v>
      </c>
      <c r="Q32" s="65" t="s">
        <v>31</v>
      </c>
      <c r="R32" s="81">
        <f t="shared" si="13"/>
        <v>164015.655</v>
      </c>
      <c r="S32" s="82">
        <v>0</v>
      </c>
      <c r="T32" s="77"/>
      <c r="U32" s="115">
        <v>62.1965</v>
      </c>
      <c r="V32" s="114">
        <v>61.892699999999998</v>
      </c>
      <c r="W32" s="74">
        <f t="shared" si="26"/>
        <v>54968.154999999999</v>
      </c>
      <c r="X32" s="76">
        <f t="shared" si="27"/>
        <v>54968.154999999999</v>
      </c>
      <c r="Y32" s="74">
        <f t="shared" si="28"/>
        <v>54968.154999999999</v>
      </c>
      <c r="Z32" s="82">
        <v>0</v>
      </c>
      <c r="AA32" s="77"/>
      <c r="AB32" s="83" t="s">
        <v>36</v>
      </c>
    </row>
    <row r="33" spans="1:28" s="70" customFormat="1" x14ac:dyDescent="0.2">
      <c r="A33" s="77">
        <v>2021</v>
      </c>
      <c r="B33" s="77" t="s">
        <v>61</v>
      </c>
      <c r="C33" s="67">
        <v>177</v>
      </c>
      <c r="D33" s="67" t="s">
        <v>25</v>
      </c>
      <c r="E33" s="84">
        <v>44134</v>
      </c>
      <c r="F33" s="84">
        <v>44409</v>
      </c>
      <c r="G33" s="84">
        <v>44439</v>
      </c>
      <c r="H33" s="84">
        <v>44447</v>
      </c>
      <c r="I33" s="78">
        <v>2200</v>
      </c>
      <c r="J33" s="78" t="s">
        <v>35</v>
      </c>
      <c r="K33" s="77" t="s">
        <v>12</v>
      </c>
      <c r="L33" s="77" t="s">
        <v>15</v>
      </c>
      <c r="M33" s="92">
        <v>41.15</v>
      </c>
      <c r="N33" s="77" t="s">
        <v>88</v>
      </c>
      <c r="O33" s="79">
        <f t="shared" si="25"/>
        <v>-90530</v>
      </c>
      <c r="P33" s="80" t="s">
        <v>17</v>
      </c>
      <c r="Q33" s="65" t="s">
        <v>31</v>
      </c>
      <c r="R33" s="81">
        <f>I33*V33</f>
        <v>135092.54</v>
      </c>
      <c r="S33" s="82">
        <v>0</v>
      </c>
      <c r="T33" s="77"/>
      <c r="U33" s="115">
        <v>62.1965</v>
      </c>
      <c r="V33" s="114">
        <v>61.405700000000003</v>
      </c>
      <c r="W33" s="74">
        <f>(V33-M33)*I33</f>
        <v>44562.540000000008</v>
      </c>
      <c r="X33" s="76">
        <f t="shared" si="27"/>
        <v>44562.540000000008</v>
      </c>
      <c r="Y33" s="74">
        <f t="shared" si="28"/>
        <v>44562.540000000008</v>
      </c>
      <c r="Z33" s="82">
        <v>0</v>
      </c>
      <c r="AA33" s="77"/>
      <c r="AB33" s="83" t="s">
        <v>36</v>
      </c>
    </row>
    <row r="34" spans="1:28" s="70" customFormat="1" x14ac:dyDescent="0.2">
      <c r="A34" s="77">
        <v>2021</v>
      </c>
      <c r="B34" s="77" t="s">
        <v>62</v>
      </c>
      <c r="C34" s="67">
        <v>178</v>
      </c>
      <c r="D34" s="67" t="s">
        <v>25</v>
      </c>
      <c r="E34" s="84">
        <v>44134</v>
      </c>
      <c r="F34" s="84">
        <v>44440</v>
      </c>
      <c r="G34" s="84">
        <v>44469</v>
      </c>
      <c r="H34" s="84">
        <v>44446</v>
      </c>
      <c r="I34" s="78">
        <v>2150</v>
      </c>
      <c r="J34" s="78" t="s">
        <v>35</v>
      </c>
      <c r="K34" s="77" t="s">
        <v>12</v>
      </c>
      <c r="L34" s="77" t="s">
        <v>15</v>
      </c>
      <c r="M34" s="92">
        <v>41.15</v>
      </c>
      <c r="N34" s="77" t="s">
        <v>88</v>
      </c>
      <c r="O34" s="79">
        <f t="shared" si="25"/>
        <v>-88472.5</v>
      </c>
      <c r="P34" s="80" t="s">
        <v>17</v>
      </c>
      <c r="Q34" s="65" t="s">
        <v>31</v>
      </c>
      <c r="R34" s="81">
        <f t="shared" si="13"/>
        <v>131110.44</v>
      </c>
      <c r="S34" s="82">
        <v>0</v>
      </c>
      <c r="T34" s="77"/>
      <c r="U34" s="115">
        <v>62.1965</v>
      </c>
      <c r="V34" s="114">
        <v>60.9816</v>
      </c>
      <c r="W34" s="74">
        <f>(V34-M34)*I34</f>
        <v>42637.94</v>
      </c>
      <c r="X34" s="76">
        <f t="shared" si="27"/>
        <v>42637.94</v>
      </c>
      <c r="Y34" s="74">
        <f t="shared" si="28"/>
        <v>42637.94</v>
      </c>
      <c r="Z34" s="82">
        <v>0</v>
      </c>
      <c r="AA34" s="77"/>
      <c r="AB34" s="83" t="s">
        <v>36</v>
      </c>
    </row>
    <row r="35" spans="1:28" s="70" customFormat="1" x14ac:dyDescent="0.2">
      <c r="A35" s="77">
        <v>2021</v>
      </c>
      <c r="B35" s="77" t="s">
        <v>63</v>
      </c>
      <c r="C35" s="67">
        <v>179</v>
      </c>
      <c r="D35" s="67" t="s">
        <v>25</v>
      </c>
      <c r="E35" s="84">
        <v>44134</v>
      </c>
      <c r="F35" s="84">
        <v>44470</v>
      </c>
      <c r="G35" s="84">
        <v>44500</v>
      </c>
      <c r="H35" s="84">
        <v>44505</v>
      </c>
      <c r="I35" s="78">
        <v>1800</v>
      </c>
      <c r="J35" s="78" t="s">
        <v>35</v>
      </c>
      <c r="K35" s="77" t="s">
        <v>12</v>
      </c>
      <c r="L35" s="77" t="s">
        <v>15</v>
      </c>
      <c r="M35" s="92">
        <v>41.15</v>
      </c>
      <c r="N35" s="77" t="s">
        <v>88</v>
      </c>
      <c r="O35" s="79">
        <f t="shared" si="25"/>
        <v>-74070</v>
      </c>
      <c r="P35" s="80" t="s">
        <v>17</v>
      </c>
      <c r="Q35" s="65" t="s">
        <v>31</v>
      </c>
      <c r="R35" s="81">
        <f t="shared" si="13"/>
        <v>109037.16</v>
      </c>
      <c r="S35" s="82">
        <v>0</v>
      </c>
      <c r="T35" s="77"/>
      <c r="U35" s="115">
        <v>62.1965</v>
      </c>
      <c r="V35" s="114">
        <v>60.5762</v>
      </c>
      <c r="W35" s="74">
        <f t="shared" si="26"/>
        <v>34967.160000000003</v>
      </c>
      <c r="X35" s="76">
        <f t="shared" si="27"/>
        <v>34967.160000000003</v>
      </c>
      <c r="Y35" s="74">
        <f t="shared" si="28"/>
        <v>34967.160000000003</v>
      </c>
      <c r="Z35" s="82">
        <v>0</v>
      </c>
      <c r="AA35" s="77"/>
      <c r="AB35" s="83" t="s">
        <v>36</v>
      </c>
    </row>
    <row r="36" spans="1:28" s="75" customFormat="1" x14ac:dyDescent="0.2">
      <c r="A36" s="67">
        <v>2021</v>
      </c>
      <c r="B36" s="67" t="s">
        <v>64</v>
      </c>
      <c r="C36" s="67">
        <v>181</v>
      </c>
      <c r="D36" s="67" t="s">
        <v>11</v>
      </c>
      <c r="E36" s="68">
        <v>44134</v>
      </c>
      <c r="F36" s="68">
        <v>44228</v>
      </c>
      <c r="G36" s="68">
        <v>44255</v>
      </c>
      <c r="H36" s="68">
        <v>44260</v>
      </c>
      <c r="I36" s="69">
        <v>1950</v>
      </c>
      <c r="J36" s="69" t="s">
        <v>35</v>
      </c>
      <c r="K36" s="67" t="s">
        <v>12</v>
      </c>
      <c r="L36" s="67" t="s">
        <v>15</v>
      </c>
      <c r="M36" s="71">
        <v>41.12</v>
      </c>
      <c r="N36" s="67" t="s">
        <v>88</v>
      </c>
      <c r="O36" s="90">
        <f t="shared" si="25"/>
        <v>-80184</v>
      </c>
      <c r="P36" s="72" t="s">
        <v>17</v>
      </c>
      <c r="Q36" s="68" t="s">
        <v>31</v>
      </c>
      <c r="R36" s="73">
        <f>I36*V36</f>
        <v>121282.2</v>
      </c>
      <c r="S36" s="74">
        <v>0</v>
      </c>
      <c r="T36" s="67"/>
      <c r="U36" s="114">
        <v>62.195999999999998</v>
      </c>
      <c r="V36" s="114">
        <v>62.195999999999998</v>
      </c>
      <c r="W36" s="74">
        <f>(V36-M36)*I36</f>
        <v>41098.200000000004</v>
      </c>
      <c r="X36" s="76">
        <f t="shared" si="27"/>
        <v>41098.200000000004</v>
      </c>
      <c r="Y36" s="74">
        <f t="shared" si="28"/>
        <v>41098.200000000004</v>
      </c>
      <c r="Z36" s="74">
        <v>0</v>
      </c>
      <c r="AA36" s="67"/>
      <c r="AB36" s="91" t="s">
        <v>36</v>
      </c>
    </row>
    <row r="37" spans="1:28" s="75" customFormat="1" x14ac:dyDescent="0.2">
      <c r="A37" s="67">
        <v>2021</v>
      </c>
      <c r="B37" s="67" t="s">
        <v>65</v>
      </c>
      <c r="C37" s="67">
        <v>182</v>
      </c>
      <c r="D37" s="67" t="s">
        <v>11</v>
      </c>
      <c r="E37" s="68">
        <v>44134</v>
      </c>
      <c r="F37" s="68">
        <v>44256</v>
      </c>
      <c r="G37" s="68">
        <v>44286</v>
      </c>
      <c r="H37" s="68">
        <v>44293</v>
      </c>
      <c r="I37" s="69">
        <v>2000</v>
      </c>
      <c r="J37" s="69" t="s">
        <v>35</v>
      </c>
      <c r="K37" s="67" t="s">
        <v>12</v>
      </c>
      <c r="L37" s="67" t="s">
        <v>15</v>
      </c>
      <c r="M37" s="71">
        <v>41.12</v>
      </c>
      <c r="N37" s="67" t="s">
        <v>88</v>
      </c>
      <c r="O37" s="90">
        <f t="shared" si="25"/>
        <v>-82240</v>
      </c>
      <c r="P37" s="72" t="s">
        <v>17</v>
      </c>
      <c r="Q37" s="68" t="s">
        <v>31</v>
      </c>
      <c r="R37" s="73">
        <f t="shared" si="13"/>
        <v>128780</v>
      </c>
      <c r="S37" s="74">
        <v>0</v>
      </c>
      <c r="T37" s="67"/>
      <c r="U37" s="114">
        <v>62.195999999999998</v>
      </c>
      <c r="V37" s="114">
        <v>64.39</v>
      </c>
      <c r="W37" s="74">
        <f t="shared" si="26"/>
        <v>46540.000000000007</v>
      </c>
      <c r="X37" s="76">
        <f t="shared" si="27"/>
        <v>46540.000000000007</v>
      </c>
      <c r="Y37" s="74">
        <f t="shared" si="28"/>
        <v>46540.000000000007</v>
      </c>
      <c r="Z37" s="74">
        <v>0</v>
      </c>
      <c r="AA37" s="67"/>
      <c r="AB37" s="91" t="s">
        <v>36</v>
      </c>
    </row>
    <row r="38" spans="1:28" s="75" customFormat="1" x14ac:dyDescent="0.2">
      <c r="A38" s="67">
        <v>2021</v>
      </c>
      <c r="B38" s="67" t="s">
        <v>66</v>
      </c>
      <c r="C38" s="67">
        <v>183</v>
      </c>
      <c r="D38" s="67" t="s">
        <v>11</v>
      </c>
      <c r="E38" s="68">
        <v>44134</v>
      </c>
      <c r="F38" s="68">
        <v>44287</v>
      </c>
      <c r="G38" s="68">
        <v>44316</v>
      </c>
      <c r="H38" s="68">
        <v>44323</v>
      </c>
      <c r="I38" s="69">
        <v>1700</v>
      </c>
      <c r="J38" s="69" t="s">
        <v>35</v>
      </c>
      <c r="K38" s="67" t="s">
        <v>12</v>
      </c>
      <c r="L38" s="67" t="s">
        <v>15</v>
      </c>
      <c r="M38" s="71">
        <v>41.12</v>
      </c>
      <c r="N38" s="67" t="s">
        <v>88</v>
      </c>
      <c r="O38" s="90">
        <f t="shared" si="25"/>
        <v>-69904</v>
      </c>
      <c r="P38" s="72" t="s">
        <v>17</v>
      </c>
      <c r="Q38" s="68" t="s">
        <v>31</v>
      </c>
      <c r="R38" s="73">
        <f t="shared" si="13"/>
        <v>108285.13799999999</v>
      </c>
      <c r="S38" s="74">
        <v>0</v>
      </c>
      <c r="T38" s="67"/>
      <c r="U38" s="114">
        <v>62.195999999999998</v>
      </c>
      <c r="V38" s="114">
        <v>63.697139999999997</v>
      </c>
      <c r="W38" s="74">
        <f t="shared" si="26"/>
        <v>38381.137999999999</v>
      </c>
      <c r="X38" s="76">
        <f t="shared" si="27"/>
        <v>38381.137999999999</v>
      </c>
      <c r="Y38" s="74">
        <f t="shared" si="28"/>
        <v>38381.137999999999</v>
      </c>
      <c r="Z38" s="74">
        <v>0</v>
      </c>
      <c r="AA38" s="67"/>
      <c r="AB38" s="91" t="s">
        <v>36</v>
      </c>
    </row>
    <row r="39" spans="1:28" s="75" customFormat="1" x14ac:dyDescent="0.2">
      <c r="A39" s="67">
        <v>2021</v>
      </c>
      <c r="B39" s="67" t="s">
        <v>67</v>
      </c>
      <c r="C39" s="67">
        <v>184</v>
      </c>
      <c r="D39" s="67" t="s">
        <v>11</v>
      </c>
      <c r="E39" s="68">
        <v>44134</v>
      </c>
      <c r="F39" s="68">
        <v>44317</v>
      </c>
      <c r="G39" s="68">
        <v>44347</v>
      </c>
      <c r="H39" s="68">
        <v>44354</v>
      </c>
      <c r="I39" s="69">
        <v>1750</v>
      </c>
      <c r="J39" s="69" t="s">
        <v>35</v>
      </c>
      <c r="K39" s="67" t="s">
        <v>12</v>
      </c>
      <c r="L39" s="67" t="s">
        <v>15</v>
      </c>
      <c r="M39" s="71">
        <v>41.12</v>
      </c>
      <c r="N39" s="67" t="s">
        <v>88</v>
      </c>
      <c r="O39" s="90">
        <f t="shared" si="25"/>
        <v>-71960</v>
      </c>
      <c r="P39" s="72" t="s">
        <v>17</v>
      </c>
      <c r="Q39" s="68" t="s">
        <v>31</v>
      </c>
      <c r="R39" s="73">
        <f t="shared" si="13"/>
        <v>110221.6675</v>
      </c>
      <c r="S39" s="74">
        <v>0</v>
      </c>
      <c r="T39" s="67"/>
      <c r="U39" s="114">
        <v>62.195999999999998</v>
      </c>
      <c r="V39" s="114">
        <v>62.983809999999998</v>
      </c>
      <c r="W39" s="74">
        <f t="shared" si="26"/>
        <v>38261.667500000003</v>
      </c>
      <c r="X39" s="76">
        <f t="shared" si="27"/>
        <v>38261.667500000003</v>
      </c>
      <c r="Y39" s="74">
        <f t="shared" si="28"/>
        <v>38261.667500000003</v>
      </c>
      <c r="Z39" s="74">
        <v>0</v>
      </c>
      <c r="AA39" s="67"/>
      <c r="AB39" s="91" t="s">
        <v>36</v>
      </c>
    </row>
    <row r="40" spans="1:28" s="75" customFormat="1" x14ac:dyDescent="0.2">
      <c r="A40" s="67">
        <v>2021</v>
      </c>
      <c r="B40" s="67" t="s">
        <v>68</v>
      </c>
      <c r="C40" s="67">
        <v>185</v>
      </c>
      <c r="D40" s="67" t="s">
        <v>11</v>
      </c>
      <c r="E40" s="68">
        <v>44134</v>
      </c>
      <c r="F40" s="68">
        <v>44348</v>
      </c>
      <c r="G40" s="68">
        <v>44377</v>
      </c>
      <c r="H40" s="68">
        <v>44385</v>
      </c>
      <c r="I40" s="69">
        <v>2100</v>
      </c>
      <c r="J40" s="69" t="s">
        <v>35</v>
      </c>
      <c r="K40" s="67" t="s">
        <v>12</v>
      </c>
      <c r="L40" s="67" t="s">
        <v>15</v>
      </c>
      <c r="M40" s="71">
        <v>41.12</v>
      </c>
      <c r="N40" s="67" t="s">
        <v>88</v>
      </c>
      <c r="O40" s="90">
        <f t="shared" si="25"/>
        <v>-86352</v>
      </c>
      <c r="P40" s="72" t="s">
        <v>17</v>
      </c>
      <c r="Q40" s="68" t="s">
        <v>31</v>
      </c>
      <c r="R40" s="73">
        <f t="shared" si="13"/>
        <v>131092.52100000001</v>
      </c>
      <c r="S40" s="74">
        <v>0</v>
      </c>
      <c r="T40" s="67"/>
      <c r="U40" s="114">
        <v>62.195999999999998</v>
      </c>
      <c r="V40" s="114">
        <v>62.42501</v>
      </c>
      <c r="W40" s="74">
        <f t="shared" si="26"/>
        <v>44740.521000000008</v>
      </c>
      <c r="X40" s="76">
        <f t="shared" si="27"/>
        <v>44740.521000000008</v>
      </c>
      <c r="Y40" s="74">
        <f t="shared" si="28"/>
        <v>44740.521000000008</v>
      </c>
      <c r="Z40" s="74">
        <v>0</v>
      </c>
      <c r="AA40" s="67"/>
      <c r="AB40" s="91" t="s">
        <v>36</v>
      </c>
    </row>
    <row r="41" spans="1:28" s="75" customFormat="1" x14ac:dyDescent="0.2">
      <c r="A41" s="67">
        <v>2021</v>
      </c>
      <c r="B41" s="67" t="s">
        <v>69</v>
      </c>
      <c r="C41" s="67">
        <v>186</v>
      </c>
      <c r="D41" s="67" t="s">
        <v>11</v>
      </c>
      <c r="E41" s="68">
        <v>44134</v>
      </c>
      <c r="F41" s="68">
        <v>44378</v>
      </c>
      <c r="G41" s="68">
        <v>44408</v>
      </c>
      <c r="H41" s="68">
        <v>44414</v>
      </c>
      <c r="I41" s="69">
        <v>2650</v>
      </c>
      <c r="J41" s="69" t="s">
        <v>35</v>
      </c>
      <c r="K41" s="67" t="s">
        <v>12</v>
      </c>
      <c r="L41" s="67" t="s">
        <v>15</v>
      </c>
      <c r="M41" s="71">
        <v>41.12</v>
      </c>
      <c r="N41" s="67" t="s">
        <v>88</v>
      </c>
      <c r="O41" s="90">
        <f t="shared" si="25"/>
        <v>-108968</v>
      </c>
      <c r="P41" s="72" t="s">
        <v>17</v>
      </c>
      <c r="Q41" s="68" t="s">
        <v>31</v>
      </c>
      <c r="R41" s="73">
        <f t="shared" si="13"/>
        <v>163976.59400000001</v>
      </c>
      <c r="S41" s="74">
        <v>0</v>
      </c>
      <c r="T41" s="67"/>
      <c r="U41" s="114">
        <v>62.195999999999998</v>
      </c>
      <c r="V41" s="114">
        <v>61.877960000000002</v>
      </c>
      <c r="W41" s="74">
        <f t="shared" si="26"/>
        <v>55008.594000000012</v>
      </c>
      <c r="X41" s="76">
        <f t="shared" si="27"/>
        <v>55008.594000000012</v>
      </c>
      <c r="Y41" s="74">
        <f t="shared" si="28"/>
        <v>55008.594000000012</v>
      </c>
      <c r="Z41" s="74">
        <v>0</v>
      </c>
      <c r="AA41" s="67"/>
      <c r="AB41" s="91" t="s">
        <v>36</v>
      </c>
    </row>
    <row r="42" spans="1:28" s="75" customFormat="1" x14ac:dyDescent="0.2">
      <c r="A42" s="67">
        <v>2021</v>
      </c>
      <c r="B42" s="67" t="s">
        <v>70</v>
      </c>
      <c r="C42" s="67">
        <v>187</v>
      </c>
      <c r="D42" s="67" t="s">
        <v>11</v>
      </c>
      <c r="E42" s="68">
        <v>44134</v>
      </c>
      <c r="F42" s="68">
        <v>44409</v>
      </c>
      <c r="G42" s="68">
        <v>44439</v>
      </c>
      <c r="H42" s="68">
        <v>44447</v>
      </c>
      <c r="I42" s="69">
        <v>2200</v>
      </c>
      <c r="J42" s="69" t="s">
        <v>35</v>
      </c>
      <c r="K42" s="67" t="s">
        <v>12</v>
      </c>
      <c r="L42" s="67" t="s">
        <v>15</v>
      </c>
      <c r="M42" s="71">
        <v>41.12</v>
      </c>
      <c r="N42" s="67" t="s">
        <v>88</v>
      </c>
      <c r="O42" s="90">
        <f t="shared" si="25"/>
        <v>-90464</v>
      </c>
      <c r="P42" s="72" t="s">
        <v>17</v>
      </c>
      <c r="Q42" s="68" t="s">
        <v>31</v>
      </c>
      <c r="R42" s="73">
        <f t="shared" si="13"/>
        <v>135071.024</v>
      </c>
      <c r="S42" s="74">
        <v>0</v>
      </c>
      <c r="T42" s="67"/>
      <c r="U42" s="114">
        <v>62.195999999999998</v>
      </c>
      <c r="V42" s="114">
        <v>61.395919999999997</v>
      </c>
      <c r="W42" s="74">
        <f t="shared" si="26"/>
        <v>44607.023999999998</v>
      </c>
      <c r="X42" s="76">
        <f t="shared" si="27"/>
        <v>44607.023999999998</v>
      </c>
      <c r="Y42" s="74">
        <f t="shared" si="28"/>
        <v>44607.023999999998</v>
      </c>
      <c r="Z42" s="74">
        <v>0</v>
      </c>
      <c r="AA42" s="67"/>
      <c r="AB42" s="91" t="s">
        <v>36</v>
      </c>
    </row>
    <row r="43" spans="1:28" s="75" customFormat="1" x14ac:dyDescent="0.2">
      <c r="A43" s="67">
        <v>2021</v>
      </c>
      <c r="B43" s="67" t="s">
        <v>71</v>
      </c>
      <c r="C43" s="67">
        <v>188</v>
      </c>
      <c r="D43" s="67" t="s">
        <v>11</v>
      </c>
      <c r="E43" s="68">
        <v>44134</v>
      </c>
      <c r="F43" s="68">
        <v>44440</v>
      </c>
      <c r="G43" s="68">
        <v>44469</v>
      </c>
      <c r="H43" s="68">
        <v>44446</v>
      </c>
      <c r="I43" s="69">
        <v>2150</v>
      </c>
      <c r="J43" s="69" t="s">
        <v>35</v>
      </c>
      <c r="K43" s="67" t="s">
        <v>12</v>
      </c>
      <c r="L43" s="67" t="s">
        <v>15</v>
      </c>
      <c r="M43" s="71">
        <v>41.12</v>
      </c>
      <c r="N43" s="67" t="s">
        <v>88</v>
      </c>
      <c r="O43" s="90">
        <f t="shared" si="25"/>
        <v>-88408</v>
      </c>
      <c r="P43" s="72" t="s">
        <v>17</v>
      </c>
      <c r="Q43" s="68" t="s">
        <v>31</v>
      </c>
      <c r="R43" s="73">
        <f t="shared" si="13"/>
        <v>131099.174</v>
      </c>
      <c r="S43" s="74">
        <v>0</v>
      </c>
      <c r="T43" s="67"/>
      <c r="U43" s="114">
        <v>62.195999999999998</v>
      </c>
      <c r="V43" s="114">
        <v>60.97636</v>
      </c>
      <c r="W43" s="74">
        <f>(V43-M43)*I43</f>
        <v>42691.174000000006</v>
      </c>
      <c r="X43" s="76">
        <f t="shared" si="27"/>
        <v>42691.174000000006</v>
      </c>
      <c r="Y43" s="74">
        <f t="shared" si="28"/>
        <v>42691.174000000006</v>
      </c>
      <c r="Z43" s="74">
        <v>0</v>
      </c>
      <c r="AA43" s="67"/>
      <c r="AB43" s="91" t="s">
        <v>36</v>
      </c>
    </row>
    <row r="44" spans="1:28" s="75" customFormat="1" x14ac:dyDescent="0.2">
      <c r="A44" s="67">
        <v>2021</v>
      </c>
      <c r="B44" s="67" t="s">
        <v>72</v>
      </c>
      <c r="C44" s="67">
        <v>189</v>
      </c>
      <c r="D44" s="67" t="s">
        <v>11</v>
      </c>
      <c r="E44" s="68">
        <v>44134</v>
      </c>
      <c r="F44" s="68">
        <v>44470</v>
      </c>
      <c r="G44" s="68">
        <v>44500</v>
      </c>
      <c r="H44" s="68">
        <v>44505</v>
      </c>
      <c r="I44" s="69">
        <v>1800</v>
      </c>
      <c r="J44" s="69" t="s">
        <v>35</v>
      </c>
      <c r="K44" s="67" t="s">
        <v>12</v>
      </c>
      <c r="L44" s="67" t="s">
        <v>15</v>
      </c>
      <c r="M44" s="71">
        <v>41.12</v>
      </c>
      <c r="N44" s="67" t="s">
        <v>88</v>
      </c>
      <c r="O44" s="90">
        <f t="shared" si="25"/>
        <v>-74016</v>
      </c>
      <c r="P44" s="72" t="s">
        <v>17</v>
      </c>
      <c r="Q44" s="68" t="s">
        <v>31</v>
      </c>
      <c r="R44" s="73">
        <f t="shared" si="13"/>
        <v>109019.14199999999</v>
      </c>
      <c r="S44" s="74">
        <v>0</v>
      </c>
      <c r="T44" s="67"/>
      <c r="U44" s="114">
        <v>62.195999999999998</v>
      </c>
      <c r="V44" s="114">
        <v>60.566189999999999</v>
      </c>
      <c r="W44" s="74">
        <f t="shared" si="26"/>
        <v>35003.142</v>
      </c>
      <c r="X44" s="76">
        <f t="shared" si="27"/>
        <v>35003.142</v>
      </c>
      <c r="Y44" s="74">
        <f t="shared" si="28"/>
        <v>35003.142</v>
      </c>
      <c r="Z44" s="74">
        <v>0</v>
      </c>
      <c r="AA44" s="67"/>
      <c r="AB44" s="91" t="s">
        <v>36</v>
      </c>
    </row>
    <row r="45" spans="1:28" s="75" customFormat="1" x14ac:dyDescent="0.2">
      <c r="A45" s="67">
        <v>2021</v>
      </c>
      <c r="B45" s="67" t="s">
        <v>73</v>
      </c>
      <c r="C45" s="67">
        <v>191</v>
      </c>
      <c r="D45" s="67" t="s">
        <v>11</v>
      </c>
      <c r="E45" s="68">
        <v>44134</v>
      </c>
      <c r="F45" s="68">
        <v>44228</v>
      </c>
      <c r="G45" s="68">
        <v>44255</v>
      </c>
      <c r="H45" s="68">
        <v>44260</v>
      </c>
      <c r="I45" s="69">
        <v>3900</v>
      </c>
      <c r="J45" s="69" t="s">
        <v>35</v>
      </c>
      <c r="K45" s="67" t="s">
        <v>82</v>
      </c>
      <c r="L45" s="67" t="s">
        <v>83</v>
      </c>
      <c r="M45" s="71">
        <v>50</v>
      </c>
      <c r="N45" s="67" t="s">
        <v>88</v>
      </c>
      <c r="O45" s="90">
        <f t="shared" si="25"/>
        <v>-195000</v>
      </c>
      <c r="P45" s="72"/>
      <c r="Q45" s="68" t="s">
        <v>31</v>
      </c>
      <c r="R45" s="73">
        <f t="shared" si="13"/>
        <v>242580</v>
      </c>
      <c r="S45" s="110">
        <v>0</v>
      </c>
      <c r="T45" s="67"/>
      <c r="U45" s="114">
        <v>62.2</v>
      </c>
      <c r="V45" s="114">
        <v>62.2</v>
      </c>
      <c r="W45" s="74">
        <f t="shared" si="26"/>
        <v>47580.000000000015</v>
      </c>
      <c r="X45" s="76">
        <f t="shared" si="27"/>
        <v>47580.000000000015</v>
      </c>
      <c r="Y45" s="74">
        <f t="shared" si="28"/>
        <v>47580.000000000015</v>
      </c>
      <c r="Z45" s="74">
        <v>0</v>
      </c>
      <c r="AA45" s="67"/>
      <c r="AB45" s="91" t="s">
        <v>36</v>
      </c>
    </row>
    <row r="46" spans="1:28" s="75" customFormat="1" x14ac:dyDescent="0.2">
      <c r="A46" s="67">
        <v>2021</v>
      </c>
      <c r="B46" s="67" t="s">
        <v>74</v>
      </c>
      <c r="C46" s="67">
        <v>192</v>
      </c>
      <c r="D46" s="67" t="s">
        <v>11</v>
      </c>
      <c r="E46" s="68">
        <v>44134</v>
      </c>
      <c r="F46" s="68">
        <v>44256</v>
      </c>
      <c r="G46" s="68">
        <v>44286</v>
      </c>
      <c r="H46" s="68">
        <v>44293</v>
      </c>
      <c r="I46" s="69">
        <v>4000</v>
      </c>
      <c r="J46" s="69" t="s">
        <v>35</v>
      </c>
      <c r="K46" s="67" t="s">
        <v>82</v>
      </c>
      <c r="L46" s="67" t="s">
        <v>83</v>
      </c>
      <c r="M46" s="71">
        <v>50</v>
      </c>
      <c r="N46" s="67" t="s">
        <v>88</v>
      </c>
      <c r="O46" s="90">
        <f t="shared" si="25"/>
        <v>-200000</v>
      </c>
      <c r="P46" s="72"/>
      <c r="Q46" s="68" t="s">
        <v>31</v>
      </c>
      <c r="R46" s="73">
        <f t="shared" si="13"/>
        <v>257560</v>
      </c>
      <c r="S46" s="110">
        <v>0</v>
      </c>
      <c r="T46" s="67"/>
      <c r="U46" s="114">
        <v>62.2</v>
      </c>
      <c r="V46" s="114">
        <v>64.39</v>
      </c>
      <c r="W46" s="74">
        <f>(V46-M46)*I46</f>
        <v>57560</v>
      </c>
      <c r="X46" s="76">
        <f t="shared" si="27"/>
        <v>57560</v>
      </c>
      <c r="Y46" s="74">
        <f t="shared" si="28"/>
        <v>57560</v>
      </c>
      <c r="Z46" s="74">
        <v>0</v>
      </c>
      <c r="AA46" s="67"/>
      <c r="AB46" s="91" t="s">
        <v>36</v>
      </c>
    </row>
    <row r="47" spans="1:28" s="75" customFormat="1" x14ac:dyDescent="0.2">
      <c r="A47" s="67">
        <v>2021</v>
      </c>
      <c r="B47" s="67" t="s">
        <v>75</v>
      </c>
      <c r="C47" s="67">
        <v>193</v>
      </c>
      <c r="D47" s="67" t="s">
        <v>11</v>
      </c>
      <c r="E47" s="68">
        <v>44134</v>
      </c>
      <c r="F47" s="68">
        <v>44287</v>
      </c>
      <c r="G47" s="68">
        <v>44316</v>
      </c>
      <c r="H47" s="68">
        <v>44323</v>
      </c>
      <c r="I47" s="69">
        <v>3400</v>
      </c>
      <c r="J47" s="69" t="s">
        <v>35</v>
      </c>
      <c r="K47" s="67" t="s">
        <v>82</v>
      </c>
      <c r="L47" s="67" t="s">
        <v>83</v>
      </c>
      <c r="M47" s="71">
        <v>50</v>
      </c>
      <c r="N47" s="67" t="s">
        <v>88</v>
      </c>
      <c r="O47" s="90">
        <f t="shared" si="25"/>
        <v>-170000</v>
      </c>
      <c r="P47" s="72"/>
      <c r="Q47" s="68" t="s">
        <v>31</v>
      </c>
      <c r="R47" s="73">
        <f t="shared" si="13"/>
        <v>217566</v>
      </c>
      <c r="S47" s="110">
        <v>0</v>
      </c>
      <c r="T47" s="67"/>
      <c r="U47" s="114">
        <v>62.2</v>
      </c>
      <c r="V47" s="114">
        <v>63.99</v>
      </c>
      <c r="W47" s="74">
        <f t="shared" si="26"/>
        <v>47566.000000000007</v>
      </c>
      <c r="X47" s="76">
        <f t="shared" si="27"/>
        <v>47566.000000000007</v>
      </c>
      <c r="Y47" s="74">
        <f t="shared" si="28"/>
        <v>47566.000000000007</v>
      </c>
      <c r="Z47" s="74">
        <v>0</v>
      </c>
      <c r="AA47" s="67"/>
      <c r="AB47" s="91" t="s">
        <v>36</v>
      </c>
    </row>
    <row r="48" spans="1:28" s="75" customFormat="1" x14ac:dyDescent="0.2">
      <c r="A48" s="67">
        <v>2021</v>
      </c>
      <c r="B48" s="67" t="s">
        <v>76</v>
      </c>
      <c r="C48" s="67">
        <v>194</v>
      </c>
      <c r="D48" s="67" t="s">
        <v>11</v>
      </c>
      <c r="E48" s="68">
        <v>44134</v>
      </c>
      <c r="F48" s="68">
        <v>44317</v>
      </c>
      <c r="G48" s="68">
        <v>44347</v>
      </c>
      <c r="H48" s="68">
        <v>44354</v>
      </c>
      <c r="I48" s="69">
        <v>3500</v>
      </c>
      <c r="J48" s="69" t="s">
        <v>35</v>
      </c>
      <c r="K48" s="67" t="s">
        <v>82</v>
      </c>
      <c r="L48" s="67" t="s">
        <v>83</v>
      </c>
      <c r="M48" s="71">
        <v>50</v>
      </c>
      <c r="N48" s="67" t="s">
        <v>88</v>
      </c>
      <c r="O48" s="90">
        <f t="shared" si="25"/>
        <v>-175000</v>
      </c>
      <c r="P48" s="72"/>
      <c r="Q48" s="68" t="s">
        <v>31</v>
      </c>
      <c r="R48" s="73">
        <f t="shared" si="13"/>
        <v>222705</v>
      </c>
      <c r="S48" s="110">
        <v>0</v>
      </c>
      <c r="T48" s="67"/>
      <c r="U48" s="114">
        <v>62.2</v>
      </c>
      <c r="V48" s="114">
        <v>63.63</v>
      </c>
      <c r="W48" s="74">
        <f t="shared" si="26"/>
        <v>47705.000000000007</v>
      </c>
      <c r="X48" s="76">
        <f t="shared" si="27"/>
        <v>47705.000000000007</v>
      </c>
      <c r="Y48" s="74">
        <f t="shared" si="28"/>
        <v>47705.000000000007</v>
      </c>
      <c r="Z48" s="74">
        <v>0</v>
      </c>
      <c r="AA48" s="67"/>
      <c r="AB48" s="91" t="s">
        <v>36</v>
      </c>
    </row>
    <row r="49" spans="1:28" s="75" customFormat="1" x14ac:dyDescent="0.2">
      <c r="A49" s="67">
        <v>2021</v>
      </c>
      <c r="B49" s="67" t="s">
        <v>77</v>
      </c>
      <c r="C49" s="67">
        <v>195</v>
      </c>
      <c r="D49" s="67" t="s">
        <v>11</v>
      </c>
      <c r="E49" s="68">
        <v>44134</v>
      </c>
      <c r="F49" s="68">
        <v>44348</v>
      </c>
      <c r="G49" s="68">
        <v>44377</v>
      </c>
      <c r="H49" s="68">
        <v>44385</v>
      </c>
      <c r="I49" s="69">
        <v>4200</v>
      </c>
      <c r="J49" s="69" t="s">
        <v>35</v>
      </c>
      <c r="K49" s="67" t="s">
        <v>82</v>
      </c>
      <c r="L49" s="67" t="s">
        <v>83</v>
      </c>
      <c r="M49" s="71">
        <v>50</v>
      </c>
      <c r="N49" s="67" t="s">
        <v>88</v>
      </c>
      <c r="O49" s="90">
        <f t="shared" si="25"/>
        <v>-210000</v>
      </c>
      <c r="P49" s="72"/>
      <c r="Q49" s="68" t="s">
        <v>31</v>
      </c>
      <c r="R49" s="73">
        <f t="shared" si="13"/>
        <v>266364</v>
      </c>
      <c r="S49" s="110">
        <v>0</v>
      </c>
      <c r="T49" s="67"/>
      <c r="U49" s="114">
        <v>62.2</v>
      </c>
      <c r="V49" s="114">
        <v>63.42</v>
      </c>
      <c r="W49" s="74">
        <f t="shared" si="26"/>
        <v>56364.000000000007</v>
      </c>
      <c r="X49" s="76">
        <f t="shared" si="27"/>
        <v>56364.000000000007</v>
      </c>
      <c r="Y49" s="74">
        <f t="shared" si="28"/>
        <v>56364.000000000007</v>
      </c>
      <c r="Z49" s="74">
        <v>0</v>
      </c>
      <c r="AA49" s="67"/>
      <c r="AB49" s="91" t="s">
        <v>36</v>
      </c>
    </row>
    <row r="50" spans="1:28" s="75" customFormat="1" x14ac:dyDescent="0.2">
      <c r="A50" s="67">
        <v>2021</v>
      </c>
      <c r="B50" s="67" t="s">
        <v>78</v>
      </c>
      <c r="C50" s="67">
        <v>196</v>
      </c>
      <c r="D50" s="67" t="s">
        <v>11</v>
      </c>
      <c r="E50" s="68">
        <v>44134</v>
      </c>
      <c r="F50" s="68">
        <v>44378</v>
      </c>
      <c r="G50" s="68">
        <v>44408</v>
      </c>
      <c r="H50" s="68">
        <v>44414</v>
      </c>
      <c r="I50" s="69">
        <v>5300</v>
      </c>
      <c r="J50" s="69" t="s">
        <v>35</v>
      </c>
      <c r="K50" s="67" t="s">
        <v>82</v>
      </c>
      <c r="L50" s="67" t="s">
        <v>83</v>
      </c>
      <c r="M50" s="71">
        <v>50</v>
      </c>
      <c r="N50" s="67" t="s">
        <v>88</v>
      </c>
      <c r="O50" s="90">
        <f t="shared" si="25"/>
        <v>-265000</v>
      </c>
      <c r="P50" s="72"/>
      <c r="Q50" s="68" t="s">
        <v>31</v>
      </c>
      <c r="R50" s="73">
        <f t="shared" si="13"/>
        <v>335172</v>
      </c>
      <c r="S50" s="110">
        <v>0</v>
      </c>
      <c r="T50" s="67"/>
      <c r="U50" s="114">
        <v>62.2</v>
      </c>
      <c r="V50" s="114">
        <v>63.24</v>
      </c>
      <c r="W50" s="74">
        <f t="shared" si="26"/>
        <v>70172.000000000015</v>
      </c>
      <c r="X50" s="76">
        <f t="shared" si="27"/>
        <v>70172.000000000015</v>
      </c>
      <c r="Y50" s="74">
        <f t="shared" si="28"/>
        <v>70172.000000000015</v>
      </c>
      <c r="Z50" s="74">
        <v>0</v>
      </c>
      <c r="AA50" s="67"/>
      <c r="AB50" s="91" t="s">
        <v>36</v>
      </c>
    </row>
    <row r="51" spans="1:28" s="75" customFormat="1" x14ac:dyDescent="0.2">
      <c r="A51" s="67">
        <v>2021</v>
      </c>
      <c r="B51" s="67" t="s">
        <v>79</v>
      </c>
      <c r="C51" s="67">
        <v>197</v>
      </c>
      <c r="D51" s="67" t="s">
        <v>11</v>
      </c>
      <c r="E51" s="68">
        <v>44134</v>
      </c>
      <c r="F51" s="68">
        <v>44409</v>
      </c>
      <c r="G51" s="68">
        <v>44439</v>
      </c>
      <c r="H51" s="68">
        <v>44447</v>
      </c>
      <c r="I51" s="69">
        <v>4400</v>
      </c>
      <c r="J51" s="69" t="s">
        <v>35</v>
      </c>
      <c r="K51" s="67" t="s">
        <v>82</v>
      </c>
      <c r="L51" s="67" t="s">
        <v>83</v>
      </c>
      <c r="M51" s="71">
        <v>50</v>
      </c>
      <c r="N51" s="67" t="s">
        <v>88</v>
      </c>
      <c r="O51" s="90">
        <f t="shared" si="25"/>
        <v>-220000</v>
      </c>
      <c r="P51" s="72"/>
      <c r="Q51" s="68" t="s">
        <v>31</v>
      </c>
      <c r="R51" s="73">
        <f t="shared" si="13"/>
        <v>277640</v>
      </c>
      <c r="S51" s="110">
        <v>0</v>
      </c>
      <c r="T51" s="67"/>
      <c r="U51" s="114">
        <v>62.2</v>
      </c>
      <c r="V51" s="114">
        <v>63.1</v>
      </c>
      <c r="W51" s="74">
        <f t="shared" si="26"/>
        <v>57640.000000000007</v>
      </c>
      <c r="X51" s="76">
        <f t="shared" si="27"/>
        <v>57640.000000000007</v>
      </c>
      <c r="Y51" s="74">
        <f t="shared" si="28"/>
        <v>57640.000000000007</v>
      </c>
      <c r="Z51" s="74">
        <v>0</v>
      </c>
      <c r="AA51" s="67"/>
      <c r="AB51" s="91" t="s">
        <v>36</v>
      </c>
    </row>
    <row r="52" spans="1:28" s="75" customFormat="1" x14ac:dyDescent="0.2">
      <c r="A52" s="67">
        <v>2021</v>
      </c>
      <c r="B52" s="67" t="s">
        <v>80</v>
      </c>
      <c r="C52" s="67">
        <v>198</v>
      </c>
      <c r="D52" s="67" t="s">
        <v>11</v>
      </c>
      <c r="E52" s="68">
        <v>44134</v>
      </c>
      <c r="F52" s="68">
        <v>44440</v>
      </c>
      <c r="G52" s="68">
        <v>44469</v>
      </c>
      <c r="H52" s="68">
        <v>44446</v>
      </c>
      <c r="I52" s="69">
        <v>4300</v>
      </c>
      <c r="J52" s="69" t="s">
        <v>35</v>
      </c>
      <c r="K52" s="67" t="s">
        <v>82</v>
      </c>
      <c r="L52" s="67" t="s">
        <v>83</v>
      </c>
      <c r="M52" s="71">
        <v>50</v>
      </c>
      <c r="N52" s="67" t="s">
        <v>88</v>
      </c>
      <c r="O52" s="90">
        <f t="shared" si="25"/>
        <v>-215000</v>
      </c>
      <c r="P52" s="72"/>
      <c r="Q52" s="68" t="s">
        <v>31</v>
      </c>
      <c r="R52" s="73">
        <f t="shared" si="13"/>
        <v>270943</v>
      </c>
      <c r="S52" s="110">
        <v>0</v>
      </c>
      <c r="T52" s="67"/>
      <c r="U52" s="114">
        <v>62.2</v>
      </c>
      <c r="V52" s="114">
        <v>63.01</v>
      </c>
      <c r="W52" s="74">
        <f t="shared" si="26"/>
        <v>55942.999999999993</v>
      </c>
      <c r="X52" s="76">
        <f t="shared" si="27"/>
        <v>55942.999999999993</v>
      </c>
      <c r="Y52" s="74">
        <f t="shared" si="28"/>
        <v>55942.999999999993</v>
      </c>
      <c r="Z52" s="74">
        <v>0</v>
      </c>
      <c r="AA52" s="67"/>
      <c r="AB52" s="91" t="s">
        <v>36</v>
      </c>
    </row>
    <row r="53" spans="1:28" s="75" customFormat="1" x14ac:dyDescent="0.2">
      <c r="A53" s="67">
        <v>2021</v>
      </c>
      <c r="B53" s="67" t="s">
        <v>81</v>
      </c>
      <c r="C53" s="67">
        <v>199</v>
      </c>
      <c r="D53" s="67" t="s">
        <v>11</v>
      </c>
      <c r="E53" s="68">
        <v>44134</v>
      </c>
      <c r="F53" s="68">
        <v>44470</v>
      </c>
      <c r="G53" s="68">
        <v>44500</v>
      </c>
      <c r="H53" s="68">
        <v>44505</v>
      </c>
      <c r="I53" s="69">
        <v>3600</v>
      </c>
      <c r="J53" s="69" t="s">
        <v>35</v>
      </c>
      <c r="K53" s="67" t="s">
        <v>82</v>
      </c>
      <c r="L53" s="67" t="s">
        <v>83</v>
      </c>
      <c r="M53" s="71">
        <v>50</v>
      </c>
      <c r="N53" s="67" t="s">
        <v>88</v>
      </c>
      <c r="O53" s="90">
        <f t="shared" si="25"/>
        <v>-180000</v>
      </c>
      <c r="P53" s="72"/>
      <c r="Q53" s="68" t="s">
        <v>31</v>
      </c>
      <c r="R53" s="111">
        <f t="shared" si="13"/>
        <v>226512</v>
      </c>
      <c r="S53" s="110">
        <v>0</v>
      </c>
      <c r="T53" s="67"/>
      <c r="U53" s="114">
        <v>62.2</v>
      </c>
      <c r="V53" s="114">
        <v>62.92</v>
      </c>
      <c r="W53" s="74">
        <f t="shared" si="26"/>
        <v>46512.000000000007</v>
      </c>
      <c r="X53" s="76">
        <f t="shared" si="27"/>
        <v>46512.000000000007</v>
      </c>
      <c r="Y53" s="74">
        <f t="shared" si="28"/>
        <v>46512.000000000007</v>
      </c>
      <c r="Z53" s="74">
        <v>0</v>
      </c>
      <c r="AA53" s="67"/>
      <c r="AB53" s="91" t="s">
        <v>36</v>
      </c>
    </row>
    <row r="54" spans="1:28" s="23" customFormat="1" x14ac:dyDescent="0.2">
      <c r="A54" s="93"/>
      <c r="B54" s="93"/>
      <c r="C54" s="93"/>
      <c r="D54" s="93"/>
      <c r="E54" s="94"/>
      <c r="F54" s="94"/>
      <c r="G54" s="94"/>
      <c r="H54" s="94"/>
      <c r="I54" s="95">
        <f>SUM(I27:I53)</f>
        <v>73200</v>
      </c>
      <c r="J54" s="95"/>
      <c r="K54" s="93"/>
      <c r="L54" s="93"/>
      <c r="M54" s="96"/>
      <c r="N54" s="93" t="s">
        <v>88</v>
      </c>
      <c r="O54" s="97">
        <f>SUM(O27:O53)</f>
        <v>-3335541</v>
      </c>
      <c r="P54" s="93"/>
      <c r="Q54" s="94"/>
      <c r="R54" s="98">
        <f>SUM(R27:R53)</f>
        <v>4594810.6854999997</v>
      </c>
      <c r="S54" s="98">
        <f>SUM(S27:S53)</f>
        <v>0</v>
      </c>
      <c r="T54" s="93"/>
      <c r="U54" s="119" t="s">
        <v>87</v>
      </c>
      <c r="V54" s="117"/>
      <c r="W54" s="98">
        <f>SUM(W27:W53)</f>
        <v>1259269.6855000001</v>
      </c>
      <c r="X54" s="98">
        <f>SUM(X27:X53)</f>
        <v>1259269.6855000001</v>
      </c>
      <c r="Y54" s="98">
        <f>SUM(Y27:Y53)</f>
        <v>1259269.6855000001</v>
      </c>
      <c r="Z54" s="98">
        <v>0</v>
      </c>
      <c r="AA54" s="93"/>
      <c r="AB54" s="99"/>
    </row>
    <row r="55" spans="1:28" s="23" customFormat="1" x14ac:dyDescent="0.2">
      <c r="A55" s="100"/>
      <c r="B55" s="100"/>
      <c r="C55" s="100"/>
      <c r="D55" s="100"/>
      <c r="E55" s="101"/>
      <c r="F55" s="101"/>
      <c r="G55" s="101"/>
      <c r="H55" s="101"/>
      <c r="I55" s="102"/>
      <c r="J55" s="102"/>
      <c r="K55" s="100"/>
      <c r="L55" s="100"/>
      <c r="M55" s="103"/>
      <c r="N55" s="100"/>
      <c r="O55" s="109"/>
      <c r="P55" s="100"/>
      <c r="Q55" s="101"/>
      <c r="R55" s="105"/>
      <c r="S55" s="105"/>
      <c r="T55" s="100"/>
      <c r="U55" s="120" t="s">
        <v>84</v>
      </c>
      <c r="V55" s="121"/>
      <c r="W55" s="105">
        <f>W54/$W$63</f>
        <v>1039387.3018034751</v>
      </c>
      <c r="X55" s="105">
        <f t="shared" ref="X55:Y55" si="29">X54/$W$63</f>
        <v>1039387.3018034751</v>
      </c>
      <c r="Y55" s="105">
        <f t="shared" si="29"/>
        <v>1039387.3018034751</v>
      </c>
      <c r="Z55" s="105"/>
      <c r="AA55" s="100"/>
      <c r="AB55" s="106"/>
    </row>
    <row r="56" spans="1:28" s="23" customFormat="1" x14ac:dyDescent="0.2">
      <c r="A56" s="100"/>
      <c r="B56" s="100"/>
      <c r="C56" s="100"/>
      <c r="D56" s="100"/>
      <c r="E56" s="101"/>
      <c r="F56" s="101"/>
      <c r="G56" s="101"/>
      <c r="H56" s="101"/>
      <c r="I56" s="102"/>
      <c r="J56" s="102"/>
      <c r="K56" s="100"/>
      <c r="L56" s="100"/>
      <c r="M56" s="103"/>
      <c r="N56" s="100"/>
      <c r="O56" s="104"/>
      <c r="P56" s="100"/>
      <c r="Q56" s="101"/>
      <c r="R56" s="105"/>
      <c r="S56" s="105"/>
      <c r="T56" s="100"/>
      <c r="U56" s="120"/>
      <c r="V56" s="121"/>
      <c r="W56" s="105"/>
      <c r="X56" s="105"/>
      <c r="Y56" s="105"/>
      <c r="Z56" s="105"/>
      <c r="AA56" s="100"/>
      <c r="AB56" s="106"/>
    </row>
    <row r="57" spans="1:28" s="23" customFormat="1" ht="13.5" thickBot="1" x14ac:dyDescent="0.25">
      <c r="A57" s="24"/>
      <c r="B57" s="24"/>
      <c r="C57" s="24"/>
      <c r="D57" s="24"/>
      <c r="E57" s="25"/>
      <c r="F57" s="25"/>
      <c r="G57" s="25"/>
      <c r="H57" s="25"/>
      <c r="I57" s="31"/>
      <c r="J57" s="31"/>
      <c r="K57" s="24"/>
      <c r="L57" s="24"/>
      <c r="M57" s="33"/>
      <c r="N57" s="24"/>
      <c r="O57" s="30"/>
      <c r="P57" s="24"/>
      <c r="Q57" s="25"/>
      <c r="R57" s="26"/>
      <c r="S57" s="26"/>
      <c r="T57" s="24"/>
      <c r="U57" s="122"/>
      <c r="V57" s="123"/>
      <c r="W57" s="26"/>
      <c r="X57" s="26"/>
      <c r="Y57" s="26"/>
      <c r="Z57" s="26"/>
      <c r="AA57" s="24"/>
      <c r="AB57" s="61"/>
    </row>
    <row r="58" spans="1:28" ht="14.25" thickTop="1" thickBot="1" x14ac:dyDescent="0.25">
      <c r="D58"/>
      <c r="E58"/>
      <c r="F58"/>
      <c r="G58" s="86"/>
      <c r="I58" s="88"/>
      <c r="J58"/>
      <c r="S58"/>
      <c r="T58" s="63"/>
      <c r="U58" s="124" t="s">
        <v>38</v>
      </c>
      <c r="V58" s="125"/>
      <c r="W58" s="108">
        <f>W25+W55</f>
        <v>1705553.2958034752</v>
      </c>
      <c r="X58" s="108">
        <f>X25+X55</f>
        <v>1705553.2958034752</v>
      </c>
      <c r="Y58" s="108">
        <f>Y25+Y55</f>
        <v>1705553.2958034752</v>
      </c>
      <c r="Z58" s="64">
        <v>0</v>
      </c>
    </row>
    <row r="59" spans="1:28" ht="13.5" thickTop="1" x14ac:dyDescent="0.2">
      <c r="D59"/>
      <c r="E59"/>
      <c r="F59"/>
      <c r="G59" s="86"/>
      <c r="I59" s="88"/>
      <c r="J59"/>
      <c r="S59"/>
    </row>
    <row r="60" spans="1:28" x14ac:dyDescent="0.2">
      <c r="G60" s="86"/>
      <c r="I60" s="88"/>
    </row>
    <row r="61" spans="1:28" x14ac:dyDescent="0.2">
      <c r="D61"/>
      <c r="E61"/>
      <c r="F61"/>
      <c r="G61" s="85"/>
      <c r="I61" s="87"/>
      <c r="J61"/>
      <c r="S61"/>
      <c r="T61" s="37"/>
      <c r="U61" s="127" t="s">
        <v>85</v>
      </c>
      <c r="V61" s="128"/>
      <c r="W61" s="107"/>
      <c r="X61" s="34">
        <v>44253</v>
      </c>
    </row>
    <row r="62" spans="1:28" x14ac:dyDescent="0.2">
      <c r="G62"/>
      <c r="H62"/>
      <c r="I62"/>
      <c r="J62"/>
      <c r="U62" s="127"/>
      <c r="V62" s="128"/>
      <c r="W62" s="107"/>
    </row>
    <row r="63" spans="1:28" x14ac:dyDescent="0.2">
      <c r="D63"/>
      <c r="E63"/>
      <c r="F63"/>
      <c r="G63"/>
      <c r="H63"/>
      <c r="I63"/>
      <c r="J63"/>
      <c r="S63"/>
      <c r="U63" s="127"/>
      <c r="V63" s="128" t="s">
        <v>86</v>
      </c>
      <c r="W63" s="89">
        <v>1.2115499999999999</v>
      </c>
    </row>
    <row r="64" spans="1:28" x14ac:dyDescent="0.2">
      <c r="D64"/>
      <c r="E64"/>
      <c r="F64"/>
      <c r="G64"/>
      <c r="H64"/>
      <c r="I64"/>
      <c r="J64"/>
      <c r="S64"/>
      <c r="U64" s="127"/>
      <c r="V64" s="128"/>
      <c r="W64" s="107"/>
    </row>
    <row r="65" spans="7:10" x14ac:dyDescent="0.2">
      <c r="G65"/>
      <c r="H65"/>
      <c r="I65"/>
      <c r="J65"/>
    </row>
    <row r="66" spans="7:10" x14ac:dyDescent="0.2">
      <c r="G66"/>
      <c r="H66"/>
      <c r="I66"/>
      <c r="J66"/>
    </row>
    <row r="67" spans="7:10" x14ac:dyDescent="0.2">
      <c r="G67"/>
      <c r="H67"/>
      <c r="I67"/>
      <c r="J67"/>
    </row>
    <row r="68" spans="7:10" x14ac:dyDescent="0.2">
      <c r="G68"/>
      <c r="H68"/>
      <c r="I68"/>
      <c r="J68"/>
    </row>
    <row r="69" spans="7:10" x14ac:dyDescent="0.2">
      <c r="G69"/>
      <c r="H69"/>
      <c r="I69"/>
      <c r="J69"/>
    </row>
    <row r="70" spans="7:10" x14ac:dyDescent="0.2">
      <c r="G70"/>
      <c r="H70"/>
      <c r="I70"/>
      <c r="J70"/>
    </row>
    <row r="71" spans="7:10" x14ac:dyDescent="0.2">
      <c r="G71"/>
      <c r="H71"/>
      <c r="I71"/>
      <c r="J71"/>
    </row>
    <row r="72" spans="7:10" x14ac:dyDescent="0.2">
      <c r="G72"/>
      <c r="H72"/>
      <c r="I72"/>
      <c r="J72"/>
    </row>
    <row r="73" spans="7:10" x14ac:dyDescent="0.2">
      <c r="G73"/>
      <c r="H73"/>
      <c r="I73"/>
      <c r="J73"/>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U54:U56 W26:Y57 S26:S56">
    <cfRule type="cellIs" dxfId="108" priority="516" operator="lessThan">
      <formula>0</formula>
    </cfRule>
  </conditionalFormatting>
  <conditionalFormatting sqref="B57:B1048576 B1:B8">
    <cfRule type="duplicateValues" dxfId="107" priority="470"/>
  </conditionalFormatting>
  <conditionalFormatting sqref="W58:Y58">
    <cfRule type="cellIs" dxfId="106" priority="403" operator="lessThan">
      <formula>0</formula>
    </cfRule>
  </conditionalFormatting>
  <conditionalFormatting sqref="W24:Y24">
    <cfRule type="cellIs" dxfId="105" priority="285" operator="lessThan">
      <formula>0</formula>
    </cfRule>
  </conditionalFormatting>
  <conditionalFormatting sqref="S24">
    <cfRule type="cellIs" dxfId="104" priority="259" operator="lessThan">
      <formula>0</formula>
    </cfRule>
  </conditionalFormatting>
  <conditionalFormatting sqref="B24">
    <cfRule type="duplicateValues" dxfId="103" priority="691"/>
  </conditionalFormatting>
  <conditionalFormatting sqref="B22">
    <cfRule type="duplicateValues" dxfId="102" priority="249"/>
  </conditionalFormatting>
  <conditionalFormatting sqref="W22:Y22">
    <cfRule type="cellIs" dxfId="101" priority="248" operator="lessThan">
      <formula>0</formula>
    </cfRule>
  </conditionalFormatting>
  <conditionalFormatting sqref="S22">
    <cfRule type="cellIs" dxfId="100" priority="247" operator="lessThan">
      <formula>0</formula>
    </cfRule>
  </conditionalFormatting>
  <conditionalFormatting sqref="B22">
    <cfRule type="duplicateValues" dxfId="99" priority="250"/>
  </conditionalFormatting>
  <conditionalFormatting sqref="B22">
    <cfRule type="duplicateValues" dxfId="98" priority="251"/>
  </conditionalFormatting>
  <conditionalFormatting sqref="B18">
    <cfRule type="duplicateValues" dxfId="97" priority="244"/>
  </conditionalFormatting>
  <conditionalFormatting sqref="W18:Y18">
    <cfRule type="cellIs" dxfId="96" priority="243" operator="lessThan">
      <formula>0</formula>
    </cfRule>
  </conditionalFormatting>
  <conditionalFormatting sqref="S18">
    <cfRule type="cellIs" dxfId="95" priority="242" operator="lessThan">
      <formula>0</formula>
    </cfRule>
  </conditionalFormatting>
  <conditionalFormatting sqref="B18">
    <cfRule type="duplicateValues" dxfId="94" priority="245"/>
  </conditionalFormatting>
  <conditionalFormatting sqref="B18">
    <cfRule type="duplicateValues" dxfId="93" priority="246"/>
  </conditionalFormatting>
  <conditionalFormatting sqref="B17">
    <cfRule type="duplicateValues" dxfId="92" priority="184"/>
  </conditionalFormatting>
  <conditionalFormatting sqref="W17:Y17">
    <cfRule type="cellIs" dxfId="91" priority="178" operator="lessThan">
      <formula>0</formula>
    </cfRule>
  </conditionalFormatting>
  <conditionalFormatting sqref="S17">
    <cfRule type="cellIs" dxfId="90" priority="173" operator="lessThan">
      <formula>0</formula>
    </cfRule>
  </conditionalFormatting>
  <conditionalFormatting sqref="B17">
    <cfRule type="duplicateValues" dxfId="89" priority="186"/>
  </conditionalFormatting>
  <conditionalFormatting sqref="B17">
    <cfRule type="duplicateValues" dxfId="88" priority="187"/>
  </conditionalFormatting>
  <conditionalFormatting sqref="B23">
    <cfRule type="duplicateValues" dxfId="87" priority="160"/>
  </conditionalFormatting>
  <conditionalFormatting sqref="W23:Y23">
    <cfRule type="cellIs" dxfId="86" priority="159" operator="lessThan">
      <formula>0</formula>
    </cfRule>
  </conditionalFormatting>
  <conditionalFormatting sqref="S23">
    <cfRule type="cellIs" dxfId="85" priority="158" operator="lessThan">
      <formula>0</formula>
    </cfRule>
  </conditionalFormatting>
  <conditionalFormatting sqref="B23">
    <cfRule type="duplicateValues" dxfId="84" priority="161"/>
  </conditionalFormatting>
  <conditionalFormatting sqref="B23">
    <cfRule type="duplicateValues" dxfId="83" priority="162"/>
  </conditionalFormatting>
  <conditionalFormatting sqref="O22:O24 O26:O56 O17:O18 O9:O10">
    <cfRule type="cellIs" dxfId="82" priority="141" operator="greaterThanOrEqual">
      <formula>0</formula>
    </cfRule>
    <cfRule type="cellIs" dxfId="81" priority="142" operator="lessThan">
      <formula>0</formula>
    </cfRule>
  </conditionalFormatting>
  <conditionalFormatting sqref="W22:Y24 W26:Y56 W17:Y18 W9:Y10">
    <cfRule type="cellIs" dxfId="80" priority="139" operator="lessThan">
      <formula>0</formula>
    </cfRule>
    <cfRule type="cellIs" dxfId="79" priority="140" operator="greaterThanOrEqual">
      <formula>0</formula>
    </cfRule>
  </conditionalFormatting>
  <conditionalFormatting sqref="B21">
    <cfRule type="duplicateValues" dxfId="78" priority="100"/>
  </conditionalFormatting>
  <conditionalFormatting sqref="W21:Y21">
    <cfRule type="cellIs" dxfId="77" priority="99" operator="lessThan">
      <formula>0</formula>
    </cfRule>
  </conditionalFormatting>
  <conditionalFormatting sqref="S21">
    <cfRule type="cellIs" dxfId="76" priority="98" operator="lessThan">
      <formula>0</formula>
    </cfRule>
  </conditionalFormatting>
  <conditionalFormatting sqref="B21">
    <cfRule type="duplicateValues" dxfId="75" priority="101"/>
  </conditionalFormatting>
  <conditionalFormatting sqref="B19">
    <cfRule type="duplicateValues" dxfId="74" priority="95"/>
  </conditionalFormatting>
  <conditionalFormatting sqref="W19:Y19">
    <cfRule type="cellIs" dxfId="73" priority="94" operator="lessThan">
      <formula>0</formula>
    </cfRule>
  </conditionalFormatting>
  <conditionalFormatting sqref="S19">
    <cfRule type="cellIs" dxfId="72" priority="93" operator="lessThan">
      <formula>0</formula>
    </cfRule>
  </conditionalFormatting>
  <conditionalFormatting sqref="B19">
    <cfRule type="duplicateValues" dxfId="71" priority="96"/>
  </conditionalFormatting>
  <conditionalFormatting sqref="B19">
    <cfRule type="duplicateValues" dxfId="70" priority="97"/>
  </conditionalFormatting>
  <conditionalFormatting sqref="B21">
    <cfRule type="duplicateValues" dxfId="69" priority="102"/>
  </conditionalFormatting>
  <conditionalFormatting sqref="B20">
    <cfRule type="duplicateValues" dxfId="68" priority="90"/>
  </conditionalFormatting>
  <conditionalFormatting sqref="W20:Y20">
    <cfRule type="cellIs" dxfId="67" priority="89" operator="lessThan">
      <formula>0</formula>
    </cfRule>
  </conditionalFormatting>
  <conditionalFormatting sqref="S20">
    <cfRule type="cellIs" dxfId="66" priority="88" operator="lessThan">
      <formula>0</formula>
    </cfRule>
  </conditionalFormatting>
  <conditionalFormatting sqref="B20">
    <cfRule type="duplicateValues" dxfId="65" priority="91"/>
  </conditionalFormatting>
  <conditionalFormatting sqref="B20">
    <cfRule type="duplicateValues" dxfId="64" priority="92"/>
  </conditionalFormatting>
  <conditionalFormatting sqref="O19:O21">
    <cfRule type="cellIs" dxfId="63" priority="86" operator="greaterThanOrEqual">
      <formula>0</formula>
    </cfRule>
    <cfRule type="cellIs" dxfId="62" priority="87" operator="lessThan">
      <formula>0</formula>
    </cfRule>
  </conditionalFormatting>
  <conditionalFormatting sqref="W19:Y21">
    <cfRule type="cellIs" dxfId="61" priority="84" operator="lessThan">
      <formula>0</formula>
    </cfRule>
    <cfRule type="cellIs" dxfId="60" priority="85" operator="greaterThanOrEqual">
      <formula>0</formula>
    </cfRule>
  </conditionalFormatting>
  <conditionalFormatting sqref="B16">
    <cfRule type="duplicateValues" dxfId="59" priority="81"/>
  </conditionalFormatting>
  <conditionalFormatting sqref="W16:Y16">
    <cfRule type="cellIs" dxfId="58" priority="80" operator="lessThan">
      <formula>0</formula>
    </cfRule>
  </conditionalFormatting>
  <conditionalFormatting sqref="S16">
    <cfRule type="cellIs" dxfId="57" priority="79" operator="lessThan">
      <formula>0</formula>
    </cfRule>
  </conditionalFormatting>
  <conditionalFormatting sqref="B16">
    <cfRule type="duplicateValues" dxfId="56" priority="82"/>
  </conditionalFormatting>
  <conditionalFormatting sqref="B14">
    <cfRule type="duplicateValues" dxfId="55" priority="76"/>
  </conditionalFormatting>
  <conditionalFormatting sqref="W14:Y14">
    <cfRule type="cellIs" dxfId="54" priority="75" operator="lessThan">
      <formula>0</formula>
    </cfRule>
  </conditionalFormatting>
  <conditionalFormatting sqref="S14">
    <cfRule type="cellIs" dxfId="53" priority="74" operator="lessThan">
      <formula>0</formula>
    </cfRule>
  </conditionalFormatting>
  <conditionalFormatting sqref="B14">
    <cfRule type="duplicateValues" dxfId="52" priority="77"/>
  </conditionalFormatting>
  <conditionalFormatting sqref="B14">
    <cfRule type="duplicateValues" dxfId="51" priority="78"/>
  </conditionalFormatting>
  <conditionalFormatting sqref="B10">
    <cfRule type="duplicateValues" dxfId="50" priority="71"/>
  </conditionalFormatting>
  <conditionalFormatting sqref="W10:Y10">
    <cfRule type="cellIs" dxfId="49" priority="70" operator="lessThan">
      <formula>0</formula>
    </cfRule>
  </conditionalFormatting>
  <conditionalFormatting sqref="S10">
    <cfRule type="cellIs" dxfId="48" priority="69" operator="lessThan">
      <formula>0</formula>
    </cfRule>
  </conditionalFormatting>
  <conditionalFormatting sqref="B10">
    <cfRule type="duplicateValues" dxfId="47" priority="72"/>
  </conditionalFormatting>
  <conditionalFormatting sqref="B10">
    <cfRule type="duplicateValues" dxfId="46" priority="73"/>
  </conditionalFormatting>
  <conditionalFormatting sqref="B16">
    <cfRule type="duplicateValues" dxfId="45" priority="83"/>
  </conditionalFormatting>
  <conditionalFormatting sqref="B9">
    <cfRule type="duplicateValues" dxfId="44" priority="66"/>
  </conditionalFormatting>
  <conditionalFormatting sqref="W9:Y9">
    <cfRule type="cellIs" dxfId="43" priority="65" operator="lessThan">
      <formula>0</formula>
    </cfRule>
  </conditionalFormatting>
  <conditionalFormatting sqref="S9">
    <cfRule type="cellIs" dxfId="42" priority="64" operator="lessThan">
      <formula>0</formula>
    </cfRule>
  </conditionalFormatting>
  <conditionalFormatting sqref="B9">
    <cfRule type="duplicateValues" dxfId="41" priority="67"/>
  </conditionalFormatting>
  <conditionalFormatting sqref="B9">
    <cfRule type="duplicateValues" dxfId="40" priority="68"/>
  </conditionalFormatting>
  <conditionalFormatting sqref="B15">
    <cfRule type="duplicateValues" dxfId="39" priority="56"/>
  </conditionalFormatting>
  <conditionalFormatting sqref="W15:Y15">
    <cfRule type="cellIs" dxfId="38" priority="55" operator="lessThan">
      <formula>0</formula>
    </cfRule>
  </conditionalFormatting>
  <conditionalFormatting sqref="S15">
    <cfRule type="cellIs" dxfId="37" priority="54" operator="lessThan">
      <formula>0</formula>
    </cfRule>
  </conditionalFormatting>
  <conditionalFormatting sqref="B15">
    <cfRule type="duplicateValues" dxfId="36" priority="57"/>
  </conditionalFormatting>
  <conditionalFormatting sqref="B15">
    <cfRule type="duplicateValues" dxfId="35" priority="58"/>
  </conditionalFormatting>
  <conditionalFormatting sqref="O14:O16">
    <cfRule type="cellIs" dxfId="34" priority="52" operator="greaterThanOrEqual">
      <formula>0</formula>
    </cfRule>
    <cfRule type="cellIs" dxfId="33" priority="53" operator="lessThan">
      <formula>0</formula>
    </cfRule>
  </conditionalFormatting>
  <conditionalFormatting sqref="W14:Y16">
    <cfRule type="cellIs" dxfId="32" priority="50" operator="lessThan">
      <formula>0</formula>
    </cfRule>
    <cfRule type="cellIs" dxfId="31" priority="51" operator="greaterThanOrEqual">
      <formula>0</formula>
    </cfRule>
  </conditionalFormatting>
  <conditionalFormatting sqref="B13">
    <cfRule type="duplicateValues" dxfId="30" priority="47"/>
  </conditionalFormatting>
  <conditionalFormatting sqref="W13:Y13">
    <cfRule type="cellIs" dxfId="29" priority="46" operator="lessThan">
      <formula>0</formula>
    </cfRule>
  </conditionalFormatting>
  <conditionalFormatting sqref="S13">
    <cfRule type="cellIs" dxfId="28" priority="45" operator="lessThan">
      <formula>0</formula>
    </cfRule>
  </conditionalFormatting>
  <conditionalFormatting sqref="B13">
    <cfRule type="duplicateValues" dxfId="27" priority="48"/>
  </conditionalFormatting>
  <conditionalFormatting sqref="B11">
    <cfRule type="duplicateValues" dxfId="26" priority="42"/>
  </conditionalFormatting>
  <conditionalFormatting sqref="W11:Y11">
    <cfRule type="cellIs" dxfId="25" priority="41" operator="lessThan">
      <formula>0</formula>
    </cfRule>
  </conditionalFormatting>
  <conditionalFormatting sqref="S11">
    <cfRule type="cellIs" dxfId="24" priority="40" operator="lessThan">
      <formula>0</formula>
    </cfRule>
  </conditionalFormatting>
  <conditionalFormatting sqref="B11">
    <cfRule type="duplicateValues" dxfId="23" priority="43"/>
  </conditionalFormatting>
  <conditionalFormatting sqref="B11">
    <cfRule type="duplicateValues" dxfId="22" priority="44"/>
  </conditionalFormatting>
  <conditionalFormatting sqref="B13">
    <cfRule type="duplicateValues" dxfId="21" priority="49"/>
  </conditionalFormatting>
  <conditionalFormatting sqref="B12">
    <cfRule type="duplicateValues" dxfId="20" priority="37"/>
  </conditionalFormatting>
  <conditionalFormatting sqref="W12:Y12">
    <cfRule type="cellIs" dxfId="19" priority="36" operator="lessThan">
      <formula>0</formula>
    </cfRule>
  </conditionalFormatting>
  <conditionalFormatting sqref="S12">
    <cfRule type="cellIs" dxfId="18" priority="35" operator="lessThan">
      <formula>0</formula>
    </cfRule>
  </conditionalFormatting>
  <conditionalFormatting sqref="B12">
    <cfRule type="duplicateValues" dxfId="17" priority="38"/>
  </conditionalFormatting>
  <conditionalFormatting sqref="B12">
    <cfRule type="duplicateValues" dxfId="16" priority="39"/>
  </conditionalFormatting>
  <conditionalFormatting sqref="O11:O13">
    <cfRule type="cellIs" dxfId="15" priority="33" operator="greaterThanOrEqual">
      <formula>0</formula>
    </cfRule>
    <cfRule type="cellIs" dxfId="14" priority="34" operator="lessThan">
      <formula>0</formula>
    </cfRule>
  </conditionalFormatting>
  <conditionalFormatting sqref="W11:Y13">
    <cfRule type="cellIs" dxfId="13" priority="31" operator="lessThan">
      <formula>0</formula>
    </cfRule>
    <cfRule type="cellIs" dxfId="12" priority="32" operator="greaterThanOrEqual">
      <formula>0</formula>
    </cfRule>
  </conditionalFormatting>
  <conditionalFormatting sqref="W25:Y25">
    <cfRule type="cellIs" dxfId="11" priority="19" operator="lessThan">
      <formula>0</formula>
    </cfRule>
  </conditionalFormatting>
  <conditionalFormatting sqref="S25">
    <cfRule type="cellIs" dxfId="10" priority="18" operator="lessThan">
      <formula>0</formula>
    </cfRule>
  </conditionalFormatting>
  <conditionalFormatting sqref="O25">
    <cfRule type="cellIs" dxfId="9" priority="16" operator="greaterThanOrEqual">
      <formula>0</formula>
    </cfRule>
    <cfRule type="cellIs" dxfId="8" priority="17" operator="lessThan">
      <formula>0</formula>
    </cfRule>
  </conditionalFormatting>
  <conditionalFormatting sqref="W25:Y25">
    <cfRule type="cellIs" dxfId="7" priority="14" operator="lessThan">
      <formula>0</formula>
    </cfRule>
    <cfRule type="cellIs" dxfId="6" priority="15" operator="greaterThanOrEqual">
      <formula>0</formula>
    </cfRule>
  </conditionalFormatting>
  <conditionalFormatting sqref="U25">
    <cfRule type="cellIs" dxfId="5" priority="13" operator="lessThan">
      <formula>0</formula>
    </cfRule>
  </conditionalFormatting>
  <conditionalFormatting sqref="B25">
    <cfRule type="duplicateValues" dxfId="4" priority="701"/>
  </conditionalFormatting>
  <conditionalFormatting sqref="B26:B53 B24">
    <cfRule type="duplicateValues" dxfId="3" priority="752"/>
  </conditionalFormatting>
  <conditionalFormatting sqref="B26:B56 B24">
    <cfRule type="duplicateValues" dxfId="2" priority="755"/>
  </conditionalFormatting>
  <conditionalFormatting sqref="X61">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67" t="s">
        <v>30</v>
      </c>
      <c r="B2" s="167"/>
      <c r="C2" s="167"/>
      <c r="D2" s="45"/>
      <c r="E2" s="45"/>
      <c r="F2" s="46"/>
      <c r="G2" s="47"/>
      <c r="H2" s="47"/>
      <c r="I2" s="47"/>
      <c r="J2" s="47"/>
    </row>
    <row r="3" spans="1:10" s="48" customFormat="1" ht="15.75" x14ac:dyDescent="0.25">
      <c r="A3" s="168"/>
      <c r="B3" s="168"/>
      <c r="C3" s="168"/>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2021-03-05T07:40:22Z</dcterms:modified>
</cp:coreProperties>
</file>