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ED3560E8-881A-4A83-9FA2-FDA91F669C14}" xr6:coauthVersionLast="47" xr6:coauthVersionMax="47" xr10:uidLastSave="{00000000-0000-0000-0000-000000000000}"/>
  <bookViews>
    <workbookView xWindow="-120" yWindow="-120" windowWidth="29040" windowHeight="15840" tabRatio="593" xr2:uid="{00000000-000D-0000-FFFF-FFFF00000000}"/>
  </bookViews>
  <sheets>
    <sheet name="Valuation" sheetId="6" r:id="rId1"/>
    <sheet name="Disclaimer" sheetId="8" r:id="rId2"/>
  </sheets>
  <definedNames>
    <definedName name="_xlnm._FilterDatabase" localSheetId="0" hidden="1">Valuation!$A$20:$AB$41</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Valuation!$A$1:$Z$43</definedName>
  </definedNames>
  <calcPr calcId="181029" calcMode="manual"/>
</workbook>
</file>

<file path=xl/calcChain.xml><?xml version="1.0" encoding="utf-8"?>
<calcChain xmlns="http://schemas.openxmlformats.org/spreadsheetml/2006/main">
  <c r="X41" i="6" l="1"/>
  <c r="W40" i="6"/>
  <c r="W44" i="6"/>
  <c r="W22" i="6"/>
  <c r="W21" i="6"/>
  <c r="W9" i="6"/>
  <c r="Z40" i="6"/>
  <c r="S33" i="6" l="1"/>
  <c r="S34" i="6"/>
  <c r="S35" i="6"/>
  <c r="S36" i="6"/>
  <c r="S37" i="6"/>
  <c r="S38" i="6"/>
  <c r="I19" i="6" l="1"/>
  <c r="W33" i="6" l="1"/>
  <c r="W34" i="6"/>
  <c r="W35" i="6"/>
  <c r="W36" i="6"/>
  <c r="W38" i="6"/>
  <c r="R15" i="6" l="1"/>
  <c r="W31" i="6"/>
  <c r="I39" i="6"/>
  <c r="S19" i="6"/>
  <c r="W24" i="6" l="1"/>
  <c r="W25" i="6"/>
  <c r="X21" i="6" l="1"/>
  <c r="X22" i="6"/>
  <c r="W23" i="6"/>
  <c r="Y23" i="6" s="1"/>
  <c r="Y24" i="6"/>
  <c r="X24" i="6"/>
  <c r="X25" i="6"/>
  <c r="W26" i="6"/>
  <c r="X26" i="6" s="1"/>
  <c r="W27" i="6"/>
  <c r="Y27" i="6" s="1"/>
  <c r="W28" i="6"/>
  <c r="X28" i="6" s="1"/>
  <c r="W29" i="6"/>
  <c r="X29" i="6" s="1"/>
  <c r="W30" i="6"/>
  <c r="X30" i="6" s="1"/>
  <c r="X31" i="6"/>
  <c r="W32" i="6"/>
  <c r="X32" i="6" s="1"/>
  <c r="X33" i="6"/>
  <c r="Y34" i="6"/>
  <c r="X35" i="6"/>
  <c r="X36" i="6"/>
  <c r="W37" i="6"/>
  <c r="X37" i="6" s="1"/>
  <c r="X38" i="6"/>
  <c r="R24" i="6"/>
  <c r="R21" i="6"/>
  <c r="R22" i="6"/>
  <c r="R23" i="6"/>
  <c r="R25" i="6"/>
  <c r="R26" i="6"/>
  <c r="R27" i="6"/>
  <c r="R28" i="6"/>
  <c r="R29" i="6"/>
  <c r="R30" i="6"/>
  <c r="R31" i="6"/>
  <c r="R32" i="6"/>
  <c r="R33" i="6"/>
  <c r="R34" i="6"/>
  <c r="R35" i="6"/>
  <c r="R36" i="6"/>
  <c r="R37" i="6"/>
  <c r="R38" i="6"/>
  <c r="O21" i="6"/>
  <c r="O22" i="6"/>
  <c r="O23" i="6"/>
  <c r="O24" i="6"/>
  <c r="O25" i="6"/>
  <c r="O26" i="6"/>
  <c r="O27" i="6"/>
  <c r="O28" i="6"/>
  <c r="O29" i="6"/>
  <c r="O30" i="6"/>
  <c r="O31" i="6"/>
  <c r="O32" i="6"/>
  <c r="O33" i="6"/>
  <c r="O34" i="6"/>
  <c r="O35" i="6"/>
  <c r="O36" i="6"/>
  <c r="O37" i="6"/>
  <c r="O38" i="6"/>
  <c r="W39" i="6" l="1"/>
  <c r="X27" i="6"/>
  <c r="O39" i="6"/>
  <c r="S39" i="6"/>
  <c r="Y36" i="6"/>
  <c r="R39" i="6"/>
  <c r="X34" i="6"/>
  <c r="X23" i="6"/>
  <c r="Y28" i="6"/>
  <c r="Y31" i="6"/>
  <c r="Y35" i="6"/>
  <c r="Y32" i="6"/>
  <c r="Y37" i="6"/>
  <c r="Y21" i="6"/>
  <c r="Y30" i="6"/>
  <c r="Y26" i="6"/>
  <c r="Y33" i="6"/>
  <c r="Y29" i="6"/>
  <c r="Y25" i="6"/>
  <c r="Y38" i="6"/>
  <c r="Y22" i="6"/>
  <c r="W41" i="6" l="1"/>
  <c r="Y39" i="6"/>
  <c r="Y40" i="6" s="1"/>
  <c r="Y41" i="6" s="1"/>
  <c r="X39" i="6"/>
  <c r="X40" i="6" s="1"/>
  <c r="W13" i="6"/>
  <c r="X13" i="6" s="1"/>
  <c r="R13" i="6"/>
  <c r="O13" i="6"/>
  <c r="W12" i="6"/>
  <c r="Y12" i="6" s="1"/>
  <c r="R12" i="6"/>
  <c r="O12" i="6"/>
  <c r="W11" i="6"/>
  <c r="Y11" i="6" s="1"/>
  <c r="R11" i="6"/>
  <c r="O11" i="6"/>
  <c r="W10" i="6"/>
  <c r="Y10" i="6" s="1"/>
  <c r="R10" i="6"/>
  <c r="O10" i="6"/>
  <c r="X9" i="6"/>
  <c r="R9" i="6"/>
  <c r="O9" i="6"/>
  <c r="Y9" i="6" l="1"/>
  <c r="Y13" i="6"/>
  <c r="X11" i="6"/>
  <c r="X12" i="6"/>
  <c r="X10" i="6"/>
  <c r="W15" i="6"/>
  <c r="X15" i="6" s="1"/>
  <c r="O15" i="6"/>
  <c r="W14" i="6"/>
  <c r="X14" i="6" s="1"/>
  <c r="R14" i="6"/>
  <c r="O14" i="6"/>
  <c r="Y14" i="6" l="1"/>
  <c r="Y15" i="6"/>
  <c r="W18" i="6" l="1"/>
  <c r="Y18" i="6" s="1"/>
  <c r="W17" i="6"/>
  <c r="Y17" i="6" s="1"/>
  <c r="W16" i="6"/>
  <c r="X16" i="6" s="1"/>
  <c r="O18" i="6"/>
  <c r="R17" i="6"/>
  <c r="O17" i="6"/>
  <c r="R16" i="6"/>
  <c r="O16" i="6"/>
  <c r="R18" i="6"/>
  <c r="R19" i="6" l="1"/>
  <c r="O19" i="6"/>
  <c r="W19" i="6"/>
  <c r="X18" i="6"/>
  <c r="Y16" i="6"/>
  <c r="X17" i="6"/>
  <c r="Y19" i="6" l="1"/>
  <c r="Y44" i="6" s="1"/>
  <c r="X19" i="6"/>
  <c r="X44" i="6" s="1"/>
</calcChain>
</file>

<file path=xl/sharedStrings.xml><?xml version="1.0" encoding="utf-8"?>
<sst xmlns="http://schemas.openxmlformats.org/spreadsheetml/2006/main" count="284" uniqueCount="75">
  <si>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</si>
  <si>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</si>
  <si>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</si>
  <si>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</si>
  <si>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</si>
  <si>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</si>
  <si>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</si>
  <si>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</si>
  <si>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</si>
  <si>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</si>
  <si>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</si>
  <si>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</si>
  <si>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</si>
  <si>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</si>
  <si>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</si>
  <si>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</si>
  <si>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</si>
  <si>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</si>
  <si>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</si>
  <si>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</si>
  <si>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</si>
  <si>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</si>
  <si>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</si>
  <si>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</si>
  <si>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</si>
  <si>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</si>
  <si>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EUR</t>
  </si>
  <si>
    <t>TOTAL EUR</t>
  </si>
  <si>
    <t>Valuation</t>
  </si>
  <si>
    <t>AVERTISSEMENT - DISCLAIMER</t>
  </si>
  <si>
    <t>Value Date: 20/09/2013</t>
  </si>
  <si>
    <t>OIL Brent ICE</t>
  </si>
  <si>
    <t xml:space="preserve">Quantity 
</t>
  </si>
  <si>
    <t>Value Date:</t>
  </si>
  <si>
    <t>Unit</t>
  </si>
  <si>
    <t>Barrels</t>
  </si>
  <si>
    <t>5 subsidiaries</t>
  </si>
  <si>
    <t>HH</t>
  </si>
  <si>
    <t xml:space="preserve">TOTAL in EUR </t>
  </si>
  <si>
    <t>134-D</t>
  </si>
  <si>
    <t>135-D</t>
  </si>
  <si>
    <t>136-D</t>
  </si>
  <si>
    <t>137-D</t>
  </si>
  <si>
    <t>138-D</t>
  </si>
  <si>
    <t>143-D</t>
  </si>
  <si>
    <t>144-D</t>
  </si>
  <si>
    <t>145-D</t>
  </si>
  <si>
    <t>146-D</t>
  </si>
  <si>
    <t>147-D</t>
  </si>
  <si>
    <t>152-D</t>
  </si>
  <si>
    <t>153-D</t>
  </si>
  <si>
    <t>154-D</t>
  </si>
  <si>
    <t>155-D</t>
  </si>
  <si>
    <t>156-D</t>
  </si>
  <si>
    <t>157-D</t>
  </si>
  <si>
    <t>162-D</t>
  </si>
  <si>
    <t>163-D</t>
  </si>
  <si>
    <t>164-D</t>
  </si>
  <si>
    <t>165-D</t>
  </si>
  <si>
    <t>166-D</t>
  </si>
  <si>
    <t>167-D</t>
  </si>
  <si>
    <t>172-D</t>
  </si>
  <si>
    <t>173-D</t>
  </si>
  <si>
    <t>174-D</t>
  </si>
  <si>
    <t>175-D</t>
  </si>
  <si>
    <t>176-D</t>
  </si>
  <si>
    <t>177-D</t>
  </si>
  <si>
    <t>CALL</t>
  </si>
  <si>
    <t>BUY</t>
  </si>
  <si>
    <t>Equivalent in EUR *</t>
  </si>
  <si>
    <t>* Bloomberg Fixing rate as of :</t>
  </si>
  <si>
    <t>EURUSD</t>
  </si>
  <si>
    <t>TOTAL USD</t>
  </si>
  <si>
    <t>USD</t>
  </si>
  <si>
    <t>TOTAL USD (Less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</si>
</sst>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C_H_F_-;\-* #,##0.0000\ _C_H_F_-;_-* &quot;-&quot;????\ _C_H_F_-;_-@_-"/>
    <numFmt numFmtId="174" formatCode="_-* #,##0.00\ _€_-;\-* #,##0.00\ _€_-;_-* &quot;-&quot;??\ _€_-;_-@_-"/>
  </numFmts>
  <fonts count="67"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6" fillId="0" borderId="0" applyFont="0" applyFill="0" applyBorder="0" applyAlignment="0" applyProtection="0"/>
  </cellStyleXfs>
  <cellXfs count="17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73" fontId="55" fillId="29" borderId="0"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71" fontId="63" fillId="0" borderId="0" xfId="0" applyNumberFormat="1" applyFont="1" applyFill="1" applyBorder="1" applyAlignment="1">
      <alignment horizontal="center" vertical="center"/>
    </xf>
    <xf numFmtId="165" fontId="62" fillId="29" borderId="28" xfId="0" applyNumberFormat="1" applyFont="1" applyFill="1" applyBorder="1" applyAlignment="1">
      <alignment horizontal="center" vertical="center"/>
    </xf>
    <xf numFmtId="169" fontId="62" fillId="0" borderId="28" xfId="0" applyNumberFormat="1" applyFont="1" applyFill="1" applyBorder="1" applyAlignment="1">
      <alignment horizontal="center" vertical="center"/>
    </xf>
    <xf numFmtId="171" fontId="63" fillId="0" borderId="0" xfId="0" applyNumberFormat="1" applyFont="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4" fillId="0" borderId="27" xfId="0" applyFont="1" applyFill="1" applyBorder="1" applyAlignment="1">
      <alignment horizontal="center" vertical="center"/>
    </xf>
    <xf numFmtId="169" fontId="65"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71" fontId="42" fillId="0" borderId="0" xfId="0" applyNumberFormat="1" applyFont="1" applyFill="1" applyBorder="1" applyAlignment="1">
      <alignment horizontal="center" vertical="center"/>
    </xf>
    <xf numFmtId="171" fontId="42" fillId="0" borderId="0" xfId="0" applyNumberFormat="1" applyFont="1" applyFill="1" applyAlignment="1">
      <alignment horizontal="center" vertical="center"/>
    </xf>
    <xf numFmtId="10" fontId="47" fillId="27" borderId="0" xfId="148" applyNumberFormat="1" applyFont="1" applyFill="1"/>
    <xf numFmtId="165" fontId="0" fillId="0" borderId="0" xfId="0" applyNumberFormat="1" applyBorder="1" applyAlignment="1">
      <alignment horizontal="center" vertical="center"/>
    </xf>
    <xf numFmtId="174" fontId="0" fillId="0" borderId="0" xfId="0" applyNumberFormat="1" applyBorder="1" applyAlignment="1">
      <alignment horizontal="center" vertical="center"/>
    </xf>
    <xf numFmtId="169" fontId="50" fillId="29" borderId="0" xfId="0" applyNumberFormat="1" applyFont="1" applyFill="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73">
    <dxf>
      <font>
        <condense val="0"/>
        <extend val="0"/>
        <color indexed="10"/>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E59"/>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25" bestFit="1" customWidth="1"/>
    <col min="22" max="22" width="13.85546875" style="125"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12"/>
      <c r="V1" s="112"/>
      <c r="W1" s="19"/>
      <c r="X1" s="19"/>
      <c r="Y1" s="19"/>
      <c r="Z1" s="19"/>
    </row>
    <row r="2" spans="1:28" s="5" customFormat="1" ht="15.75" x14ac:dyDescent="0.25">
      <c r="A2" s="34" t="s">
        <v>33</v>
      </c>
      <c r="B2" s="34">
        <v>44347</v>
      </c>
      <c r="C2" s="34"/>
      <c r="D2" s="34"/>
      <c r="E2" s="14"/>
      <c r="F2" s="14"/>
      <c r="G2" s="14"/>
      <c r="H2" s="14"/>
      <c r="I2" s="17"/>
      <c r="J2" s="17"/>
      <c r="K2" s="6"/>
      <c r="L2" s="6"/>
      <c r="M2" s="6"/>
      <c r="N2" s="6"/>
      <c r="O2" s="6"/>
      <c r="P2" s="130"/>
      <c r="Q2" s="6"/>
      <c r="R2" s="6"/>
      <c r="S2" s="28"/>
      <c r="T2" s="7"/>
      <c r="U2" s="113"/>
      <c r="V2" s="113"/>
      <c r="W2" s="20"/>
      <c r="X2" s="20"/>
      <c r="Y2" s="20"/>
      <c r="Z2" s="20"/>
    </row>
    <row r="3" spans="1:28" s="5" customFormat="1" ht="15.75" x14ac:dyDescent="0.25">
      <c r="A3" s="36"/>
      <c r="B3" s="37"/>
      <c r="C3" s="36"/>
      <c r="D3" s="35"/>
      <c r="E3" s="14"/>
      <c r="F3" s="14"/>
      <c r="G3" s="14"/>
      <c r="H3" s="14"/>
      <c r="I3" s="17"/>
      <c r="J3" s="17"/>
      <c r="K3" s="6"/>
      <c r="L3" s="6"/>
      <c r="M3" s="6"/>
      <c r="N3" s="6"/>
      <c r="O3" s="62"/>
      <c r="P3" s="6"/>
      <c r="Q3" s="6"/>
      <c r="R3" s="6"/>
      <c r="S3" s="28"/>
      <c r="T3" s="7"/>
      <c r="U3" s="113"/>
      <c r="V3" s="113"/>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3"/>
      <c r="V4" s="113"/>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3"/>
      <c r="V5" s="113"/>
      <c r="W5" s="21"/>
      <c r="X5" s="21"/>
      <c r="Y5" s="20"/>
      <c r="Z5" s="20"/>
      <c r="AB5" s="10"/>
    </row>
    <row r="6" spans="1:28" s="11" customFormat="1" ht="12.75" customHeight="1" x14ac:dyDescent="0.2">
      <c r="A6" s="149" t="s">
        <v>0</v>
      </c>
      <c r="B6" s="152" t="s">
        <v>1</v>
      </c>
      <c r="C6" s="152" t="s">
        <v>2</v>
      </c>
      <c r="D6" s="152" t="s">
        <v>3</v>
      </c>
      <c r="E6" s="134" t="s">
        <v>4</v>
      </c>
      <c r="F6" s="134" t="s">
        <v>13</v>
      </c>
      <c r="G6" s="134" t="s">
        <v>20</v>
      </c>
      <c r="H6" s="134" t="s">
        <v>21</v>
      </c>
      <c r="I6" s="146" t="s">
        <v>32</v>
      </c>
      <c r="J6" s="146" t="s">
        <v>34</v>
      </c>
      <c r="K6" s="137" t="s">
        <v>5</v>
      </c>
      <c r="L6" s="138"/>
      <c r="M6" s="143" t="s">
        <v>19</v>
      </c>
      <c r="N6" s="137" t="s">
        <v>14</v>
      </c>
      <c r="O6" s="143" t="s">
        <v>18</v>
      </c>
      <c r="P6" s="155" t="s">
        <v>16</v>
      </c>
      <c r="Q6" s="156"/>
      <c r="R6" s="143" t="s">
        <v>18</v>
      </c>
      <c r="S6" s="146" t="s">
        <v>10</v>
      </c>
      <c r="T6" s="22"/>
      <c r="U6" s="167" t="s">
        <v>28</v>
      </c>
      <c r="V6" s="168"/>
      <c r="W6" s="168"/>
      <c r="X6" s="168"/>
      <c r="Y6" s="168"/>
      <c r="Z6" s="169"/>
      <c r="AB6" s="152" t="s">
        <v>9</v>
      </c>
    </row>
    <row r="7" spans="1:28" s="11" customFormat="1" ht="12.75" customHeight="1" x14ac:dyDescent="0.2">
      <c r="A7" s="150"/>
      <c r="B7" s="152"/>
      <c r="C7" s="152"/>
      <c r="D7" s="152"/>
      <c r="E7" s="135"/>
      <c r="F7" s="135"/>
      <c r="G7" s="135"/>
      <c r="H7" s="135"/>
      <c r="I7" s="147"/>
      <c r="J7" s="147"/>
      <c r="K7" s="139"/>
      <c r="L7" s="140"/>
      <c r="M7" s="144"/>
      <c r="N7" s="139"/>
      <c r="O7" s="144"/>
      <c r="P7" s="157"/>
      <c r="Q7" s="158"/>
      <c r="R7" s="144"/>
      <c r="S7" s="147"/>
      <c r="T7" s="22"/>
      <c r="U7" s="153" t="s">
        <v>23</v>
      </c>
      <c r="V7" s="153" t="s">
        <v>24</v>
      </c>
      <c r="W7" s="161" t="s">
        <v>6</v>
      </c>
      <c r="X7" s="162"/>
      <c r="Y7" s="153" t="s">
        <v>7</v>
      </c>
      <c r="Z7" s="165" t="s">
        <v>8</v>
      </c>
      <c r="AB7" s="152"/>
    </row>
    <row r="8" spans="1:28" s="11" customFormat="1" x14ac:dyDescent="0.2">
      <c r="A8" s="151"/>
      <c r="B8" s="152"/>
      <c r="C8" s="152"/>
      <c r="D8" s="152"/>
      <c r="E8" s="136"/>
      <c r="F8" s="136"/>
      <c r="G8" s="136"/>
      <c r="H8" s="136"/>
      <c r="I8" s="148"/>
      <c r="J8" s="148"/>
      <c r="K8" s="141"/>
      <c r="L8" s="142"/>
      <c r="M8" s="145"/>
      <c r="N8" s="141"/>
      <c r="O8" s="145"/>
      <c r="P8" s="159"/>
      <c r="Q8" s="160"/>
      <c r="R8" s="145"/>
      <c r="S8" s="148"/>
      <c r="T8" s="22" t="s">
        <v>37</v>
      </c>
      <c r="U8" s="154"/>
      <c r="V8" s="154"/>
      <c r="W8" s="163"/>
      <c r="X8" s="164"/>
      <c r="Y8" s="154"/>
      <c r="Z8" s="166"/>
      <c r="AB8" s="152"/>
    </row>
    <row r="9" spans="1:28" s="70" customFormat="1" x14ac:dyDescent="0.2">
      <c r="A9" s="77">
        <v>2021</v>
      </c>
      <c r="B9" s="77" t="s">
        <v>39</v>
      </c>
      <c r="C9" s="66">
        <v>156</v>
      </c>
      <c r="D9" s="77" t="s">
        <v>25</v>
      </c>
      <c r="E9" s="84">
        <v>44106</v>
      </c>
      <c r="F9" s="84">
        <v>44317</v>
      </c>
      <c r="G9" s="84">
        <v>44347</v>
      </c>
      <c r="H9" s="84">
        <v>44354</v>
      </c>
      <c r="I9" s="78">
        <v>2400</v>
      </c>
      <c r="J9" s="78" t="s">
        <v>35</v>
      </c>
      <c r="K9" s="77" t="s">
        <v>12</v>
      </c>
      <c r="L9" s="77" t="s">
        <v>15</v>
      </c>
      <c r="M9" s="32">
        <v>36.799999999999997</v>
      </c>
      <c r="N9" s="77" t="s">
        <v>26</v>
      </c>
      <c r="O9" s="79">
        <f t="shared" ref="O9" si="0">-(M9*I9)</f>
        <v>-88320</v>
      </c>
      <c r="P9" s="80" t="s">
        <v>17</v>
      </c>
      <c r="Q9" s="65" t="s">
        <v>31</v>
      </c>
      <c r="R9" s="81">
        <f t="shared" ref="R9:R13" si="1">I9*V9</f>
        <v>134890.07999999999</v>
      </c>
      <c r="S9" s="82">
        <v>0</v>
      </c>
      <c r="T9" s="77"/>
      <c r="U9" s="129">
        <v>56.2042</v>
      </c>
      <c r="V9" s="129">
        <v>56.2042</v>
      </c>
      <c r="W9" s="74">
        <f>(V9-M9)*I9</f>
        <v>46570.080000000009</v>
      </c>
      <c r="X9" s="76">
        <f t="shared" ref="X9:X13" si="2">W9</f>
        <v>23457.600000000002</v>
      </c>
      <c r="Y9" s="74">
        <f t="shared" ref="Y9:Y13" si="3">W9</f>
        <v>23457.600000000002</v>
      </c>
      <c r="Z9" s="82">
        <v>0</v>
      </c>
      <c r="AA9" s="77"/>
      <c r="AB9" s="83" t="s">
        <v>36</v>
      </c>
    </row>
    <row r="10" spans="1:28" s="70" customFormat="1" x14ac:dyDescent="0.2">
      <c r="A10" s="77">
        <v>2021</v>
      </c>
      <c r="B10" s="77" t="s">
        <v>40</v>
      </c>
      <c r="C10" s="67">
        <v>157</v>
      </c>
      <c r="D10" s="77" t="s">
        <v>25</v>
      </c>
      <c r="E10" s="84">
        <v>44106</v>
      </c>
      <c r="F10" s="84">
        <v>44348</v>
      </c>
      <c r="G10" s="84">
        <v>44377</v>
      </c>
      <c r="H10" s="84">
        <v>44384</v>
      </c>
      <c r="I10" s="78">
        <v>2900</v>
      </c>
      <c r="J10" s="78" t="s">
        <v>35</v>
      </c>
      <c r="K10" s="77" t="s">
        <v>12</v>
      </c>
      <c r="L10" s="77" t="s">
        <v>15</v>
      </c>
      <c r="M10" s="92">
        <v>36.799999999999997</v>
      </c>
      <c r="N10" s="77" t="s">
        <v>26</v>
      </c>
      <c r="O10" s="79">
        <f>-(M10*I10)</f>
        <v>-106719.99999999999</v>
      </c>
      <c r="P10" s="80" t="s">
        <v>17</v>
      </c>
      <c r="Q10" s="65" t="s">
        <v>31</v>
      </c>
      <c r="R10" s="81">
        <f t="shared" si="1"/>
        <v>164276.88</v>
      </c>
      <c r="S10" s="82">
        <v>0</v>
      </c>
      <c r="T10" s="77"/>
      <c r="U10" s="129">
        <v>56.2042</v>
      </c>
      <c r="V10" s="128">
        <v>56.647199999999998</v>
      </c>
      <c r="W10" s="74">
        <f t="shared" ref="W10:W13" si="4">(V10-M10)*I10</f>
        <v>57556.880000000005</v>
      </c>
      <c r="X10" s="76">
        <f t="shared" si="2"/>
        <v>57556.880000000005</v>
      </c>
      <c r="Y10" s="74">
        <f t="shared" si="3"/>
        <v>57556.880000000005</v>
      </c>
      <c r="Z10" s="82">
        <v>0</v>
      </c>
      <c r="AA10" s="77"/>
      <c r="AB10" s="83" t="s">
        <v>36</v>
      </c>
    </row>
    <row r="11" spans="1:28" s="70" customFormat="1" x14ac:dyDescent="0.2">
      <c r="A11" s="77">
        <v>2021</v>
      </c>
      <c r="B11" s="77" t="s">
        <v>41</v>
      </c>
      <c r="C11" s="66">
        <v>158</v>
      </c>
      <c r="D11" s="77" t="s">
        <v>25</v>
      </c>
      <c r="E11" s="84">
        <v>44106</v>
      </c>
      <c r="F11" s="84">
        <v>44378</v>
      </c>
      <c r="G11" s="84">
        <v>44408</v>
      </c>
      <c r="H11" s="84">
        <v>44414</v>
      </c>
      <c r="I11" s="78">
        <v>3600</v>
      </c>
      <c r="J11" s="78" t="s">
        <v>35</v>
      </c>
      <c r="K11" s="77" t="s">
        <v>12</v>
      </c>
      <c r="L11" s="77" t="s">
        <v>15</v>
      </c>
      <c r="M11" s="32">
        <v>36.799999999999997</v>
      </c>
      <c r="N11" s="66" t="s">
        <v>26</v>
      </c>
      <c r="O11" s="79">
        <f t="shared" ref="O11:O12" si="5">-(M11*I11)</f>
        <v>-132480</v>
      </c>
      <c r="P11" s="80" t="s">
        <v>17</v>
      </c>
      <c r="Q11" s="65" t="s">
        <v>31</v>
      </c>
      <c r="R11" s="81">
        <f t="shared" si="1"/>
        <v>202701.24</v>
      </c>
      <c r="S11" s="82">
        <v>0</v>
      </c>
      <c r="T11" s="77"/>
      <c r="U11" s="129">
        <v>56.2042</v>
      </c>
      <c r="V11" s="129">
        <v>56.305900000000001</v>
      </c>
      <c r="W11" s="74">
        <f t="shared" si="4"/>
        <v>70221.24000000002</v>
      </c>
      <c r="X11" s="76">
        <f t="shared" si="2"/>
        <v>70221.24000000002</v>
      </c>
      <c r="Y11" s="74">
        <f t="shared" si="3"/>
        <v>70221.24000000002</v>
      </c>
      <c r="Z11" s="82">
        <v>0</v>
      </c>
      <c r="AA11" s="77"/>
      <c r="AB11" s="83" t="s">
        <v>36</v>
      </c>
    </row>
    <row r="12" spans="1:28" s="70" customFormat="1" x14ac:dyDescent="0.2">
      <c r="A12" s="77">
        <v>2021</v>
      </c>
      <c r="B12" s="77" t="s">
        <v>42</v>
      </c>
      <c r="C12" s="67">
        <v>159</v>
      </c>
      <c r="D12" s="77" t="s">
        <v>25</v>
      </c>
      <c r="E12" s="84">
        <v>44106</v>
      </c>
      <c r="F12" s="84">
        <v>44409</v>
      </c>
      <c r="G12" s="84">
        <v>44439</v>
      </c>
      <c r="H12" s="84">
        <v>44446</v>
      </c>
      <c r="I12" s="78">
        <v>3000</v>
      </c>
      <c r="J12" s="78" t="s">
        <v>35</v>
      </c>
      <c r="K12" s="77" t="s">
        <v>12</v>
      </c>
      <c r="L12" s="77" t="s">
        <v>15</v>
      </c>
      <c r="M12" s="32">
        <v>36.799999999999997</v>
      </c>
      <c r="N12" s="77" t="s">
        <v>26</v>
      </c>
      <c r="O12" s="79">
        <f t="shared" si="5"/>
        <v>-110399.99999999999</v>
      </c>
      <c r="P12" s="80" t="s">
        <v>17</v>
      </c>
      <c r="Q12" s="65" t="s">
        <v>31</v>
      </c>
      <c r="R12" s="81">
        <f t="shared" si="1"/>
        <v>167608.5</v>
      </c>
      <c r="S12" s="82">
        <v>0</v>
      </c>
      <c r="T12" s="77"/>
      <c r="U12" s="129">
        <v>56.2042</v>
      </c>
      <c r="V12" s="129">
        <v>55.869500000000002</v>
      </c>
      <c r="W12" s="74">
        <f t="shared" si="4"/>
        <v>57208.500000000015</v>
      </c>
      <c r="X12" s="76">
        <f t="shared" si="2"/>
        <v>57208.500000000015</v>
      </c>
      <c r="Y12" s="74">
        <f t="shared" si="3"/>
        <v>57208.500000000015</v>
      </c>
      <c r="Z12" s="82">
        <v>0</v>
      </c>
      <c r="AA12" s="77"/>
      <c r="AB12" s="83" t="s">
        <v>36</v>
      </c>
    </row>
    <row r="13" spans="1:28" s="70" customFormat="1" x14ac:dyDescent="0.2">
      <c r="A13" s="77">
        <v>2021</v>
      </c>
      <c r="B13" s="77" t="s">
        <v>43</v>
      </c>
      <c r="C13" s="66">
        <v>160</v>
      </c>
      <c r="D13" s="77" t="s">
        <v>25</v>
      </c>
      <c r="E13" s="84">
        <v>44106</v>
      </c>
      <c r="F13" s="84">
        <v>44440</v>
      </c>
      <c r="G13" s="84">
        <v>44469</v>
      </c>
      <c r="H13" s="84">
        <v>44476</v>
      </c>
      <c r="I13" s="78">
        <v>2900</v>
      </c>
      <c r="J13" s="78" t="s">
        <v>35</v>
      </c>
      <c r="K13" s="77" t="s">
        <v>12</v>
      </c>
      <c r="L13" s="77" t="s">
        <v>15</v>
      </c>
      <c r="M13" s="92">
        <v>36.799999999999997</v>
      </c>
      <c r="N13" s="77" t="s">
        <v>26</v>
      </c>
      <c r="O13" s="79">
        <f>-(M13*I13)</f>
        <v>-106719.99999999999</v>
      </c>
      <c r="P13" s="80" t="s">
        <v>17</v>
      </c>
      <c r="Q13" s="65" t="s">
        <v>31</v>
      </c>
      <c r="R13" s="81">
        <f t="shared" si="1"/>
        <v>160791.37</v>
      </c>
      <c r="S13" s="82">
        <v>0</v>
      </c>
      <c r="T13" s="77"/>
      <c r="U13" s="129">
        <v>56.2042</v>
      </c>
      <c r="V13" s="128">
        <v>55.445300000000003</v>
      </c>
      <c r="W13" s="74">
        <f t="shared" si="4"/>
        <v>54071.370000000017</v>
      </c>
      <c r="X13" s="76">
        <f t="shared" si="2"/>
        <v>54071.370000000017</v>
      </c>
      <c r="Y13" s="74">
        <f t="shared" si="3"/>
        <v>54071.370000000017</v>
      </c>
      <c r="Z13" s="82">
        <v>0</v>
      </c>
      <c r="AA13" s="77"/>
      <c r="AB13" s="83" t="s">
        <v>36</v>
      </c>
    </row>
    <row r="14" spans="1:28" s="70" customFormat="1" x14ac:dyDescent="0.2">
      <c r="A14" s="77">
        <v>2021</v>
      </c>
      <c r="B14" s="77" t="s">
        <v>44</v>
      </c>
      <c r="C14" s="67">
        <v>165</v>
      </c>
      <c r="D14" s="77" t="s">
        <v>11</v>
      </c>
      <c r="E14" s="84">
        <v>44106</v>
      </c>
      <c r="F14" s="84">
        <v>44317</v>
      </c>
      <c r="G14" s="84">
        <v>44347</v>
      </c>
      <c r="H14" s="84">
        <v>44354</v>
      </c>
      <c r="I14" s="78">
        <v>2400</v>
      </c>
      <c r="J14" s="78" t="s">
        <v>35</v>
      </c>
      <c r="K14" s="77" t="s">
        <v>12</v>
      </c>
      <c r="L14" s="77" t="s">
        <v>15</v>
      </c>
      <c r="M14" s="32">
        <v>36.75</v>
      </c>
      <c r="N14" s="77" t="s">
        <v>26</v>
      </c>
      <c r="O14" s="79">
        <f t="shared" ref="O14" si="6">-(M14*I14)</f>
        <v>-88200</v>
      </c>
      <c r="P14" s="80" t="s">
        <v>17</v>
      </c>
      <c r="Q14" s="65" t="s">
        <v>31</v>
      </c>
      <c r="R14" s="81">
        <f t="shared" ref="R14" si="7">I14*V14</f>
        <v>134851.05599999998</v>
      </c>
      <c r="S14" s="82">
        <v>0</v>
      </c>
      <c r="T14" s="77"/>
      <c r="U14" s="129">
        <v>56.187939999999998</v>
      </c>
      <c r="V14" s="129">
        <v>56.187939999999998</v>
      </c>
      <c r="W14" s="74">
        <f t="shared" ref="W14:W18" si="8">(V14-M14)*I14</f>
        <v>46651.055999999997</v>
      </c>
      <c r="X14" s="76">
        <f t="shared" ref="X14:X15" si="9">W14</f>
        <v>46651.055999999997</v>
      </c>
      <c r="Y14" s="74">
        <f t="shared" ref="Y14:Y15" si="10">W14</f>
        <v>46651.055999999997</v>
      </c>
      <c r="Z14" s="82">
        <v>0</v>
      </c>
      <c r="AA14" s="77"/>
      <c r="AB14" s="83" t="s">
        <v>36</v>
      </c>
    </row>
    <row r="15" spans="1:28" s="70" customFormat="1" x14ac:dyDescent="0.2">
      <c r="A15" s="77">
        <v>2021</v>
      </c>
      <c r="B15" s="77" t="s">
        <v>45</v>
      </c>
      <c r="C15" s="66">
        <v>166</v>
      </c>
      <c r="D15" s="77" t="s">
        <v>11</v>
      </c>
      <c r="E15" s="84">
        <v>44106</v>
      </c>
      <c r="F15" s="84">
        <v>44348</v>
      </c>
      <c r="G15" s="84">
        <v>44377</v>
      </c>
      <c r="H15" s="84">
        <v>44384</v>
      </c>
      <c r="I15" s="78">
        <v>2900</v>
      </c>
      <c r="J15" s="78" t="s">
        <v>35</v>
      </c>
      <c r="K15" s="77" t="s">
        <v>12</v>
      </c>
      <c r="L15" s="77" t="s">
        <v>15</v>
      </c>
      <c r="M15" s="92">
        <v>36.75</v>
      </c>
      <c r="N15" s="77" t="s">
        <v>26</v>
      </c>
      <c r="O15" s="79">
        <f>-(M15*I15)</f>
        <v>-106575</v>
      </c>
      <c r="P15" s="80" t="s">
        <v>17</v>
      </c>
      <c r="Q15" s="65" t="s">
        <v>31</v>
      </c>
      <c r="R15" s="81">
        <f>I15*V15</f>
        <v>162957.728</v>
      </c>
      <c r="S15" s="82">
        <v>0</v>
      </c>
      <c r="T15" s="77"/>
      <c r="U15" s="129">
        <v>56.187939999999998</v>
      </c>
      <c r="V15" s="128">
        <v>56.192320000000002</v>
      </c>
      <c r="W15" s="74">
        <f t="shared" si="8"/>
        <v>56382.72800000001</v>
      </c>
      <c r="X15" s="76">
        <f t="shared" si="9"/>
        <v>56382.72800000001</v>
      </c>
      <c r="Y15" s="74">
        <f t="shared" si="10"/>
        <v>56382.72800000001</v>
      </c>
      <c r="Z15" s="82">
        <v>0</v>
      </c>
      <c r="AA15" s="77"/>
      <c r="AB15" s="83" t="s">
        <v>36</v>
      </c>
    </row>
    <row r="16" spans="1:28" s="70" customFormat="1" x14ac:dyDescent="0.2">
      <c r="A16" s="77">
        <v>2021</v>
      </c>
      <c r="B16" s="77" t="s">
        <v>46</v>
      </c>
      <c r="C16" s="67">
        <v>167</v>
      </c>
      <c r="D16" s="77" t="s">
        <v>11</v>
      </c>
      <c r="E16" s="84">
        <v>44106</v>
      </c>
      <c r="F16" s="84">
        <v>44378</v>
      </c>
      <c r="G16" s="84">
        <v>44408</v>
      </c>
      <c r="H16" s="84">
        <v>44414</v>
      </c>
      <c r="I16" s="78">
        <v>3600</v>
      </c>
      <c r="J16" s="78" t="s">
        <v>35</v>
      </c>
      <c r="K16" s="77" t="s">
        <v>12</v>
      </c>
      <c r="L16" s="77" t="s">
        <v>15</v>
      </c>
      <c r="M16" s="32">
        <v>36.75</v>
      </c>
      <c r="N16" s="66" t="s">
        <v>26</v>
      </c>
      <c r="O16" s="79">
        <f t="shared" ref="O16" si="11">-(M16*I16)</f>
        <v>-132300</v>
      </c>
      <c r="P16" s="80" t="s">
        <v>17</v>
      </c>
      <c r="Q16" s="65" t="s">
        <v>31</v>
      </c>
      <c r="R16" s="81">
        <f t="shared" ref="R16:R38" si="12">I16*V16</f>
        <v>201038.75999999998</v>
      </c>
      <c r="S16" s="82">
        <v>0</v>
      </c>
      <c r="T16" s="77"/>
      <c r="U16" s="129">
        <v>56.187939999999998</v>
      </c>
      <c r="V16" s="129">
        <v>55.844099999999997</v>
      </c>
      <c r="W16" s="74">
        <f t="shared" si="8"/>
        <v>68738.759999999995</v>
      </c>
      <c r="X16" s="76">
        <f t="shared" ref="X16:X18" si="13">W16</f>
        <v>68738.759999999995</v>
      </c>
      <c r="Y16" s="74">
        <f t="shared" ref="Y16:Y18" si="14">W16</f>
        <v>68738.759999999995</v>
      </c>
      <c r="Z16" s="82">
        <v>0</v>
      </c>
      <c r="AA16" s="77"/>
      <c r="AB16" s="83" t="s">
        <v>36</v>
      </c>
    </row>
    <row r="17" spans="1:31" s="70" customFormat="1" x14ac:dyDescent="0.2">
      <c r="A17" s="77">
        <v>2021</v>
      </c>
      <c r="B17" s="77" t="s">
        <v>47</v>
      </c>
      <c r="C17" s="66">
        <v>168</v>
      </c>
      <c r="D17" s="77" t="s">
        <v>11</v>
      </c>
      <c r="E17" s="84">
        <v>44106</v>
      </c>
      <c r="F17" s="84">
        <v>44409</v>
      </c>
      <c r="G17" s="84">
        <v>44439</v>
      </c>
      <c r="H17" s="84">
        <v>44446</v>
      </c>
      <c r="I17" s="78">
        <v>3000</v>
      </c>
      <c r="J17" s="78" t="s">
        <v>35</v>
      </c>
      <c r="K17" s="77" t="s">
        <v>12</v>
      </c>
      <c r="L17" s="77" t="s">
        <v>15</v>
      </c>
      <c r="M17" s="32">
        <v>36.75</v>
      </c>
      <c r="N17" s="77" t="s">
        <v>26</v>
      </c>
      <c r="O17" s="79">
        <f t="shared" ref="O17" si="15">-(M17*I17)</f>
        <v>-110250</v>
      </c>
      <c r="P17" s="80" t="s">
        <v>17</v>
      </c>
      <c r="Q17" s="65" t="s">
        <v>31</v>
      </c>
      <c r="R17" s="81">
        <f t="shared" ref="R17" si="16">I17*V17</f>
        <v>166213.38</v>
      </c>
      <c r="S17" s="82">
        <v>0</v>
      </c>
      <c r="T17" s="77"/>
      <c r="U17" s="129">
        <v>56.187939999999998</v>
      </c>
      <c r="V17" s="129">
        <v>55.40446</v>
      </c>
      <c r="W17" s="74">
        <f t="shared" si="8"/>
        <v>55963.38</v>
      </c>
      <c r="X17" s="76">
        <f t="shared" ref="X17" si="17">W17</f>
        <v>55963.38</v>
      </c>
      <c r="Y17" s="74">
        <f t="shared" ref="Y17" si="18">W17</f>
        <v>55963.38</v>
      </c>
      <c r="Z17" s="82">
        <v>0</v>
      </c>
      <c r="AA17" s="77"/>
      <c r="AB17" s="83" t="s">
        <v>36</v>
      </c>
    </row>
    <row r="18" spans="1:31" s="70" customFormat="1" x14ac:dyDescent="0.2">
      <c r="A18" s="77">
        <v>2021</v>
      </c>
      <c r="B18" s="77" t="s">
        <v>48</v>
      </c>
      <c r="C18" s="67">
        <v>169</v>
      </c>
      <c r="D18" s="77" t="s">
        <v>11</v>
      </c>
      <c r="E18" s="84">
        <v>44106</v>
      </c>
      <c r="F18" s="84">
        <v>44440</v>
      </c>
      <c r="G18" s="84">
        <v>44469</v>
      </c>
      <c r="H18" s="84">
        <v>44476</v>
      </c>
      <c r="I18" s="78">
        <v>2900</v>
      </c>
      <c r="J18" s="78" t="s">
        <v>35</v>
      </c>
      <c r="K18" s="77" t="s">
        <v>12</v>
      </c>
      <c r="L18" s="77" t="s">
        <v>15</v>
      </c>
      <c r="M18" s="92">
        <v>36.75</v>
      </c>
      <c r="N18" s="77" t="s">
        <v>26</v>
      </c>
      <c r="O18" s="79">
        <f>-(M18*I18)</f>
        <v>-106575</v>
      </c>
      <c r="P18" s="80" t="s">
        <v>17</v>
      </c>
      <c r="Q18" s="65" t="s">
        <v>31</v>
      </c>
      <c r="R18" s="81">
        <f t="shared" si="12"/>
        <v>159454.557</v>
      </c>
      <c r="S18" s="82">
        <v>0</v>
      </c>
      <c r="T18" s="77"/>
      <c r="U18" s="129">
        <v>56.187939999999998</v>
      </c>
      <c r="V18" s="128">
        <v>54.98433</v>
      </c>
      <c r="W18" s="74">
        <f t="shared" si="8"/>
        <v>52879.557000000001</v>
      </c>
      <c r="X18" s="76">
        <f t="shared" si="13"/>
        <v>52879.557000000001</v>
      </c>
      <c r="Y18" s="74">
        <f t="shared" si="14"/>
        <v>52879.557000000001</v>
      </c>
      <c r="Z18" s="82">
        <v>0</v>
      </c>
      <c r="AA18" s="77"/>
      <c r="AB18" s="83" t="s">
        <v>36</v>
      </c>
    </row>
    <row r="19" spans="1:31" s="23" customFormat="1" x14ac:dyDescent="0.2">
      <c r="A19" s="93"/>
      <c r="B19" s="93"/>
      <c r="C19" s="93"/>
      <c r="D19" s="93"/>
      <c r="E19" s="94"/>
      <c r="F19" s="94"/>
      <c r="G19" s="94"/>
      <c r="H19" s="94"/>
      <c r="I19" s="95">
        <f>SUM(I9:I18)</f>
        <v>29600</v>
      </c>
      <c r="J19" s="95"/>
      <c r="K19" s="93"/>
      <c r="L19" s="93"/>
      <c r="M19" s="96"/>
      <c r="N19" s="93" t="s">
        <v>26</v>
      </c>
      <c r="O19" s="97">
        <f>SUM(O9:O18)</f>
        <v>-1088540</v>
      </c>
      <c r="P19" s="93"/>
      <c r="Q19" s="94"/>
      <c r="R19" s="98">
        <f>SUM(R9:R18)</f>
        <v>1654783.551</v>
      </c>
      <c r="S19" s="98">
        <f>SUM(S9:S18)</f>
        <v>0</v>
      </c>
      <c r="T19" s="93"/>
      <c r="U19" s="115" t="s">
        <v>27</v>
      </c>
      <c r="V19" s="116"/>
      <c r="W19" s="98">
        <f>SUM(W9:W18)</f>
        <v>566243.55100000009</v>
      </c>
      <c r="X19" s="98">
        <f>SUM(X9:X18)</f>
        <v>543131.071</v>
      </c>
      <c r="Y19" s="98">
        <f>SUM(Y9:Y18)</f>
        <v>543131.071</v>
      </c>
      <c r="Z19" s="98">
        <v>0</v>
      </c>
      <c r="AA19" s="93"/>
      <c r="AB19" s="99"/>
    </row>
    <row r="20" spans="1:31" s="70" customFormat="1" x14ac:dyDescent="0.2">
      <c r="A20" s="77"/>
      <c r="B20" s="77"/>
      <c r="C20" s="67"/>
      <c r="D20" s="67"/>
      <c r="E20" s="84"/>
      <c r="F20" s="84"/>
      <c r="G20" s="84"/>
      <c r="H20" s="84"/>
      <c r="I20" s="78"/>
      <c r="J20" s="78"/>
      <c r="K20" s="77"/>
      <c r="L20" s="77"/>
      <c r="M20" s="92"/>
      <c r="N20" s="77"/>
      <c r="O20" s="79"/>
      <c r="P20" s="80"/>
      <c r="Q20" s="65"/>
      <c r="R20" s="81"/>
      <c r="S20" s="82"/>
      <c r="T20" s="77"/>
      <c r="U20" s="117"/>
      <c r="V20" s="114"/>
      <c r="W20" s="74"/>
      <c r="X20" s="76"/>
      <c r="Y20" s="74"/>
      <c r="Z20" s="82"/>
      <c r="AA20" s="77"/>
      <c r="AB20" s="83"/>
    </row>
    <row r="21" spans="1:31" s="70" customFormat="1" x14ac:dyDescent="0.2">
      <c r="A21" s="77">
        <v>2021</v>
      </c>
      <c r="B21" s="77" t="s">
        <v>49</v>
      </c>
      <c r="C21" s="67">
        <v>174</v>
      </c>
      <c r="D21" s="67" t="s">
        <v>25</v>
      </c>
      <c r="E21" s="84">
        <v>44134</v>
      </c>
      <c r="F21" s="84">
        <v>44317</v>
      </c>
      <c r="G21" s="84">
        <v>44347</v>
      </c>
      <c r="H21" s="84">
        <v>44354</v>
      </c>
      <c r="I21" s="78">
        <v>1750</v>
      </c>
      <c r="J21" s="78" t="s">
        <v>35</v>
      </c>
      <c r="K21" s="77" t="s">
        <v>12</v>
      </c>
      <c r="L21" s="77" t="s">
        <v>15</v>
      </c>
      <c r="M21" s="92">
        <v>41.15</v>
      </c>
      <c r="N21" s="77" t="s">
        <v>73</v>
      </c>
      <c r="O21" s="79">
        <f t="shared" ref="O21:O38" si="19">-(M21*I21)</f>
        <v>-72012.5</v>
      </c>
      <c r="P21" s="80" t="s">
        <v>17</v>
      </c>
      <c r="Q21" s="65" t="s">
        <v>31</v>
      </c>
      <c r="R21" s="81">
        <f t="shared" si="12"/>
        <v>119464.97499999999</v>
      </c>
      <c r="S21" s="82">
        <v>0</v>
      </c>
      <c r="T21" s="77"/>
      <c r="U21" s="128">
        <v>68.285700000000006</v>
      </c>
      <c r="V21" s="128">
        <v>68.265699999999995</v>
      </c>
      <c r="W21" s="74">
        <f>(V21-M21)*I21</f>
        <v>47452.474999999991</v>
      </c>
      <c r="X21" s="76">
        <f t="shared" ref="X21:X38" si="20">W21</f>
        <v>47452.474999999991</v>
      </c>
      <c r="Y21" s="74">
        <f t="shared" ref="Y21:Y38" si="21">W21</f>
        <v>47452.474999999991</v>
      </c>
      <c r="Z21" s="82">
        <v>0</v>
      </c>
      <c r="AA21" s="77"/>
      <c r="AB21" s="83" t="s">
        <v>36</v>
      </c>
      <c r="AE21" s="131"/>
    </row>
    <row r="22" spans="1:31" s="70" customFormat="1" x14ac:dyDescent="0.2">
      <c r="A22" s="77">
        <v>2021</v>
      </c>
      <c r="B22" s="77" t="s">
        <v>50</v>
      </c>
      <c r="C22" s="67">
        <v>175</v>
      </c>
      <c r="D22" s="67" t="s">
        <v>25</v>
      </c>
      <c r="E22" s="84">
        <v>44134</v>
      </c>
      <c r="F22" s="84">
        <v>44348</v>
      </c>
      <c r="G22" s="84">
        <v>44377</v>
      </c>
      <c r="H22" s="84">
        <v>44385</v>
      </c>
      <c r="I22" s="78">
        <v>2100</v>
      </c>
      <c r="J22" s="78" t="s">
        <v>35</v>
      </c>
      <c r="K22" s="77" t="s">
        <v>12</v>
      </c>
      <c r="L22" s="77" t="s">
        <v>15</v>
      </c>
      <c r="M22" s="92">
        <v>41.15</v>
      </c>
      <c r="N22" s="77" t="s">
        <v>73</v>
      </c>
      <c r="O22" s="79">
        <f t="shared" si="19"/>
        <v>-86415</v>
      </c>
      <c r="P22" s="80" t="s">
        <v>17</v>
      </c>
      <c r="Q22" s="65" t="s">
        <v>31</v>
      </c>
      <c r="R22" s="81">
        <f t="shared" si="12"/>
        <v>145494.72</v>
      </c>
      <c r="S22" s="82">
        <v>0</v>
      </c>
      <c r="T22" s="77"/>
      <c r="U22" s="128">
        <v>68.285700000000006</v>
      </c>
      <c r="V22" s="128">
        <v>69.283199999999994</v>
      </c>
      <c r="W22" s="74">
        <f>(V22-M22)*I22</f>
        <v>59079.719999999987</v>
      </c>
      <c r="X22" s="76">
        <f t="shared" si="20"/>
        <v>56979.719999999987</v>
      </c>
      <c r="Y22" s="74">
        <f t="shared" si="21"/>
        <v>56979.719999999987</v>
      </c>
      <c r="Z22" s="82">
        <v>0</v>
      </c>
      <c r="AA22" s="77"/>
      <c r="AB22" s="83" t="s">
        <v>36</v>
      </c>
      <c r="AE22" s="132"/>
    </row>
    <row r="23" spans="1:31" s="70" customFormat="1" x14ac:dyDescent="0.2">
      <c r="A23" s="77">
        <v>2021</v>
      </c>
      <c r="B23" s="77" t="s">
        <v>51</v>
      </c>
      <c r="C23" s="67">
        <v>176</v>
      </c>
      <c r="D23" s="67" t="s">
        <v>25</v>
      </c>
      <c r="E23" s="84">
        <v>44134</v>
      </c>
      <c r="F23" s="84">
        <v>44378</v>
      </c>
      <c r="G23" s="84">
        <v>44408</v>
      </c>
      <c r="H23" s="84">
        <v>44414</v>
      </c>
      <c r="I23" s="78">
        <v>2650</v>
      </c>
      <c r="J23" s="78" t="s">
        <v>35</v>
      </c>
      <c r="K23" s="77" t="s">
        <v>12</v>
      </c>
      <c r="L23" s="77" t="s">
        <v>15</v>
      </c>
      <c r="M23" s="92">
        <v>41.15</v>
      </c>
      <c r="N23" s="77" t="s">
        <v>73</v>
      </c>
      <c r="O23" s="79">
        <f t="shared" si="19"/>
        <v>-109047.5</v>
      </c>
      <c r="P23" s="80" t="s">
        <v>17</v>
      </c>
      <c r="Q23" s="65" t="s">
        <v>31</v>
      </c>
      <c r="R23" s="81">
        <f t="shared" si="12"/>
        <v>182604.875</v>
      </c>
      <c r="S23" s="82">
        <v>0</v>
      </c>
      <c r="T23" s="77"/>
      <c r="U23" s="128">
        <v>68.285700000000006</v>
      </c>
      <c r="V23" s="128">
        <v>68.907499999999999</v>
      </c>
      <c r="W23" s="74">
        <f t="shared" ref="W23:W38" si="22">(V23-M23)*I23</f>
        <v>73557.375</v>
      </c>
      <c r="X23" s="76">
        <f t="shared" si="20"/>
        <v>73557.375</v>
      </c>
      <c r="Y23" s="74">
        <f t="shared" si="21"/>
        <v>73557.375</v>
      </c>
      <c r="Z23" s="82">
        <v>0</v>
      </c>
      <c r="AA23" s="77"/>
      <c r="AB23" s="83" t="s">
        <v>36</v>
      </c>
    </row>
    <row r="24" spans="1:31" s="70" customFormat="1" x14ac:dyDescent="0.2">
      <c r="A24" s="77">
        <v>2021</v>
      </c>
      <c r="B24" s="77" t="s">
        <v>52</v>
      </c>
      <c r="C24" s="67">
        <v>177</v>
      </c>
      <c r="D24" s="67" t="s">
        <v>25</v>
      </c>
      <c r="E24" s="84">
        <v>44134</v>
      </c>
      <c r="F24" s="84">
        <v>44409</v>
      </c>
      <c r="G24" s="84">
        <v>44439</v>
      </c>
      <c r="H24" s="84">
        <v>44447</v>
      </c>
      <c r="I24" s="78">
        <v>2200</v>
      </c>
      <c r="J24" s="78" t="s">
        <v>35</v>
      </c>
      <c r="K24" s="77" t="s">
        <v>12</v>
      </c>
      <c r="L24" s="77" t="s">
        <v>15</v>
      </c>
      <c r="M24" s="92">
        <v>41.15</v>
      </c>
      <c r="N24" s="77" t="s">
        <v>73</v>
      </c>
      <c r="O24" s="79">
        <f t="shared" si="19"/>
        <v>-90530</v>
      </c>
      <c r="P24" s="80" t="s">
        <v>17</v>
      </c>
      <c r="Q24" s="65" t="s">
        <v>31</v>
      </c>
      <c r="R24" s="81">
        <f>I24*V24</f>
        <v>150509.04</v>
      </c>
      <c r="S24" s="82">
        <v>0</v>
      </c>
      <c r="T24" s="77"/>
      <c r="U24" s="128">
        <v>68.285700000000006</v>
      </c>
      <c r="V24" s="128">
        <v>68.413200000000003</v>
      </c>
      <c r="W24" s="74">
        <f>(V24-M24)*I24</f>
        <v>59979.040000000008</v>
      </c>
      <c r="X24" s="76">
        <f t="shared" si="20"/>
        <v>59979.040000000008</v>
      </c>
      <c r="Y24" s="74">
        <f t="shared" si="21"/>
        <v>59979.040000000008</v>
      </c>
      <c r="Z24" s="82">
        <v>0</v>
      </c>
      <c r="AA24" s="77"/>
      <c r="AB24" s="83" t="s">
        <v>36</v>
      </c>
    </row>
    <row r="25" spans="1:31" s="70" customFormat="1" x14ac:dyDescent="0.2">
      <c r="A25" s="77">
        <v>2021</v>
      </c>
      <c r="B25" s="77" t="s">
        <v>53</v>
      </c>
      <c r="C25" s="67">
        <v>178</v>
      </c>
      <c r="D25" s="67" t="s">
        <v>25</v>
      </c>
      <c r="E25" s="84">
        <v>44134</v>
      </c>
      <c r="F25" s="84">
        <v>44440</v>
      </c>
      <c r="G25" s="84">
        <v>44469</v>
      </c>
      <c r="H25" s="84">
        <v>44446</v>
      </c>
      <c r="I25" s="78">
        <v>2150</v>
      </c>
      <c r="J25" s="78" t="s">
        <v>35</v>
      </c>
      <c r="K25" s="77" t="s">
        <v>12</v>
      </c>
      <c r="L25" s="77" t="s">
        <v>15</v>
      </c>
      <c r="M25" s="92">
        <v>41.15</v>
      </c>
      <c r="N25" s="77" t="s">
        <v>73</v>
      </c>
      <c r="O25" s="79">
        <f t="shared" si="19"/>
        <v>-88472.5</v>
      </c>
      <c r="P25" s="80" t="s">
        <v>17</v>
      </c>
      <c r="Q25" s="65" t="s">
        <v>31</v>
      </c>
      <c r="R25" s="81">
        <f t="shared" si="12"/>
        <v>146056.81000000003</v>
      </c>
      <c r="S25" s="82">
        <v>0</v>
      </c>
      <c r="T25" s="77"/>
      <c r="U25" s="128">
        <v>68.285700000000006</v>
      </c>
      <c r="V25" s="128">
        <v>67.933400000000006</v>
      </c>
      <c r="W25" s="74">
        <f>(V25-M25)*I25</f>
        <v>57584.310000000019</v>
      </c>
      <c r="X25" s="76">
        <f t="shared" si="20"/>
        <v>57584.310000000019</v>
      </c>
      <c r="Y25" s="74">
        <f t="shared" si="21"/>
        <v>57584.310000000019</v>
      </c>
      <c r="Z25" s="82">
        <v>0</v>
      </c>
      <c r="AA25" s="77"/>
      <c r="AB25" s="83" t="s">
        <v>36</v>
      </c>
    </row>
    <row r="26" spans="1:31" s="70" customFormat="1" x14ac:dyDescent="0.2">
      <c r="A26" s="77">
        <v>2021</v>
      </c>
      <c r="B26" s="77" t="s">
        <v>54</v>
      </c>
      <c r="C26" s="67">
        <v>179</v>
      </c>
      <c r="D26" s="67" t="s">
        <v>25</v>
      </c>
      <c r="E26" s="84">
        <v>44134</v>
      </c>
      <c r="F26" s="84">
        <v>44470</v>
      </c>
      <c r="G26" s="84">
        <v>44500</v>
      </c>
      <c r="H26" s="84">
        <v>44505</v>
      </c>
      <c r="I26" s="78">
        <v>1800</v>
      </c>
      <c r="J26" s="78" t="s">
        <v>35</v>
      </c>
      <c r="K26" s="77" t="s">
        <v>12</v>
      </c>
      <c r="L26" s="77" t="s">
        <v>15</v>
      </c>
      <c r="M26" s="92">
        <v>41.15</v>
      </c>
      <c r="N26" s="77" t="s">
        <v>73</v>
      </c>
      <c r="O26" s="79">
        <f t="shared" si="19"/>
        <v>-74070</v>
      </c>
      <c r="P26" s="80" t="s">
        <v>17</v>
      </c>
      <c r="Q26" s="65" t="s">
        <v>31</v>
      </c>
      <c r="R26" s="81">
        <f t="shared" si="12"/>
        <v>121426.74</v>
      </c>
      <c r="S26" s="82">
        <v>0</v>
      </c>
      <c r="T26" s="77"/>
      <c r="U26" s="128">
        <v>68.285700000000006</v>
      </c>
      <c r="V26" s="128">
        <v>67.459299999999999</v>
      </c>
      <c r="W26" s="74">
        <f t="shared" si="22"/>
        <v>47356.74</v>
      </c>
      <c r="X26" s="76">
        <f t="shared" si="20"/>
        <v>47356.74</v>
      </c>
      <c r="Y26" s="74">
        <f t="shared" si="21"/>
        <v>47356.74</v>
      </c>
      <c r="Z26" s="82">
        <v>0</v>
      </c>
      <c r="AA26" s="77"/>
      <c r="AB26" s="83" t="s">
        <v>36</v>
      </c>
    </row>
    <row r="27" spans="1:31" s="75" customFormat="1" x14ac:dyDescent="0.2">
      <c r="A27" s="67">
        <v>2021</v>
      </c>
      <c r="B27" s="67" t="s">
        <v>55</v>
      </c>
      <c r="C27" s="67">
        <v>184</v>
      </c>
      <c r="D27" s="67" t="s">
        <v>11</v>
      </c>
      <c r="E27" s="68">
        <v>44134</v>
      </c>
      <c r="F27" s="68">
        <v>44317</v>
      </c>
      <c r="G27" s="68">
        <v>44347</v>
      </c>
      <c r="H27" s="68">
        <v>44354</v>
      </c>
      <c r="I27" s="69">
        <v>1750</v>
      </c>
      <c r="J27" s="69" t="s">
        <v>35</v>
      </c>
      <c r="K27" s="67" t="s">
        <v>12</v>
      </c>
      <c r="L27" s="67" t="s">
        <v>15</v>
      </c>
      <c r="M27" s="71">
        <v>41.12</v>
      </c>
      <c r="N27" s="67" t="s">
        <v>73</v>
      </c>
      <c r="O27" s="90">
        <f t="shared" si="19"/>
        <v>-71960</v>
      </c>
      <c r="P27" s="72" t="s">
        <v>17</v>
      </c>
      <c r="Q27" s="68" t="s">
        <v>31</v>
      </c>
      <c r="R27" s="73">
        <f t="shared" si="12"/>
        <v>119417.4975</v>
      </c>
      <c r="S27" s="74">
        <v>0</v>
      </c>
      <c r="T27" s="67"/>
      <c r="U27" s="128">
        <v>68.238569999999996</v>
      </c>
      <c r="V27" s="128">
        <v>68.238569999999996</v>
      </c>
      <c r="W27" s="74">
        <f t="shared" si="22"/>
        <v>47457.497499999998</v>
      </c>
      <c r="X27" s="76">
        <f t="shared" si="20"/>
        <v>47457.497499999998</v>
      </c>
      <c r="Y27" s="74">
        <f t="shared" si="21"/>
        <v>47457.497499999998</v>
      </c>
      <c r="Z27" s="74">
        <v>0</v>
      </c>
      <c r="AA27" s="67"/>
      <c r="AB27" s="91" t="s">
        <v>36</v>
      </c>
    </row>
    <row r="28" spans="1:31" s="75" customFormat="1" x14ac:dyDescent="0.2">
      <c r="A28" s="67">
        <v>2021</v>
      </c>
      <c r="B28" s="67" t="s">
        <v>56</v>
      </c>
      <c r="C28" s="67">
        <v>185</v>
      </c>
      <c r="D28" s="67" t="s">
        <v>11</v>
      </c>
      <c r="E28" s="68">
        <v>44134</v>
      </c>
      <c r="F28" s="68">
        <v>44348</v>
      </c>
      <c r="G28" s="68">
        <v>44377</v>
      </c>
      <c r="H28" s="68">
        <v>44385</v>
      </c>
      <c r="I28" s="69">
        <v>2100</v>
      </c>
      <c r="J28" s="69" t="s">
        <v>35</v>
      </c>
      <c r="K28" s="67" t="s">
        <v>12</v>
      </c>
      <c r="L28" s="67" t="s">
        <v>15</v>
      </c>
      <c r="M28" s="71">
        <v>41.12</v>
      </c>
      <c r="N28" s="67" t="s">
        <v>73</v>
      </c>
      <c r="O28" s="90">
        <f t="shared" si="19"/>
        <v>-86352</v>
      </c>
      <c r="P28" s="72" t="s">
        <v>17</v>
      </c>
      <c r="Q28" s="68" t="s">
        <v>31</v>
      </c>
      <c r="R28" s="73">
        <f t="shared" si="12"/>
        <v>144338.75400000002</v>
      </c>
      <c r="S28" s="74">
        <v>0</v>
      </c>
      <c r="T28" s="67"/>
      <c r="U28" s="128">
        <v>68.238569999999996</v>
      </c>
      <c r="V28" s="128">
        <v>68.732740000000007</v>
      </c>
      <c r="W28" s="74">
        <f t="shared" si="22"/>
        <v>57986.754000000023</v>
      </c>
      <c r="X28" s="76">
        <f t="shared" si="20"/>
        <v>57986.754000000023</v>
      </c>
      <c r="Y28" s="74">
        <f t="shared" si="21"/>
        <v>57986.754000000023</v>
      </c>
      <c r="Z28" s="74">
        <v>0</v>
      </c>
      <c r="AA28" s="67"/>
      <c r="AB28" s="91" t="s">
        <v>36</v>
      </c>
    </row>
    <row r="29" spans="1:31" s="75" customFormat="1" x14ac:dyDescent="0.2">
      <c r="A29" s="67">
        <v>2021</v>
      </c>
      <c r="B29" s="67" t="s">
        <v>57</v>
      </c>
      <c r="C29" s="67">
        <v>186</v>
      </c>
      <c r="D29" s="67" t="s">
        <v>11</v>
      </c>
      <c r="E29" s="68">
        <v>44134</v>
      </c>
      <c r="F29" s="68">
        <v>44378</v>
      </c>
      <c r="G29" s="68">
        <v>44408</v>
      </c>
      <c r="H29" s="68">
        <v>44414</v>
      </c>
      <c r="I29" s="69">
        <v>2650</v>
      </c>
      <c r="J29" s="69" t="s">
        <v>35</v>
      </c>
      <c r="K29" s="67" t="s">
        <v>12</v>
      </c>
      <c r="L29" s="67" t="s">
        <v>15</v>
      </c>
      <c r="M29" s="71">
        <v>41.12</v>
      </c>
      <c r="N29" s="67" t="s">
        <v>73</v>
      </c>
      <c r="O29" s="90">
        <f t="shared" si="19"/>
        <v>-108968</v>
      </c>
      <c r="P29" s="72" t="s">
        <v>17</v>
      </c>
      <c r="Q29" s="68" t="s">
        <v>31</v>
      </c>
      <c r="R29" s="73">
        <f t="shared" si="12"/>
        <v>181120.29199999999</v>
      </c>
      <c r="S29" s="74">
        <v>0</v>
      </c>
      <c r="T29" s="67"/>
      <c r="U29" s="128">
        <v>68.238569999999996</v>
      </c>
      <c r="V29" s="128">
        <v>68.347279999999998</v>
      </c>
      <c r="W29" s="74">
        <f t="shared" si="22"/>
        <v>72152.292000000001</v>
      </c>
      <c r="X29" s="76">
        <f t="shared" si="20"/>
        <v>72152.292000000001</v>
      </c>
      <c r="Y29" s="74">
        <f t="shared" si="21"/>
        <v>72152.292000000001</v>
      </c>
      <c r="Z29" s="74">
        <v>0</v>
      </c>
      <c r="AA29" s="67"/>
      <c r="AB29" s="91" t="s">
        <v>36</v>
      </c>
    </row>
    <row r="30" spans="1:31" s="75" customFormat="1" x14ac:dyDescent="0.2">
      <c r="A30" s="67">
        <v>2021</v>
      </c>
      <c r="B30" s="67" t="s">
        <v>58</v>
      </c>
      <c r="C30" s="67">
        <v>187</v>
      </c>
      <c r="D30" s="67" t="s">
        <v>11</v>
      </c>
      <c r="E30" s="68">
        <v>44134</v>
      </c>
      <c r="F30" s="68">
        <v>44409</v>
      </c>
      <c r="G30" s="68">
        <v>44439</v>
      </c>
      <c r="H30" s="68">
        <v>44447</v>
      </c>
      <c r="I30" s="69">
        <v>2200</v>
      </c>
      <c r="J30" s="69" t="s">
        <v>35</v>
      </c>
      <c r="K30" s="67" t="s">
        <v>12</v>
      </c>
      <c r="L30" s="67" t="s">
        <v>15</v>
      </c>
      <c r="M30" s="71">
        <v>41.12</v>
      </c>
      <c r="N30" s="67" t="s">
        <v>73</v>
      </c>
      <c r="O30" s="90">
        <f t="shared" si="19"/>
        <v>-90464</v>
      </c>
      <c r="P30" s="72" t="s">
        <v>17</v>
      </c>
      <c r="Q30" s="68" t="s">
        <v>31</v>
      </c>
      <c r="R30" s="73">
        <f t="shared" si="12"/>
        <v>149266.524</v>
      </c>
      <c r="S30" s="74">
        <v>0</v>
      </c>
      <c r="T30" s="67"/>
      <c r="U30" s="128">
        <v>68.238569999999996</v>
      </c>
      <c r="V30" s="128">
        <v>67.848420000000004</v>
      </c>
      <c r="W30" s="74">
        <f t="shared" si="22"/>
        <v>58802.524000000012</v>
      </c>
      <c r="X30" s="76">
        <f t="shared" si="20"/>
        <v>58802.524000000012</v>
      </c>
      <c r="Y30" s="74">
        <f t="shared" si="21"/>
        <v>58802.524000000012</v>
      </c>
      <c r="Z30" s="74">
        <v>0</v>
      </c>
      <c r="AA30" s="67"/>
      <c r="AB30" s="91" t="s">
        <v>36</v>
      </c>
    </row>
    <row r="31" spans="1:31" s="75" customFormat="1" x14ac:dyDescent="0.2">
      <c r="A31" s="67">
        <v>2021</v>
      </c>
      <c r="B31" s="67" t="s">
        <v>59</v>
      </c>
      <c r="C31" s="67">
        <v>188</v>
      </c>
      <c r="D31" s="67" t="s">
        <v>11</v>
      </c>
      <c r="E31" s="68">
        <v>44134</v>
      </c>
      <c r="F31" s="68">
        <v>44440</v>
      </c>
      <c r="G31" s="68">
        <v>44469</v>
      </c>
      <c r="H31" s="68">
        <v>44446</v>
      </c>
      <c r="I31" s="69">
        <v>2150</v>
      </c>
      <c r="J31" s="69" t="s">
        <v>35</v>
      </c>
      <c r="K31" s="67" t="s">
        <v>12</v>
      </c>
      <c r="L31" s="67" t="s">
        <v>15</v>
      </c>
      <c r="M31" s="71">
        <v>41.12</v>
      </c>
      <c r="N31" s="67" t="s">
        <v>73</v>
      </c>
      <c r="O31" s="90">
        <f t="shared" si="19"/>
        <v>-88408</v>
      </c>
      <c r="P31" s="72" t="s">
        <v>17</v>
      </c>
      <c r="Q31" s="68" t="s">
        <v>31</v>
      </c>
      <c r="R31" s="73">
        <f t="shared" si="12"/>
        <v>144854.315</v>
      </c>
      <c r="S31" s="74">
        <v>0</v>
      </c>
      <c r="T31" s="67"/>
      <c r="U31" s="128">
        <v>68.238569999999996</v>
      </c>
      <c r="V31" s="128">
        <v>67.374099999999999</v>
      </c>
      <c r="W31" s="74">
        <f>(V31-M31)*I31</f>
        <v>56446.315000000002</v>
      </c>
      <c r="X31" s="76">
        <f t="shared" si="20"/>
        <v>56446.315000000002</v>
      </c>
      <c r="Y31" s="74">
        <f t="shared" si="21"/>
        <v>56446.315000000002</v>
      </c>
      <c r="Z31" s="74">
        <v>0</v>
      </c>
      <c r="AA31" s="67"/>
      <c r="AB31" s="91" t="s">
        <v>36</v>
      </c>
    </row>
    <row r="32" spans="1:31" s="75" customFormat="1" x14ac:dyDescent="0.2">
      <c r="A32" s="67">
        <v>2021</v>
      </c>
      <c r="B32" s="67" t="s">
        <v>60</v>
      </c>
      <c r="C32" s="67">
        <v>189</v>
      </c>
      <c r="D32" s="67" t="s">
        <v>11</v>
      </c>
      <c r="E32" s="68">
        <v>44134</v>
      </c>
      <c r="F32" s="68">
        <v>44470</v>
      </c>
      <c r="G32" s="68">
        <v>44500</v>
      </c>
      <c r="H32" s="68">
        <v>44505</v>
      </c>
      <c r="I32" s="69">
        <v>1800</v>
      </c>
      <c r="J32" s="69" t="s">
        <v>35</v>
      </c>
      <c r="K32" s="67" t="s">
        <v>12</v>
      </c>
      <c r="L32" s="67" t="s">
        <v>15</v>
      </c>
      <c r="M32" s="71">
        <v>41.12</v>
      </c>
      <c r="N32" s="67" t="s">
        <v>73</v>
      </c>
      <c r="O32" s="90">
        <f t="shared" si="19"/>
        <v>-74016</v>
      </c>
      <c r="P32" s="72" t="s">
        <v>17</v>
      </c>
      <c r="Q32" s="68" t="s">
        <v>31</v>
      </c>
      <c r="R32" s="73">
        <f t="shared" si="12"/>
        <v>120446.15399999999</v>
      </c>
      <c r="S32" s="74">
        <v>0</v>
      </c>
      <c r="T32" s="67"/>
      <c r="U32" s="128">
        <v>68.238569999999996</v>
      </c>
      <c r="V32" s="128">
        <v>66.914529999999999</v>
      </c>
      <c r="W32" s="74">
        <f t="shared" si="22"/>
        <v>46430.154000000002</v>
      </c>
      <c r="X32" s="76">
        <f t="shared" si="20"/>
        <v>46430.154000000002</v>
      </c>
      <c r="Y32" s="74">
        <f t="shared" si="21"/>
        <v>46430.154000000002</v>
      </c>
      <c r="Z32" s="74">
        <v>0</v>
      </c>
      <c r="AA32" s="67"/>
      <c r="AB32" s="91" t="s">
        <v>36</v>
      </c>
    </row>
    <row r="33" spans="1:28" s="75" customFormat="1" x14ac:dyDescent="0.2">
      <c r="A33" s="67">
        <v>2021</v>
      </c>
      <c r="B33" s="67" t="s">
        <v>61</v>
      </c>
      <c r="C33" s="67">
        <v>194</v>
      </c>
      <c r="D33" s="67" t="s">
        <v>11</v>
      </c>
      <c r="E33" s="68">
        <v>44134</v>
      </c>
      <c r="F33" s="68">
        <v>44317</v>
      </c>
      <c r="G33" s="68">
        <v>44347</v>
      </c>
      <c r="H33" s="68">
        <v>44354</v>
      </c>
      <c r="I33" s="69">
        <v>3500</v>
      </c>
      <c r="J33" s="69" t="s">
        <v>35</v>
      </c>
      <c r="K33" s="67" t="s">
        <v>67</v>
      </c>
      <c r="L33" s="67" t="s">
        <v>68</v>
      </c>
      <c r="M33" s="71">
        <v>50</v>
      </c>
      <c r="N33" s="67" t="s">
        <v>73</v>
      </c>
      <c r="O33" s="90">
        <f t="shared" si="19"/>
        <v>-175000</v>
      </c>
      <c r="P33" s="72"/>
      <c r="Q33" s="68" t="s">
        <v>31</v>
      </c>
      <c r="R33" s="73">
        <f t="shared" si="12"/>
        <v>238839.99999999997</v>
      </c>
      <c r="S33" s="110">
        <f t="shared" ref="S33:S38" si="23">2.4*I33*(-1)</f>
        <v>-8400</v>
      </c>
      <c r="T33" s="67"/>
      <c r="U33" s="128">
        <v>68.239999999999995</v>
      </c>
      <c r="V33" s="128">
        <v>68.239999999999995</v>
      </c>
      <c r="W33" s="74">
        <f t="shared" si="22"/>
        <v>63839.999999999985</v>
      </c>
      <c r="X33" s="76">
        <f t="shared" si="20"/>
        <v>63839.999999999985</v>
      </c>
      <c r="Y33" s="74">
        <f t="shared" si="21"/>
        <v>63839.999999999985</v>
      </c>
      <c r="Z33" s="74">
        <v>0</v>
      </c>
      <c r="AA33" s="67"/>
      <c r="AB33" s="91" t="s">
        <v>36</v>
      </c>
    </row>
    <row r="34" spans="1:28" s="75" customFormat="1" x14ac:dyDescent="0.2">
      <c r="A34" s="67">
        <v>2021</v>
      </c>
      <c r="B34" s="67" t="s">
        <v>62</v>
      </c>
      <c r="C34" s="67">
        <v>195</v>
      </c>
      <c r="D34" s="67" t="s">
        <v>11</v>
      </c>
      <c r="E34" s="68">
        <v>44134</v>
      </c>
      <c r="F34" s="68">
        <v>44348</v>
      </c>
      <c r="G34" s="68">
        <v>44377</v>
      </c>
      <c r="H34" s="68">
        <v>44385</v>
      </c>
      <c r="I34" s="69">
        <v>4200</v>
      </c>
      <c r="J34" s="69" t="s">
        <v>35</v>
      </c>
      <c r="K34" s="67" t="s">
        <v>67</v>
      </c>
      <c r="L34" s="67" t="s">
        <v>68</v>
      </c>
      <c r="M34" s="71">
        <v>50</v>
      </c>
      <c r="N34" s="67" t="s">
        <v>73</v>
      </c>
      <c r="O34" s="90">
        <f t="shared" si="19"/>
        <v>-210000</v>
      </c>
      <c r="P34" s="72"/>
      <c r="Q34" s="68" t="s">
        <v>31</v>
      </c>
      <c r="R34" s="73">
        <f t="shared" si="12"/>
        <v>288666</v>
      </c>
      <c r="S34" s="110">
        <f t="shared" si="23"/>
        <v>-10080</v>
      </c>
      <c r="T34" s="67"/>
      <c r="U34" s="128">
        <v>68.239999999999995</v>
      </c>
      <c r="V34" s="128">
        <v>68.73</v>
      </c>
      <c r="W34" s="74">
        <f t="shared" si="22"/>
        <v>78666.000000000015</v>
      </c>
      <c r="X34" s="76">
        <f t="shared" si="20"/>
        <v>78666.000000000015</v>
      </c>
      <c r="Y34" s="74">
        <f t="shared" si="21"/>
        <v>78666.000000000015</v>
      </c>
      <c r="Z34" s="74">
        <v>0</v>
      </c>
      <c r="AA34" s="67"/>
      <c r="AB34" s="91" t="s">
        <v>36</v>
      </c>
    </row>
    <row r="35" spans="1:28" s="75" customFormat="1" x14ac:dyDescent="0.2">
      <c r="A35" s="67">
        <v>2021</v>
      </c>
      <c r="B35" s="67" t="s">
        <v>63</v>
      </c>
      <c r="C35" s="67">
        <v>196</v>
      </c>
      <c r="D35" s="67" t="s">
        <v>11</v>
      </c>
      <c r="E35" s="68">
        <v>44134</v>
      </c>
      <c r="F35" s="68">
        <v>44378</v>
      </c>
      <c r="G35" s="68">
        <v>44408</v>
      </c>
      <c r="H35" s="68">
        <v>44414</v>
      </c>
      <c r="I35" s="69">
        <v>5300</v>
      </c>
      <c r="J35" s="69" t="s">
        <v>35</v>
      </c>
      <c r="K35" s="67" t="s">
        <v>67</v>
      </c>
      <c r="L35" s="67" t="s">
        <v>68</v>
      </c>
      <c r="M35" s="71">
        <v>50</v>
      </c>
      <c r="N35" s="67" t="s">
        <v>73</v>
      </c>
      <c r="O35" s="90">
        <f t="shared" si="19"/>
        <v>-265000</v>
      </c>
      <c r="P35" s="72"/>
      <c r="Q35" s="68" t="s">
        <v>31</v>
      </c>
      <c r="R35" s="73">
        <f t="shared" si="12"/>
        <v>362467</v>
      </c>
      <c r="S35" s="110">
        <f t="shared" si="23"/>
        <v>-12720</v>
      </c>
      <c r="T35" s="67"/>
      <c r="U35" s="128">
        <v>68.239999999999995</v>
      </c>
      <c r="V35" s="128">
        <v>68.39</v>
      </c>
      <c r="W35" s="74">
        <f t="shared" si="22"/>
        <v>97467</v>
      </c>
      <c r="X35" s="76">
        <f t="shared" si="20"/>
        <v>97467</v>
      </c>
      <c r="Y35" s="74">
        <f t="shared" si="21"/>
        <v>97467</v>
      </c>
      <c r="Z35" s="74">
        <v>0</v>
      </c>
      <c r="AA35" s="67"/>
      <c r="AB35" s="91" t="s">
        <v>36</v>
      </c>
    </row>
    <row r="36" spans="1:28" s="75" customFormat="1" x14ac:dyDescent="0.2">
      <c r="A36" s="67">
        <v>2021</v>
      </c>
      <c r="B36" s="67" t="s">
        <v>64</v>
      </c>
      <c r="C36" s="67">
        <v>197</v>
      </c>
      <c r="D36" s="67" t="s">
        <v>11</v>
      </c>
      <c r="E36" s="68">
        <v>44134</v>
      </c>
      <c r="F36" s="68">
        <v>44409</v>
      </c>
      <c r="G36" s="68">
        <v>44439</v>
      </c>
      <c r="H36" s="68">
        <v>44447</v>
      </c>
      <c r="I36" s="69">
        <v>4400</v>
      </c>
      <c r="J36" s="69" t="s">
        <v>35</v>
      </c>
      <c r="K36" s="67" t="s">
        <v>67</v>
      </c>
      <c r="L36" s="67" t="s">
        <v>68</v>
      </c>
      <c r="M36" s="71">
        <v>50</v>
      </c>
      <c r="N36" s="67" t="s">
        <v>73</v>
      </c>
      <c r="O36" s="90">
        <f t="shared" si="19"/>
        <v>-220000</v>
      </c>
      <c r="P36" s="72"/>
      <c r="Q36" s="68" t="s">
        <v>31</v>
      </c>
      <c r="R36" s="73">
        <f t="shared" si="12"/>
        <v>299507.99999999994</v>
      </c>
      <c r="S36" s="110">
        <f t="shared" si="23"/>
        <v>-10560</v>
      </c>
      <c r="T36" s="67"/>
      <c r="U36" s="128">
        <v>68.239999999999995</v>
      </c>
      <c r="V36" s="128">
        <v>68.069999999999993</v>
      </c>
      <c r="W36" s="74">
        <f t="shared" si="22"/>
        <v>79507.999999999971</v>
      </c>
      <c r="X36" s="76">
        <f t="shared" si="20"/>
        <v>79507.999999999971</v>
      </c>
      <c r="Y36" s="74">
        <f t="shared" si="21"/>
        <v>79507.999999999971</v>
      </c>
      <c r="Z36" s="74">
        <v>0</v>
      </c>
      <c r="AA36" s="67"/>
      <c r="AB36" s="91" t="s">
        <v>36</v>
      </c>
    </row>
    <row r="37" spans="1:28" s="75" customFormat="1" x14ac:dyDescent="0.2">
      <c r="A37" s="67">
        <v>2021</v>
      </c>
      <c r="B37" s="67" t="s">
        <v>65</v>
      </c>
      <c r="C37" s="67">
        <v>198</v>
      </c>
      <c r="D37" s="67" t="s">
        <v>11</v>
      </c>
      <c r="E37" s="68">
        <v>44134</v>
      </c>
      <c r="F37" s="68">
        <v>44440</v>
      </c>
      <c r="G37" s="68">
        <v>44469</v>
      </c>
      <c r="H37" s="68">
        <v>44446</v>
      </c>
      <c r="I37" s="69">
        <v>4300</v>
      </c>
      <c r="J37" s="69" t="s">
        <v>35</v>
      </c>
      <c r="K37" s="67" t="s">
        <v>67</v>
      </c>
      <c r="L37" s="67" t="s">
        <v>68</v>
      </c>
      <c r="M37" s="71">
        <v>50</v>
      </c>
      <c r="N37" s="67" t="s">
        <v>73</v>
      </c>
      <c r="O37" s="90">
        <f t="shared" si="19"/>
        <v>-215000</v>
      </c>
      <c r="P37" s="72"/>
      <c r="Q37" s="68" t="s">
        <v>31</v>
      </c>
      <c r="R37" s="73">
        <f t="shared" si="12"/>
        <v>291755</v>
      </c>
      <c r="S37" s="110">
        <f t="shared" si="23"/>
        <v>-10320</v>
      </c>
      <c r="T37" s="67"/>
      <c r="U37" s="128">
        <v>68.239999999999995</v>
      </c>
      <c r="V37" s="128">
        <v>67.849999999999994</v>
      </c>
      <c r="W37" s="74">
        <f t="shared" si="22"/>
        <v>76754.999999999971</v>
      </c>
      <c r="X37" s="76">
        <f t="shared" si="20"/>
        <v>76754.999999999971</v>
      </c>
      <c r="Y37" s="74">
        <f t="shared" si="21"/>
        <v>76754.999999999971</v>
      </c>
      <c r="Z37" s="74">
        <v>0</v>
      </c>
      <c r="AA37" s="67"/>
      <c r="AB37" s="91" t="s">
        <v>36</v>
      </c>
    </row>
    <row r="38" spans="1:28" s="75" customFormat="1" x14ac:dyDescent="0.2">
      <c r="A38" s="67">
        <v>2021</v>
      </c>
      <c r="B38" s="67" t="s">
        <v>66</v>
      </c>
      <c r="C38" s="67">
        <v>199</v>
      </c>
      <c r="D38" s="67" t="s">
        <v>11</v>
      </c>
      <c r="E38" s="68">
        <v>44134</v>
      </c>
      <c r="F38" s="68">
        <v>44470</v>
      </c>
      <c r="G38" s="68">
        <v>44500</v>
      </c>
      <c r="H38" s="68">
        <v>44505</v>
      </c>
      <c r="I38" s="69">
        <v>3600</v>
      </c>
      <c r="J38" s="69" t="s">
        <v>35</v>
      </c>
      <c r="K38" s="67" t="s">
        <v>67</v>
      </c>
      <c r="L38" s="67" t="s">
        <v>68</v>
      </c>
      <c r="M38" s="71">
        <v>50</v>
      </c>
      <c r="N38" s="67" t="s">
        <v>73</v>
      </c>
      <c r="O38" s="90">
        <f t="shared" si="19"/>
        <v>-180000</v>
      </c>
      <c r="P38" s="72"/>
      <c r="Q38" s="68" t="s">
        <v>31</v>
      </c>
      <c r="R38" s="111">
        <f t="shared" si="12"/>
        <v>243648.00000000003</v>
      </c>
      <c r="S38" s="110">
        <f t="shared" si="23"/>
        <v>-8640</v>
      </c>
      <c r="T38" s="67"/>
      <c r="U38" s="128">
        <v>68.239999999999995</v>
      </c>
      <c r="V38" s="128">
        <v>67.680000000000007</v>
      </c>
      <c r="W38" s="74">
        <f t="shared" si="22"/>
        <v>63648.000000000022</v>
      </c>
      <c r="X38" s="76">
        <f t="shared" si="20"/>
        <v>63648.000000000022</v>
      </c>
      <c r="Y38" s="74">
        <f t="shared" si="21"/>
        <v>63648.000000000022</v>
      </c>
      <c r="Z38" s="74">
        <v>0</v>
      </c>
      <c r="AA38" s="67"/>
      <c r="AB38" s="91" t="s">
        <v>36</v>
      </c>
    </row>
    <row r="39" spans="1:28" s="23" customFormat="1" x14ac:dyDescent="0.2">
      <c r="A39" s="93"/>
      <c r="B39" s="93"/>
      <c r="C39" s="93"/>
      <c r="D39" s="93"/>
      <c r="E39" s="94"/>
      <c r="F39" s="94"/>
      <c r="G39" s="94"/>
      <c r="H39" s="94"/>
      <c r="I39" s="95">
        <f>SUM(I21:I38)</f>
        <v>50600</v>
      </c>
      <c r="J39" s="95"/>
      <c r="K39" s="93"/>
      <c r="L39" s="93"/>
      <c r="M39" s="96"/>
      <c r="N39" s="93" t="s">
        <v>73</v>
      </c>
      <c r="O39" s="97">
        <f>SUM(O21:O38)</f>
        <v>-2305715.5</v>
      </c>
      <c r="P39" s="93"/>
      <c r="Q39" s="94"/>
      <c r="R39" s="98">
        <f>SUM(R21:R38)</f>
        <v>3449884.6964999996</v>
      </c>
      <c r="S39" s="98">
        <f>SUM(S21:S38)</f>
        <v>-60720</v>
      </c>
      <c r="T39" s="93"/>
      <c r="U39" s="118" t="s">
        <v>72</v>
      </c>
      <c r="V39" s="116"/>
      <c r="W39" s="98">
        <f>SUM(W21:W38)</f>
        <v>1142069.1964999998</v>
      </c>
      <c r="X39" s="98">
        <f>SUM(X21:X38)</f>
        <v>1142069.1964999998</v>
      </c>
      <c r="Y39" s="98">
        <f>SUM(Y21:Y38)</f>
        <v>1142069.1964999998</v>
      </c>
      <c r="Z39" s="98">
        <v>0</v>
      </c>
      <c r="AA39" s="93"/>
      <c r="AB39" s="99"/>
    </row>
    <row r="40" spans="1:28" s="23" customFormat="1" x14ac:dyDescent="0.2">
      <c r="A40" s="100"/>
      <c r="B40" s="100"/>
      <c r="C40" s="100"/>
      <c r="D40" s="100"/>
      <c r="E40" s="101"/>
      <c r="F40" s="101"/>
      <c r="G40" s="101"/>
      <c r="H40" s="101"/>
      <c r="I40" s="102"/>
      <c r="J40" s="102"/>
      <c r="K40" s="100"/>
      <c r="L40" s="100"/>
      <c r="M40" s="103"/>
      <c r="N40" s="100"/>
      <c r="O40" s="104"/>
      <c r="P40" s="100"/>
      <c r="Q40" s="101"/>
      <c r="R40" s="105"/>
      <c r="S40" s="105"/>
      <c r="T40" s="100"/>
      <c r="U40" s="31" t="s">
        <v>74</v>
      </c>
      <c r="V40" s="133"/>
      <c r="W40" s="26">
        <f>W39+$S$39</f>
        <v>1081349.1964999998</v>
      </c>
      <c r="X40" s="26">
        <f>X39+$S$39</f>
        <v>1081349.1964999998</v>
      </c>
      <c r="Y40" s="26">
        <f>Y39+$S$39</f>
        <v>1081349.1964999998</v>
      </c>
      <c r="Z40" s="26">
        <f>Z39+$S$44</f>
        <v>0</v>
      </c>
      <c r="AA40" s="100"/>
      <c r="AB40" s="106"/>
    </row>
    <row r="41" spans="1:28" s="23" customFormat="1" x14ac:dyDescent="0.2">
      <c r="A41" s="100"/>
      <c r="B41" s="100"/>
      <c r="C41" s="100"/>
      <c r="D41" s="100"/>
      <c r="E41" s="101"/>
      <c r="F41" s="101"/>
      <c r="G41" s="101"/>
      <c r="H41" s="101"/>
      <c r="I41" s="102"/>
      <c r="J41" s="102"/>
      <c r="K41" s="100"/>
      <c r="L41" s="100"/>
      <c r="M41" s="103"/>
      <c r="N41" s="100"/>
      <c r="O41" s="109"/>
      <c r="P41" s="100"/>
      <c r="Q41" s="101"/>
      <c r="R41" s="105"/>
      <c r="S41" s="105"/>
      <c r="T41" s="100"/>
      <c r="U41" s="119" t="s">
        <v>69</v>
      </c>
      <c r="V41" s="120"/>
      <c r="W41" s="105">
        <f>W40/$W$49</f>
        <v>886388.12779212242</v>
      </c>
      <c r="X41" s="105">
        <f>X40/$W$49</f>
        <v>886388.12779212242</v>
      </c>
      <c r="Y41" s="105">
        <f>Y40/$W$49</f>
        <v>886388.12779212242</v>
      </c>
      <c r="Z41" s="105"/>
      <c r="AA41" s="100"/>
      <c r="AB41" s="106"/>
    </row>
    <row r="42" spans="1:28" s="23" customFormat="1" x14ac:dyDescent="0.2">
      <c r="A42" s="100"/>
      <c r="B42" s="100"/>
      <c r="C42" s="100"/>
      <c r="D42" s="100"/>
      <c r="E42" s="101"/>
      <c r="F42" s="101"/>
      <c r="G42" s="101"/>
      <c r="H42" s="101"/>
      <c r="I42" s="102"/>
      <c r="J42" s="102"/>
      <c r="K42" s="100"/>
      <c r="L42" s="100"/>
      <c r="M42" s="103"/>
      <c r="N42" s="100"/>
      <c r="O42" s="104"/>
      <c r="P42" s="100"/>
      <c r="Q42" s="101"/>
      <c r="R42" s="105"/>
      <c r="S42" s="105"/>
      <c r="T42" s="100"/>
      <c r="U42" s="119"/>
      <c r="V42" s="120"/>
      <c r="W42" s="105"/>
      <c r="X42" s="105"/>
      <c r="Y42" s="105"/>
      <c r="Z42" s="105"/>
      <c r="AA42" s="100"/>
      <c r="AB42" s="106"/>
    </row>
    <row r="43" spans="1:28" s="23" customFormat="1" ht="13.5" thickBot="1" x14ac:dyDescent="0.25">
      <c r="A43" s="24"/>
      <c r="B43" s="24"/>
      <c r="C43" s="24"/>
      <c r="D43" s="24"/>
      <c r="E43" s="25"/>
      <c r="F43" s="25"/>
      <c r="G43" s="25"/>
      <c r="H43" s="25"/>
      <c r="I43" s="31"/>
      <c r="J43" s="31"/>
      <c r="K43" s="24"/>
      <c r="L43" s="24"/>
      <c r="M43" s="33"/>
      <c r="N43" s="24"/>
      <c r="O43" s="30"/>
      <c r="P43" s="24"/>
      <c r="Q43" s="25"/>
      <c r="R43" s="26"/>
      <c r="S43" s="26"/>
      <c r="T43" s="24"/>
      <c r="U43" s="121"/>
      <c r="V43" s="122"/>
      <c r="W43" s="26"/>
      <c r="X43" s="26"/>
      <c r="Y43" s="26"/>
      <c r="Z43" s="26"/>
      <c r="AA43" s="24"/>
      <c r="AB43" s="61"/>
    </row>
    <row r="44" spans="1:28" ht="14.25" thickTop="1" thickBot="1" x14ac:dyDescent="0.25">
      <c r="D44"/>
      <c r="E44"/>
      <c r="F44"/>
      <c r="G44" s="86"/>
      <c r="I44" s="88"/>
      <c r="J44"/>
      <c r="S44"/>
      <c r="T44" s="63"/>
      <c r="U44" s="123" t="s">
        <v>38</v>
      </c>
      <c r="V44" s="124"/>
      <c r="W44" s="108">
        <f>W19+W41</f>
        <v>1452631.6787921225</v>
      </c>
      <c r="X44" s="108">
        <f>X19+X41</f>
        <v>1429519.1987921223</v>
      </c>
      <c r="Y44" s="108">
        <f>Y19+Y41</f>
        <v>1429519.1987921223</v>
      </c>
      <c r="Z44" s="64">
        <v>0</v>
      </c>
    </row>
    <row r="45" spans="1:28" ht="13.5" thickTop="1" x14ac:dyDescent="0.2">
      <c r="D45"/>
      <c r="E45"/>
      <c r="F45"/>
      <c r="G45" s="86"/>
      <c r="I45" s="88"/>
      <c r="J45"/>
      <c r="S45"/>
    </row>
    <row r="46" spans="1:28" x14ac:dyDescent="0.2">
      <c r="G46" s="86"/>
      <c r="I46" s="88"/>
    </row>
    <row r="47" spans="1:28" x14ac:dyDescent="0.2">
      <c r="D47"/>
      <c r="E47"/>
      <c r="F47"/>
      <c r="G47" s="85"/>
      <c r="I47" s="87"/>
      <c r="J47"/>
      <c r="S47"/>
      <c r="T47" s="37"/>
      <c r="U47" s="126" t="s">
        <v>70</v>
      </c>
      <c r="V47" s="127"/>
      <c r="W47" s="107"/>
      <c r="X47" s="34">
        <v>44347</v>
      </c>
    </row>
    <row r="48" spans="1:28" x14ac:dyDescent="0.2">
      <c r="G48"/>
      <c r="H48"/>
      <c r="I48"/>
      <c r="J48"/>
      <c r="U48" s="126"/>
      <c r="V48" s="127"/>
      <c r="W48" s="107"/>
    </row>
    <row r="49" spans="4:23" x14ac:dyDescent="0.2">
      <c r="D49"/>
      <c r="E49"/>
      <c r="F49"/>
      <c r="G49"/>
      <c r="H49"/>
      <c r="I49"/>
      <c r="J49"/>
      <c r="S49"/>
      <c r="U49" s="126"/>
      <c r="V49" s="127" t="s">
        <v>71</v>
      </c>
      <c r="W49" s="89">
        <v>1.2199500000000001</v>
      </c>
    </row>
    <row r="50" spans="4:23" x14ac:dyDescent="0.2">
      <c r="D50"/>
      <c r="E50"/>
      <c r="F50"/>
      <c r="G50"/>
      <c r="H50"/>
      <c r="I50"/>
      <c r="J50"/>
      <c r="S50"/>
      <c r="U50" s="126"/>
      <c r="V50" s="127"/>
      <c r="W50" s="107"/>
    </row>
    <row r="51" spans="4:23" x14ac:dyDescent="0.2">
      <c r="G51"/>
      <c r="H51"/>
      <c r="I51"/>
      <c r="J51"/>
    </row>
    <row r="52" spans="4:23" x14ac:dyDescent="0.2">
      <c r="G52"/>
      <c r="H52"/>
      <c r="I52"/>
      <c r="J52"/>
    </row>
    <row r="53" spans="4:23" x14ac:dyDescent="0.2">
      <c r="G53"/>
      <c r="H53"/>
      <c r="I53"/>
      <c r="J53"/>
    </row>
    <row r="54" spans="4:23" x14ac:dyDescent="0.2">
      <c r="G54"/>
      <c r="H54"/>
      <c r="I54"/>
      <c r="J54"/>
    </row>
    <row r="55" spans="4:23" x14ac:dyDescent="0.2">
      <c r="G55"/>
      <c r="H55"/>
      <c r="I55"/>
      <c r="J55"/>
    </row>
    <row r="56" spans="4:23" x14ac:dyDescent="0.2">
      <c r="G56"/>
      <c r="H56"/>
      <c r="I56"/>
      <c r="J56"/>
    </row>
    <row r="57" spans="4:23" x14ac:dyDescent="0.2">
      <c r="G57"/>
      <c r="H57"/>
      <c r="I57"/>
      <c r="J57"/>
    </row>
    <row r="58" spans="4:23" x14ac:dyDescent="0.2">
      <c r="G58"/>
      <c r="H58"/>
      <c r="I58"/>
      <c r="J58"/>
    </row>
    <row r="59" spans="4:23" x14ac:dyDescent="0.2">
      <c r="G59"/>
      <c r="H59"/>
      <c r="I59"/>
      <c r="J59"/>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phoneticPr fontId="42" type="noConversion"/>
  <conditionalFormatting sqref="U39 W41:Y43 U41:U42 W20:Y39 S20:S42">
    <cfRule type="cellIs" dxfId="72" priority="518" operator="lessThan">
      <formula>0</formula>
    </cfRule>
  </conditionalFormatting>
  <conditionalFormatting sqref="B43:B1048576 B1:B8">
    <cfRule type="duplicateValues" dxfId="71" priority="472"/>
  </conditionalFormatting>
  <conditionalFormatting sqref="W44:Y44">
    <cfRule type="cellIs" dxfId="70" priority="405" operator="lessThan">
      <formula>0</formula>
    </cfRule>
  </conditionalFormatting>
  <conditionalFormatting sqref="W18:Y18">
    <cfRule type="cellIs" dxfId="69" priority="287" operator="lessThan">
      <formula>0</formula>
    </cfRule>
  </conditionalFormatting>
  <conditionalFormatting sqref="S18">
    <cfRule type="cellIs" dxfId="68" priority="261" operator="lessThan">
      <formula>0</formula>
    </cfRule>
  </conditionalFormatting>
  <conditionalFormatting sqref="B18">
    <cfRule type="duplicateValues" dxfId="67" priority="693"/>
  </conditionalFormatting>
  <conditionalFormatting sqref="B16">
    <cfRule type="duplicateValues" dxfId="66" priority="251"/>
  </conditionalFormatting>
  <conditionalFormatting sqref="W16:Y16">
    <cfRule type="cellIs" dxfId="65" priority="250" operator="lessThan">
      <formula>0</formula>
    </cfRule>
  </conditionalFormatting>
  <conditionalFormatting sqref="S16">
    <cfRule type="cellIs" dxfId="64" priority="249" operator="lessThan">
      <formula>0</formula>
    </cfRule>
  </conditionalFormatting>
  <conditionalFormatting sqref="B16">
    <cfRule type="duplicateValues" dxfId="63" priority="252"/>
  </conditionalFormatting>
  <conditionalFormatting sqref="B16">
    <cfRule type="duplicateValues" dxfId="62" priority="253"/>
  </conditionalFormatting>
  <conditionalFormatting sqref="B17">
    <cfRule type="duplicateValues" dxfId="61" priority="162"/>
  </conditionalFormatting>
  <conditionalFormatting sqref="W17:Y17">
    <cfRule type="cellIs" dxfId="60" priority="161" operator="lessThan">
      <formula>0</formula>
    </cfRule>
  </conditionalFormatting>
  <conditionalFormatting sqref="S17">
    <cfRule type="cellIs" dxfId="59" priority="160" operator="lessThan">
      <formula>0</formula>
    </cfRule>
  </conditionalFormatting>
  <conditionalFormatting sqref="B17">
    <cfRule type="duplicateValues" dxfId="58" priority="163"/>
  </conditionalFormatting>
  <conditionalFormatting sqref="B17">
    <cfRule type="duplicateValues" dxfId="57" priority="164"/>
  </conditionalFormatting>
  <conditionalFormatting sqref="O14:O18 O20:O42 O9:O10">
    <cfRule type="cellIs" dxfId="56" priority="143" operator="greaterThanOrEqual">
      <formula>0</formula>
    </cfRule>
    <cfRule type="cellIs" dxfId="55" priority="144" operator="lessThan">
      <formula>0</formula>
    </cfRule>
  </conditionalFormatting>
  <conditionalFormatting sqref="W41:Y42 W14:Y18 W20:Y39 W9:Y10">
    <cfRule type="cellIs" dxfId="54" priority="141" operator="lessThan">
      <formula>0</formula>
    </cfRule>
    <cfRule type="cellIs" dxfId="53" priority="142" operator="greaterThanOrEqual">
      <formula>0</formula>
    </cfRule>
  </conditionalFormatting>
  <conditionalFormatting sqref="B15">
    <cfRule type="duplicateValues" dxfId="52" priority="102"/>
  </conditionalFormatting>
  <conditionalFormatting sqref="W15:Y15">
    <cfRule type="cellIs" dxfId="51" priority="101" operator="lessThan">
      <formula>0</formula>
    </cfRule>
  </conditionalFormatting>
  <conditionalFormatting sqref="S15">
    <cfRule type="cellIs" dxfId="50" priority="100" operator="lessThan">
      <formula>0</formula>
    </cfRule>
  </conditionalFormatting>
  <conditionalFormatting sqref="B15">
    <cfRule type="duplicateValues" dxfId="49" priority="103"/>
  </conditionalFormatting>
  <conditionalFormatting sqref="B15">
    <cfRule type="duplicateValues" dxfId="48" priority="104"/>
  </conditionalFormatting>
  <conditionalFormatting sqref="B14">
    <cfRule type="duplicateValues" dxfId="47" priority="92"/>
  </conditionalFormatting>
  <conditionalFormatting sqref="W14:Y14">
    <cfRule type="cellIs" dxfId="46" priority="91" operator="lessThan">
      <formula>0</formula>
    </cfRule>
  </conditionalFormatting>
  <conditionalFormatting sqref="S14">
    <cfRule type="cellIs" dxfId="45" priority="90" operator="lessThan">
      <formula>0</formula>
    </cfRule>
  </conditionalFormatting>
  <conditionalFormatting sqref="B14">
    <cfRule type="duplicateValues" dxfId="44" priority="93"/>
  </conditionalFormatting>
  <conditionalFormatting sqref="B14">
    <cfRule type="duplicateValues" dxfId="43" priority="94"/>
  </conditionalFormatting>
  <conditionalFormatting sqref="B13">
    <cfRule type="duplicateValues" dxfId="42" priority="83"/>
  </conditionalFormatting>
  <conditionalFormatting sqref="W13:Y13">
    <cfRule type="cellIs" dxfId="41" priority="82" operator="lessThan">
      <formula>0</formula>
    </cfRule>
  </conditionalFormatting>
  <conditionalFormatting sqref="S13">
    <cfRule type="cellIs" dxfId="40" priority="81" operator="lessThan">
      <formula>0</formula>
    </cfRule>
  </conditionalFormatting>
  <conditionalFormatting sqref="B13">
    <cfRule type="duplicateValues" dxfId="39" priority="84"/>
  </conditionalFormatting>
  <conditionalFormatting sqref="B11">
    <cfRule type="duplicateValues" dxfId="38" priority="78"/>
  </conditionalFormatting>
  <conditionalFormatting sqref="W11:Y11">
    <cfRule type="cellIs" dxfId="37" priority="77" operator="lessThan">
      <formula>0</formula>
    </cfRule>
  </conditionalFormatting>
  <conditionalFormatting sqref="S11">
    <cfRule type="cellIs" dxfId="36" priority="76" operator="lessThan">
      <formula>0</formula>
    </cfRule>
  </conditionalFormatting>
  <conditionalFormatting sqref="B11">
    <cfRule type="duplicateValues" dxfId="35" priority="79"/>
  </conditionalFormatting>
  <conditionalFormatting sqref="B11">
    <cfRule type="duplicateValues" dxfId="34" priority="80"/>
  </conditionalFormatting>
  <conditionalFormatting sqref="B13">
    <cfRule type="duplicateValues" dxfId="33" priority="85"/>
  </conditionalFormatting>
  <conditionalFormatting sqref="B12">
    <cfRule type="duplicateValues" dxfId="32" priority="58"/>
  </conditionalFormatting>
  <conditionalFormatting sqref="W12:Y12">
    <cfRule type="cellIs" dxfId="31" priority="57" operator="lessThan">
      <formula>0</formula>
    </cfRule>
  </conditionalFormatting>
  <conditionalFormatting sqref="S12">
    <cfRule type="cellIs" dxfId="30" priority="56" operator="lessThan">
      <formula>0</formula>
    </cfRule>
  </conditionalFormatting>
  <conditionalFormatting sqref="B12">
    <cfRule type="duplicateValues" dxfId="29" priority="59"/>
  </conditionalFormatting>
  <conditionalFormatting sqref="B12">
    <cfRule type="duplicateValues" dxfId="28" priority="60"/>
  </conditionalFormatting>
  <conditionalFormatting sqref="O11:O13">
    <cfRule type="cellIs" dxfId="27" priority="54" operator="greaterThanOrEqual">
      <formula>0</formula>
    </cfRule>
    <cfRule type="cellIs" dxfId="26" priority="55" operator="lessThan">
      <formula>0</formula>
    </cfRule>
  </conditionalFormatting>
  <conditionalFormatting sqref="W11:Y13">
    <cfRule type="cellIs" dxfId="25" priority="52" operator="lessThan">
      <formula>0</formula>
    </cfRule>
    <cfRule type="cellIs" dxfId="24" priority="53" operator="greaterThanOrEqual">
      <formula>0</formula>
    </cfRule>
  </conditionalFormatting>
  <conditionalFormatting sqref="B10">
    <cfRule type="duplicateValues" dxfId="23" priority="49"/>
  </conditionalFormatting>
  <conditionalFormatting sqref="W10:Y10">
    <cfRule type="cellIs" dxfId="22" priority="48" operator="lessThan">
      <formula>0</formula>
    </cfRule>
  </conditionalFormatting>
  <conditionalFormatting sqref="S10">
    <cfRule type="cellIs" dxfId="21" priority="47" operator="lessThan">
      <formula>0</formula>
    </cfRule>
  </conditionalFormatting>
  <conditionalFormatting sqref="B10">
    <cfRule type="duplicateValues" dxfId="20" priority="50"/>
  </conditionalFormatting>
  <conditionalFormatting sqref="B10">
    <cfRule type="duplicateValues" dxfId="19" priority="51"/>
  </conditionalFormatting>
  <conditionalFormatting sqref="B9">
    <cfRule type="duplicateValues" dxfId="18" priority="39"/>
  </conditionalFormatting>
  <conditionalFormatting sqref="W9:Y9">
    <cfRule type="cellIs" dxfId="17" priority="38" operator="lessThan">
      <formula>0</formula>
    </cfRule>
  </conditionalFormatting>
  <conditionalFormatting sqref="S9">
    <cfRule type="cellIs" dxfId="16" priority="37" operator="lessThan">
      <formula>0</formula>
    </cfRule>
  </conditionalFormatting>
  <conditionalFormatting sqref="B9">
    <cfRule type="duplicateValues" dxfId="15" priority="40"/>
  </conditionalFormatting>
  <conditionalFormatting sqref="B9">
    <cfRule type="duplicateValues" dxfId="14" priority="41"/>
  </conditionalFormatting>
  <conditionalFormatting sqref="W19:Y19">
    <cfRule type="cellIs" dxfId="13" priority="21" operator="lessThan">
      <formula>0</formula>
    </cfRule>
  </conditionalFormatting>
  <conditionalFormatting sqref="S19">
    <cfRule type="cellIs" dxfId="12" priority="20" operator="lessThan">
      <formula>0</formula>
    </cfRule>
  </conditionalFormatting>
  <conditionalFormatting sqref="O19">
    <cfRule type="cellIs" dxfId="11" priority="18" operator="greaterThanOrEqual">
      <formula>0</formula>
    </cfRule>
    <cfRule type="cellIs" dxfId="10" priority="19" operator="lessThan">
      <formula>0</formula>
    </cfRule>
  </conditionalFormatting>
  <conditionalFormatting sqref="W19:Y19">
    <cfRule type="cellIs" dxfId="9" priority="16" operator="lessThan">
      <formula>0</formula>
    </cfRule>
    <cfRule type="cellIs" dxfId="8" priority="17" operator="greaterThanOrEqual">
      <formula>0</formula>
    </cfRule>
  </conditionalFormatting>
  <conditionalFormatting sqref="U19">
    <cfRule type="cellIs" dxfId="7" priority="15" operator="lessThan">
      <formula>0</formula>
    </cfRule>
  </conditionalFormatting>
  <conditionalFormatting sqref="B19">
    <cfRule type="duplicateValues" dxfId="6" priority="703"/>
  </conditionalFormatting>
  <conditionalFormatting sqref="X47">
    <cfRule type="duplicateValues" dxfId="5" priority="3"/>
  </conditionalFormatting>
  <conditionalFormatting sqref="W40 Y40:Z40">
    <cfRule type="cellIs" dxfId="4" priority="2" operator="lessThan">
      <formula>0</formula>
    </cfRule>
  </conditionalFormatting>
  <conditionalFormatting sqref="X40">
    <cfRule type="cellIs" dxfId="3" priority="1" operator="lessThan">
      <formula>0</formula>
    </cfRule>
  </conditionalFormatting>
  <conditionalFormatting sqref="B20:B38 B18">
    <cfRule type="duplicateValues" dxfId="2" priority="907"/>
  </conditionalFormatting>
  <conditionalFormatting sqref="B20:B42 B18">
    <cfRule type="duplicateValues" dxfId="1" priority="910"/>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ignoredErrors>
    <ignoredError sqref="X4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6" customWidth="1"/>
    <col min="2" max="2" width="10.28515625" style="56" bestFit="1" customWidth="1"/>
    <col min="3" max="3" width="32.140625" style="57" customWidth="1"/>
    <col min="4" max="4" width="11.42578125" style="58" bestFit="1" customWidth="1"/>
    <col min="5" max="5" width="12.28515625" style="58" bestFit="1" customWidth="1"/>
    <col min="6" max="6" width="8.42578125" style="59" bestFit="1" customWidth="1"/>
    <col min="7" max="7" width="12.42578125" style="60" bestFit="1" customWidth="1"/>
    <col min="8" max="8" width="10.140625" style="60" bestFit="1" customWidth="1"/>
    <col min="9" max="10" width="15.28515625" style="60" customWidth="1"/>
    <col min="11" max="16384" width="9.140625" style="56"/>
  </cols>
  <sheetData>
    <row r="1" spans="1:10" s="44" customFormat="1" ht="30" x14ac:dyDescent="0.4">
      <c r="A1" s="38" t="s">
        <v>29</v>
      </c>
      <c r="B1" s="39"/>
      <c r="C1" s="40"/>
      <c r="D1" s="41"/>
      <c r="E1" s="41"/>
      <c r="F1" s="42"/>
      <c r="G1" s="43"/>
      <c r="H1" s="43"/>
      <c r="I1" s="43"/>
      <c r="J1" s="43"/>
    </row>
    <row r="2" spans="1:10" s="48" customFormat="1" ht="15.75" x14ac:dyDescent="0.25">
      <c r="A2" s="170" t="s">
        <v>30</v>
      </c>
      <c r="B2" s="170"/>
      <c r="C2" s="170"/>
      <c r="D2" s="45"/>
      <c r="E2" s="45"/>
      <c r="F2" s="46"/>
      <c r="G2" s="47"/>
      <c r="H2" s="47"/>
      <c r="I2" s="47"/>
      <c r="J2" s="47"/>
    </row>
    <row r="3" spans="1:10" s="48" customFormat="1" ht="15.75" x14ac:dyDescent="0.25">
      <c r="A3" s="171"/>
      <c r="B3" s="171"/>
      <c r="C3" s="171"/>
      <c r="D3" s="49"/>
      <c r="E3" s="49"/>
      <c r="F3" s="46"/>
      <c r="G3" s="47"/>
      <c r="H3" s="47"/>
      <c r="I3" s="47"/>
      <c r="J3" s="47"/>
    </row>
    <row r="4" spans="1:10" s="48" customFormat="1" ht="15.75" x14ac:dyDescent="0.25">
      <c r="A4" s="50"/>
      <c r="B4" s="50"/>
      <c r="C4" s="50"/>
      <c r="D4" s="49"/>
      <c r="E4" s="49"/>
      <c r="F4" s="46"/>
      <c r="G4" s="47"/>
      <c r="H4" s="47"/>
    </row>
    <row r="5" spans="1:10" s="48" customFormat="1" ht="15.75" x14ac:dyDescent="0.25">
      <c r="A5" s="50"/>
      <c r="B5" s="50"/>
      <c r="C5" s="50"/>
      <c r="D5" s="49"/>
      <c r="E5" s="49"/>
      <c r="F5" s="46"/>
      <c r="G5" s="47"/>
      <c r="H5" s="47"/>
    </row>
    <row r="6" spans="1:10" s="55" customFormat="1" x14ac:dyDescent="0.2">
      <c r="A6" s="51"/>
      <c r="B6" s="51"/>
      <c r="C6" s="52"/>
      <c r="D6" s="51"/>
      <c r="E6" s="51"/>
      <c r="F6" s="53"/>
      <c r="G6" s="54"/>
      <c r="H6" s="54"/>
    </row>
    <row r="7" spans="1:10" s="55" customFormat="1" x14ac:dyDescent="0.2">
      <c r="A7" s="51"/>
      <c r="B7" s="51"/>
      <c r="C7" s="52"/>
      <c r="D7" s="51"/>
      <c r="E7" s="51"/>
      <c r="F7" s="53"/>
      <c r="G7" s="54"/>
      <c r="H7" s="54"/>
    </row>
    <row r="8" spans="1:10" s="55" customFormat="1" x14ac:dyDescent="0.2">
      <c r="A8" s="51"/>
      <c r="B8" s="51"/>
      <c r="C8" s="52"/>
      <c r="D8" s="51"/>
      <c r="E8" s="51"/>
      <c r="F8" s="53"/>
      <c r="G8" s="54"/>
      <c r="H8" s="54"/>
      <c r="I8" s="54"/>
      <c r="J8" s="54"/>
    </row>
    <row r="9" spans="1:10" s="55" customFormat="1" x14ac:dyDescent="0.2">
      <c r="A9" s="51"/>
      <c r="B9" s="51"/>
      <c r="C9" s="52"/>
      <c r="D9" s="51"/>
      <c r="E9" s="51"/>
      <c r="F9" s="53"/>
      <c r="G9" s="54"/>
      <c r="H9" s="54"/>
      <c r="I9" s="54"/>
      <c r="J9" s="54"/>
    </row>
    <row r="10" spans="1:10" s="55" customFormat="1" x14ac:dyDescent="0.2">
      <c r="A10" s="51"/>
      <c r="B10" s="51"/>
      <c r="C10" s="52"/>
      <c r="D10" s="51"/>
      <c r="E10" s="51"/>
      <c r="F10" s="53"/>
      <c r="G10" s="54"/>
      <c r="H10" s="54"/>
      <c r="I10" s="54"/>
      <c r="J10" s="54"/>
    </row>
    <row r="11" spans="1:10" s="55" customFormat="1" x14ac:dyDescent="0.2">
      <c r="A11" s="51"/>
      <c r="B11" s="51"/>
      <c r="C11" s="52"/>
      <c r="D11" s="51"/>
      <c r="E11" s="51"/>
      <c r="F11" s="53"/>
      <c r="G11" s="54"/>
      <c r="H11" s="54"/>
      <c r="I11" s="54"/>
      <c r="J11" s="54"/>
    </row>
    <row r="12" spans="1:10" s="55" customFormat="1" x14ac:dyDescent="0.2">
      <c r="A12" s="51"/>
      <c r="B12" s="51"/>
      <c r="C12" s="52"/>
      <c r="D12" s="51"/>
      <c r="E12" s="51"/>
      <c r="F12" s="53"/>
      <c r="G12" s="54"/>
      <c r="H12" s="54"/>
      <c r="I12" s="54"/>
      <c r="J12" s="54"/>
    </row>
    <row r="13" spans="1:10" s="55" customFormat="1" x14ac:dyDescent="0.2">
      <c r="A13" s="51"/>
      <c r="B13" s="51"/>
      <c r="C13" s="52"/>
      <c r="D13" s="51"/>
      <c r="E13" s="51"/>
      <c r="F13" s="53"/>
      <c r="G13" s="54"/>
      <c r="H13" s="54"/>
      <c r="I13" s="54"/>
      <c r="J13" s="54"/>
    </row>
    <row r="14" spans="1:10" s="55" customFormat="1" x14ac:dyDescent="0.2">
      <c r="A14" s="51"/>
      <c r="B14" s="51"/>
      <c r="C14" s="52"/>
      <c r="D14" s="51"/>
      <c r="E14" s="51"/>
      <c r="F14" s="53"/>
      <c r="G14" s="54"/>
      <c r="H14" s="54"/>
      <c r="I14" s="54"/>
      <c r="J14" s="54"/>
    </row>
    <row r="15" spans="1:10" s="55" customFormat="1" x14ac:dyDescent="0.2">
      <c r="A15" s="51"/>
      <c r="B15" s="51"/>
      <c r="C15" s="52"/>
      <c r="D15" s="51"/>
      <c r="E15" s="51"/>
      <c r="F15" s="53"/>
      <c r="G15" s="54"/>
      <c r="H15" s="54"/>
      <c r="I15" s="54"/>
      <c r="J15" s="54"/>
    </row>
    <row r="16" spans="1:10" s="55" customFormat="1" x14ac:dyDescent="0.2">
      <c r="A16" s="51"/>
      <c r="B16" s="51"/>
      <c r="C16" s="52"/>
      <c r="D16" s="51"/>
      <c r="E16" s="51"/>
      <c r="F16" s="53"/>
      <c r="G16" s="54"/>
      <c r="H16" s="54"/>
      <c r="I16" s="54"/>
      <c r="J16" s="54"/>
    </row>
    <row r="17" spans="1:10" s="55" customFormat="1" x14ac:dyDescent="0.2">
      <c r="A17" s="51"/>
      <c r="B17" s="51"/>
      <c r="C17" s="52"/>
      <c r="D17" s="51"/>
      <c r="E17" s="51"/>
      <c r="F17" s="53"/>
      <c r="G17" s="54"/>
      <c r="H17" s="54"/>
      <c r="I17" s="54"/>
      <c r="J17" s="54"/>
    </row>
    <row r="18" spans="1:10" s="55" customFormat="1" x14ac:dyDescent="0.2">
      <c r="A18" s="51"/>
      <c r="B18" s="51"/>
      <c r="C18" s="52"/>
      <c r="D18" s="51"/>
      <c r="E18" s="51"/>
      <c r="F18" s="53"/>
      <c r="G18" s="54"/>
      <c r="H18" s="54"/>
      <c r="I18" s="54"/>
      <c r="J18" s="54"/>
    </row>
    <row r="19" spans="1:10" s="55" customFormat="1" x14ac:dyDescent="0.2">
      <c r="A19" s="51"/>
      <c r="B19" s="51"/>
      <c r="C19" s="52"/>
      <c r="D19" s="51"/>
      <c r="E19" s="51"/>
      <c r="F19" s="53"/>
      <c r="G19" s="54"/>
      <c r="H19" s="54"/>
      <c r="I19" s="54"/>
      <c r="J19" s="54"/>
    </row>
    <row r="20" spans="1:10" s="55" customFormat="1" x14ac:dyDescent="0.2">
      <c r="A20" s="51"/>
      <c r="B20" s="51"/>
      <c r="C20" s="52"/>
      <c r="D20" s="51"/>
      <c r="E20" s="51"/>
      <c r="F20" s="53"/>
      <c r="G20" s="54"/>
      <c r="H20" s="54"/>
      <c r="I20" s="54"/>
      <c r="J20" s="54"/>
    </row>
    <row r="21" spans="1:10" s="55" customFormat="1" x14ac:dyDescent="0.2">
      <c r="A21" s="51"/>
      <c r="B21" s="51"/>
      <c r="C21" s="52"/>
      <c r="D21" s="51"/>
      <c r="E21" s="51"/>
      <c r="F21" s="53"/>
      <c r="G21" s="54"/>
      <c r="H21" s="54"/>
      <c r="I21" s="54"/>
      <c r="J21" s="54"/>
    </row>
    <row r="22" spans="1:10" s="55" customFormat="1" x14ac:dyDescent="0.2">
      <c r="A22" s="51"/>
      <c r="B22" s="51"/>
      <c r="C22" s="52"/>
      <c r="D22" s="51"/>
      <c r="E22" s="51"/>
      <c r="F22" s="53"/>
      <c r="G22" s="54"/>
      <c r="H22" s="54"/>
      <c r="I22" s="54"/>
      <c r="J22" s="54"/>
    </row>
    <row r="23" spans="1:10" s="55" customFormat="1" x14ac:dyDescent="0.2">
      <c r="A23" s="51"/>
      <c r="B23" s="51"/>
      <c r="C23" s="52"/>
      <c r="D23" s="51"/>
      <c r="E23" s="51"/>
      <c r="F23" s="53"/>
      <c r="G23" s="54"/>
      <c r="H23" s="54"/>
      <c r="I23" s="54"/>
      <c r="J23" s="54"/>
    </row>
    <row r="24" spans="1:10" s="55" customFormat="1" x14ac:dyDescent="0.2">
      <c r="A24" s="51"/>
      <c r="B24" s="51"/>
      <c r="C24" s="52"/>
      <c r="D24" s="51"/>
      <c r="E24" s="51"/>
      <c r="F24" s="53"/>
      <c r="G24" s="54"/>
      <c r="H24" s="54"/>
      <c r="I24" s="54"/>
      <c r="J24" s="54"/>
    </row>
    <row r="25" spans="1:10" s="55" customFormat="1" x14ac:dyDescent="0.2">
      <c r="A25" s="51"/>
      <c r="B25" s="51"/>
      <c r="C25" s="52"/>
      <c r="D25" s="51"/>
      <c r="E25" s="51"/>
      <c r="F25" s="53"/>
      <c r="G25" s="54"/>
      <c r="H25" s="54"/>
      <c r="I25" s="54"/>
      <c r="J25" s="54"/>
    </row>
    <row r="26" spans="1:10" s="55" customFormat="1" x14ac:dyDescent="0.2">
      <c r="A26" s="51"/>
      <c r="B26" s="51"/>
      <c r="C26" s="52"/>
      <c r="D26" s="51"/>
      <c r="E26" s="51"/>
      <c r="F26" s="53"/>
      <c r="G26" s="54"/>
      <c r="H26" s="54"/>
      <c r="I26" s="54"/>
      <c r="J26" s="54"/>
    </row>
    <row r="27" spans="1:10" s="55" customFormat="1" x14ac:dyDescent="0.2">
      <c r="A27" s="51"/>
      <c r="B27" s="51"/>
      <c r="C27" s="52"/>
      <c r="D27" s="51"/>
      <c r="E27" s="51"/>
      <c r="F27" s="53"/>
      <c r="G27" s="54"/>
      <c r="H27" s="54"/>
      <c r="I27" s="54"/>
      <c r="J27" s="54"/>
    </row>
    <row r="28" spans="1:10" s="55" customFormat="1" x14ac:dyDescent="0.2">
      <c r="A28" s="51"/>
      <c r="B28" s="51"/>
      <c r="C28" s="52"/>
      <c r="D28" s="51"/>
      <c r="E28" s="51"/>
      <c r="F28" s="53"/>
      <c r="G28" s="54"/>
      <c r="H28" s="54"/>
      <c r="I28" s="54"/>
      <c r="J28" s="54"/>
    </row>
    <row r="29" spans="1:10" s="55" customFormat="1" x14ac:dyDescent="0.2">
      <c r="A29" s="51"/>
      <c r="B29" s="51"/>
      <c r="C29" s="52"/>
      <c r="D29" s="51"/>
      <c r="E29" s="51"/>
      <c r="F29" s="53"/>
      <c r="G29" s="54"/>
      <c r="H29" s="54"/>
      <c r="I29" s="54"/>
      <c r="J29" s="54"/>
    </row>
    <row r="30" spans="1:10" s="55" customFormat="1" x14ac:dyDescent="0.2">
      <c r="A30" s="51"/>
      <c r="B30" s="51"/>
      <c r="C30" s="52"/>
      <c r="D30" s="51"/>
      <c r="E30" s="51"/>
      <c r="F30" s="53"/>
      <c r="G30" s="54"/>
      <c r="H30" s="54"/>
      <c r="I30" s="54"/>
      <c r="J30" s="54"/>
    </row>
    <row r="31" spans="1:10" s="55" customFormat="1" x14ac:dyDescent="0.2">
      <c r="A31" s="51"/>
      <c r="B31" s="51"/>
      <c r="C31" s="52"/>
      <c r="D31" s="51"/>
      <c r="E31" s="51"/>
      <c r="F31" s="53"/>
      <c r="G31" s="54"/>
      <c r="H31" s="54"/>
      <c r="I31" s="54"/>
      <c r="J31" s="54"/>
    </row>
    <row r="32" spans="1:10" s="55" customFormat="1" x14ac:dyDescent="0.2">
      <c r="A32" s="51"/>
      <c r="B32" s="51"/>
      <c r="C32" s="52"/>
      <c r="D32" s="51"/>
      <c r="E32" s="51"/>
      <c r="F32" s="53"/>
      <c r="G32" s="54"/>
      <c r="H32" s="54"/>
      <c r="I32" s="54"/>
      <c r="J32" s="54"/>
    </row>
    <row r="33" spans="1:10" s="55" customFormat="1" x14ac:dyDescent="0.2">
      <c r="A33" s="51"/>
      <c r="B33" s="51"/>
      <c r="C33" s="52"/>
      <c r="D33" s="51"/>
      <c r="E33" s="51"/>
      <c r="F33" s="53"/>
      <c r="G33" s="54"/>
      <c r="H33" s="54"/>
      <c r="I33" s="54"/>
      <c r="J33" s="54"/>
    </row>
    <row r="34" spans="1:10" s="55" customFormat="1" x14ac:dyDescent="0.2">
      <c r="A34" s="51"/>
      <c r="B34" s="51"/>
      <c r="C34" s="52"/>
      <c r="D34" s="51"/>
      <c r="E34" s="51"/>
      <c r="F34" s="53"/>
      <c r="G34" s="54"/>
      <c r="H34" s="54"/>
      <c r="I34" s="54"/>
      <c r="J34" s="54"/>
    </row>
    <row r="35" spans="1:10" s="55" customFormat="1" x14ac:dyDescent="0.2">
      <c r="A35" s="51"/>
      <c r="B35" s="51"/>
      <c r="C35" s="52"/>
      <c r="D35" s="51"/>
      <c r="E35" s="51"/>
      <c r="F35" s="53"/>
      <c r="G35" s="54"/>
      <c r="H35" s="54"/>
      <c r="I35" s="54"/>
      <c r="J35" s="5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2021-06-07T12:18:41Z</dcterms:modified>
</cp:coreProperties>
</file>