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Onduline\Rapport valorisation MP\"/>
    </mc:Choice>
  </mc:AlternateContent>
  <xr:revisionPtr revIDLastSave="0" documentId="13_ncr:1_{5E78BCED-7FF5-475D-A62D-F887C168291B}" xr6:coauthVersionLast="47" xr6:coauthVersionMax="47" xr10:uidLastSave="{00000000-0000-0000-0000-000000000000}"/>
  <bookViews>
    <workbookView xWindow="-120" yWindow="-120" windowWidth="29040" windowHeight="15840" tabRatio="593" xr2:uid="{00000000-000D-0000-FFFF-FFFF00000000}"/>
  </bookViews>
  <sheets>
    <sheet name="Valuation" sheetId="6" r:id="rId1"/>
    <sheet name="Disclaimer" sheetId="8" r:id="rId2"/>
  </sheets>
  <definedNames>
    <definedName name="_xlnm._FilterDatabase" localSheetId="0" hidden="1">Valuation!$A$14:$AB$26</definedName>
    <definedName name="§AQ759" localSheetId="0">#REF!</definedName>
    <definedName name="§AQ759">#REF!</definedName>
    <definedName name="âa143" localSheetId="0">#REF!</definedName>
    <definedName name="âa143">#REF!</definedName>
    <definedName name="_xlnm.Database">#REF!</definedName>
    <definedName name="bd">#REF!</definedName>
    <definedName name="_xlnm.Criteria">#REF!</definedName>
    <definedName name="fxPortfolioInput" localSheetId="1">Disclaimer!$A$1</definedName>
    <definedName name="fxPortfolioInput" localSheetId="0">Valuation!$A$1</definedName>
    <definedName name="fxPortfolioInput">#REF!</definedName>
    <definedName name="MOIS">#REF!</definedName>
    <definedName name="mp">#REF!</definedName>
    <definedName name="Myrange" localSheetId="0">#REF!</definedName>
    <definedName name="Myrange">#REF!</definedName>
    <definedName name="SpreadsheetBuilder_1" hidden="1">#REF!</definedName>
    <definedName name="_xlnm.Print_Area" localSheetId="1">Disclaimer!$A$1:$M$34</definedName>
    <definedName name="_xlnm.Print_Area" localSheetId="0">Valuation!$A$1:$Z$28</definedName>
  </definedNames>
  <calcPr calcId="181029" calcMode="manual"/>
</workbook>
</file>

<file path=xl/calcChain.xml><?xml version="1.0" encoding="utf-8"?>
<calcChain xmlns="http://schemas.openxmlformats.org/spreadsheetml/2006/main">
  <c r="W23" i="6" l="1"/>
  <c r="W22" i="6"/>
  <c r="W21" i="6"/>
  <c r="W20" i="6"/>
  <c r="W19" i="6"/>
  <c r="W18" i="6"/>
  <c r="W17" i="6"/>
  <c r="W16" i="6"/>
  <c r="W15" i="6"/>
  <c r="W24" i="6" s="1"/>
  <c r="W25" i="6" s="1"/>
  <c r="W26" i="6" s="1"/>
  <c r="W13" i="6"/>
  <c r="W12" i="6" l="1"/>
  <c r="W11" i="6"/>
  <c r="W10" i="6"/>
  <c r="W9" i="6"/>
  <c r="Z25" i="6" l="1"/>
  <c r="S21" i="6" l="1"/>
  <c r="S22" i="6"/>
  <c r="S23" i="6"/>
  <c r="I13" i="6" l="1"/>
  <c r="I24" i="6" l="1"/>
  <c r="S13" i="6"/>
  <c r="Y15" i="6" l="1"/>
  <c r="X15" i="6"/>
  <c r="X16" i="6"/>
  <c r="X17" i="6"/>
  <c r="X18" i="6"/>
  <c r="X19" i="6"/>
  <c r="X20" i="6"/>
  <c r="X21" i="6"/>
  <c r="X22" i="6"/>
  <c r="X23" i="6"/>
  <c r="R15" i="6"/>
  <c r="R16" i="6"/>
  <c r="R17" i="6"/>
  <c r="R18" i="6"/>
  <c r="R19" i="6"/>
  <c r="R20" i="6"/>
  <c r="R21" i="6"/>
  <c r="R22" i="6"/>
  <c r="R23" i="6"/>
  <c r="O15" i="6"/>
  <c r="O16" i="6"/>
  <c r="O17" i="6"/>
  <c r="O18" i="6"/>
  <c r="O19" i="6"/>
  <c r="O20" i="6"/>
  <c r="O21" i="6"/>
  <c r="O22" i="6"/>
  <c r="O23" i="6"/>
  <c r="O24" i="6" l="1"/>
  <c r="S24" i="6"/>
  <c r="Y21" i="6"/>
  <c r="R24" i="6"/>
  <c r="Y19" i="6"/>
  <c r="Y20" i="6"/>
  <c r="Y22" i="6"/>
  <c r="Y18" i="6"/>
  <c r="Y17" i="6"/>
  <c r="Y16" i="6"/>
  <c r="Y23" i="6"/>
  <c r="Y24" i="6" l="1"/>
  <c r="Y25" i="6" s="1"/>
  <c r="Y26" i="6" s="1"/>
  <c r="X24" i="6"/>
  <c r="X25" i="6" s="1"/>
  <c r="X26" i="6" s="1"/>
  <c r="X10" i="6"/>
  <c r="R10" i="6"/>
  <c r="O10" i="6"/>
  <c r="R9" i="6"/>
  <c r="O9" i="6"/>
  <c r="Y9" i="6" l="1"/>
  <c r="X9" i="6"/>
  <c r="Y10" i="6"/>
  <c r="O12" i="6" l="1"/>
  <c r="O13" i="6" s="1"/>
  <c r="R11" i="6"/>
  <c r="O11" i="6"/>
  <c r="R12" i="6"/>
  <c r="Y11" i="6" l="1"/>
  <c r="X11" i="6"/>
  <c r="Y12" i="6"/>
  <c r="X12" i="6"/>
  <c r="R13" i="6"/>
  <c r="W29" i="6"/>
  <c r="X13" i="6" l="1"/>
  <c r="X29" i="6" s="1"/>
  <c r="Y13" i="6"/>
  <c r="Y29" i="6" s="1"/>
</calcChain>
</file>

<file path=xl/sharedStrings.xml><?xml version="1.0" encoding="utf-8"?>
<sst xmlns="http://schemas.openxmlformats.org/spreadsheetml/2006/main" count="152" uniqueCount="60">
  <si>
    <t>Hedge Reference</t>
  </si>
  <si>
    <t>Strategy ID</t>
  </si>
  <si>
    <t>Trade ID</t>
  </si>
  <si>
    <t>Counterparty</t>
  </si>
  <si>
    <t>Trade Date</t>
  </si>
  <si>
    <t>Trade Type</t>
  </si>
  <si>
    <t>Fair Value</t>
  </si>
  <si>
    <t>Intrinsic Value</t>
  </si>
  <si>
    <t>Time Value</t>
  </si>
  <si>
    <t>Comment</t>
  </si>
  <si>
    <t xml:space="preserve">Premium </t>
  </si>
  <si>
    <t>NATIXIS</t>
  </si>
  <si>
    <t>SWAP</t>
  </si>
  <si>
    <t>Start Date</t>
  </si>
  <si>
    <t>Ccy</t>
  </si>
  <si>
    <t>PAY</t>
  </si>
  <si>
    <t>Index</t>
  </si>
  <si>
    <t>RECEIVE</t>
  </si>
  <si>
    <t>Notional</t>
  </si>
  <si>
    <t>Strike</t>
  </si>
  <si>
    <t>Maturity Date</t>
  </si>
  <si>
    <t>Payment Date</t>
  </si>
  <si>
    <t>Commodities Portfolio Valuation - ONDULINE</t>
  </si>
  <si>
    <t>Spot</t>
  </si>
  <si>
    <t>Forward</t>
  </si>
  <si>
    <t>BNP</t>
  </si>
  <si>
    <t>EUR</t>
  </si>
  <si>
    <t>TOTAL EUR</t>
  </si>
  <si>
    <t>Valuation</t>
  </si>
  <si>
    <t>AVERTISSEMENT - DISCLAIMER</t>
  </si>
  <si>
    <t>Value Date: 20/09/2013</t>
  </si>
  <si>
    <t>OIL Brent ICE</t>
  </si>
  <si>
    <t xml:space="preserve">Quantity 
</t>
  </si>
  <si>
    <t>Value Date:</t>
  </si>
  <si>
    <t>Unit</t>
  </si>
  <si>
    <t>Barrels</t>
  </si>
  <si>
    <t>5 subsidiaries</t>
  </si>
  <si>
    <t>HH</t>
  </si>
  <si>
    <t xml:space="preserve">TOTAL in EUR </t>
  </si>
  <si>
    <t>137-D</t>
  </si>
  <si>
    <t>138-D</t>
  </si>
  <si>
    <t>146-D</t>
  </si>
  <si>
    <t>147-D</t>
  </si>
  <si>
    <t>155-D</t>
  </si>
  <si>
    <t>156-D</t>
  </si>
  <si>
    <t>157-D</t>
  </si>
  <si>
    <t>165-D</t>
  </si>
  <si>
    <t>166-D</t>
  </si>
  <si>
    <t>167-D</t>
  </si>
  <si>
    <t>175-D</t>
  </si>
  <si>
    <t>176-D</t>
  </si>
  <si>
    <t>177-D</t>
  </si>
  <si>
    <t>CALL</t>
  </si>
  <si>
    <t>BUY</t>
  </si>
  <si>
    <t>Equivalent in EUR *</t>
  </si>
  <si>
    <t>* Bloomberg Fixing rate as of :</t>
  </si>
  <si>
    <t>EURUSD</t>
  </si>
  <si>
    <t>TOTAL USD</t>
  </si>
  <si>
    <t>USD</t>
  </si>
  <si>
    <t>TOTAL USD (Less Premium)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</si>
</sst>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 numFmtId="173" formatCode="_-* #,##0.0000\ _C_H_F_-;\-* #,##0.0000\ _C_H_F_-;_-* &quot;-&quot;????\ _C_H_F_-;_-@_-"/>
  </numFmts>
  <fonts count="67"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theme="1"/>
      <name val="Arial"/>
      <family val="2"/>
    </font>
    <font>
      <b/>
      <sz val="18"/>
      <color theme="1"/>
      <name val="Arial"/>
      <family val="2"/>
    </font>
    <font>
      <b/>
      <sz val="12"/>
      <color theme="1"/>
      <name val="Arial"/>
      <family val="2"/>
    </font>
    <font>
      <b/>
      <sz val="8"/>
      <color theme="1"/>
      <name val="Arial"/>
      <family val="2"/>
    </font>
    <font>
      <sz val="8"/>
      <color theme="1"/>
      <name val="Arial"/>
      <family val="2"/>
    </font>
    <font>
      <b/>
      <sz val="9"/>
      <color theme="1"/>
      <name val="Arial"/>
      <family val="2"/>
    </font>
    <font>
      <sz val="9"/>
      <color theme="1"/>
      <name val="Arial"/>
      <family val="2"/>
    </font>
    <font>
      <sz val="10"/>
      <name val="Arial"/>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double">
        <color auto="1"/>
      </top>
      <bottom style="double">
        <color auto="1"/>
      </bottom>
      <diagonal/>
    </border>
    <border>
      <left/>
      <right/>
      <top style="thin">
        <color indexed="64"/>
      </top>
      <bottom/>
      <diagonal/>
    </border>
  </borders>
  <cellStyleXfs count="149">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6"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xf numFmtId="9" fontId="66" fillId="0" borderId="0" applyFont="0" applyFill="0" applyBorder="0" applyAlignment="0" applyProtection="0"/>
  </cellStyleXfs>
  <cellXfs count="170">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53" fillId="0" borderId="0" xfId="0" applyFont="1" applyAlignment="1">
      <alignment horizontal="center" vertical="center"/>
    </xf>
    <xf numFmtId="0" fontId="50" fillId="29" borderId="0" xfId="0" applyFont="1" applyFill="1" applyAlignment="1">
      <alignment horizontal="center" vertical="center"/>
    </xf>
    <xf numFmtId="166" fontId="50"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55"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2" fontId="50" fillId="29" borderId="0" xfId="0" applyNumberFormat="1" applyFont="1" applyFill="1" applyAlignment="1">
      <alignment horizontal="center" vertical="center"/>
    </xf>
    <xf numFmtId="166" fontId="3" fillId="27" borderId="0" xfId="0" applyNumberFormat="1" applyFont="1" applyFill="1" applyAlignment="1">
      <alignment horizontal="left"/>
    </xf>
    <xf numFmtId="0" fontId="3" fillId="27" borderId="0" xfId="0" applyFont="1" applyFill="1"/>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0" fontId="50" fillId="0" borderId="0" xfId="0" applyFont="1" applyAlignment="1">
      <alignment horizontal="left" vertical="center"/>
    </xf>
    <xf numFmtId="172" fontId="47" fillId="27" borderId="0" xfId="0" applyNumberFormat="1" applyFont="1" applyFill="1"/>
    <xf numFmtId="169" fontId="0" fillId="0" borderId="27" xfId="0" applyNumberFormat="1" applyBorder="1"/>
    <xf numFmtId="165" fontId="50" fillId="29" borderId="27" xfId="0" applyNumberFormat="1" applyFont="1" applyFill="1" applyBorder="1" applyAlignment="1">
      <alignment horizontal="center" vertical="center"/>
    </xf>
    <xf numFmtId="166" fontId="42" fillId="0" borderId="0" xfId="0" applyNumberFormat="1" applyFont="1" applyBorder="1" applyAlignment="1">
      <alignment horizontal="center" vertical="center"/>
    </xf>
    <xf numFmtId="0" fontId="42" fillId="0" borderId="0" xfId="0" applyFont="1" applyFill="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0" fontId="0" fillId="0" borderId="0" xfId="0" applyBorder="1" applyAlignment="1">
      <alignment horizontal="center" vertical="center"/>
    </xf>
    <xf numFmtId="2" fontId="42" fillId="0" borderId="0" xfId="0" applyNumberFormat="1"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165" fontId="42" fillId="0" borderId="0" xfId="0" applyNumberFormat="1" applyFont="1" applyFill="1" applyBorder="1" applyAlignment="1">
      <alignment vertical="center"/>
    </xf>
    <xf numFmtId="0" fontId="42" fillId="29" borderId="0" xfId="0" applyFont="1" applyFill="1" applyBorder="1" applyAlignment="1">
      <alignment horizontal="center" vertical="center"/>
    </xf>
    <xf numFmtId="170"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166" fontId="42" fillId="29" borderId="0" xfId="0" applyNumberFormat="1" applyFont="1" applyFill="1" applyBorder="1" applyAlignment="1">
      <alignment horizontal="center" vertical="center"/>
    </xf>
    <xf numFmtId="170" fontId="57" fillId="29" borderId="0" xfId="0" applyNumberFormat="1" applyFont="1" applyFill="1" applyAlignment="1">
      <alignment horizontal="left" vertical="center"/>
    </xf>
    <xf numFmtId="166" fontId="58" fillId="0" borderId="0" xfId="0" applyNumberFormat="1" applyFont="1" applyAlignment="1">
      <alignment horizontal="right"/>
    </xf>
    <xf numFmtId="170" fontId="57" fillId="29" borderId="0" xfId="0" applyNumberFormat="1" applyFont="1" applyFill="1" applyAlignment="1">
      <alignment horizontal="center" vertical="center"/>
    </xf>
    <xf numFmtId="170" fontId="58" fillId="29" borderId="0" xfId="0" applyNumberFormat="1" applyFont="1" applyFill="1" applyAlignment="1">
      <alignment horizontal="left" vertical="center"/>
    </xf>
    <xf numFmtId="169" fontId="0" fillId="0" borderId="0" xfId="0" applyNumberFormat="1" applyFill="1"/>
    <xf numFmtId="165" fontId="54" fillId="0" borderId="0" xfId="106" applyFont="1" applyFill="1" applyBorder="1" applyAlignment="1">
      <alignment horizontal="center" vertical="center"/>
    </xf>
    <xf numFmtId="0" fontId="42" fillId="0" borderId="0" xfId="0" applyFont="1" applyFill="1" applyBorder="1" applyAlignment="1">
      <alignment horizontal="left" vertical="center"/>
    </xf>
    <xf numFmtId="2" fontId="42" fillId="29" borderId="0" xfId="0" applyNumberFormat="1" applyFont="1" applyFill="1" applyBorder="1" applyAlignment="1">
      <alignment horizontal="center" vertical="center"/>
    </xf>
    <xf numFmtId="0" fontId="50" fillId="29" borderId="28" xfId="0" applyFont="1" applyFill="1" applyBorder="1" applyAlignment="1">
      <alignment horizontal="center" vertical="center"/>
    </xf>
    <xf numFmtId="166" fontId="50" fillId="29" borderId="28" xfId="0" applyNumberFormat="1" applyFont="1" applyFill="1" applyBorder="1" applyAlignment="1">
      <alignment horizontal="center" vertical="center"/>
    </xf>
    <xf numFmtId="170" fontId="50" fillId="29" borderId="28" xfId="0" applyNumberFormat="1" applyFont="1" applyFill="1" applyBorder="1" applyAlignment="1">
      <alignment horizontal="center" vertical="center"/>
    </xf>
    <xf numFmtId="2" fontId="50" fillId="29" borderId="28" xfId="0" applyNumberFormat="1" applyFont="1" applyFill="1" applyBorder="1" applyAlignment="1">
      <alignment horizontal="center" vertical="center"/>
    </xf>
    <xf numFmtId="165" fontId="55" fillId="29" borderId="28" xfId="0" applyNumberFormat="1" applyFont="1" applyFill="1" applyBorder="1" applyAlignment="1">
      <alignment horizontal="center" vertical="center"/>
    </xf>
    <xf numFmtId="165" fontId="50" fillId="29" borderId="28" xfId="0" applyNumberFormat="1" applyFont="1" applyFill="1" applyBorder="1" applyAlignment="1">
      <alignment horizontal="center" vertical="center"/>
    </xf>
    <xf numFmtId="0" fontId="50" fillId="0" borderId="28" xfId="0" applyFont="1" applyBorder="1" applyAlignment="1">
      <alignment horizontal="left" vertical="center"/>
    </xf>
    <xf numFmtId="0" fontId="50" fillId="29" borderId="0" xfId="0" applyFont="1" applyFill="1" applyBorder="1" applyAlignment="1">
      <alignment horizontal="center" vertical="center"/>
    </xf>
    <xf numFmtId="166" fontId="50" fillId="29" borderId="0" xfId="0" applyNumberFormat="1" applyFont="1" applyFill="1" applyBorder="1" applyAlignment="1">
      <alignment horizontal="center" vertical="center"/>
    </xf>
    <xf numFmtId="170" fontId="50" fillId="29" borderId="0" xfId="0" applyNumberFormat="1" applyFont="1" applyFill="1" applyBorder="1" applyAlignment="1">
      <alignment horizontal="center" vertical="center"/>
    </xf>
    <xf numFmtId="2" fontId="50" fillId="29" borderId="0" xfId="0" applyNumberFormat="1"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0" fontId="50" fillId="0" borderId="0" xfId="0" applyFont="1" applyBorder="1" applyAlignment="1">
      <alignment horizontal="left" vertical="center"/>
    </xf>
    <xf numFmtId="169" fontId="0" fillId="0" borderId="0" xfId="0" applyNumberFormat="1"/>
    <xf numFmtId="165" fontId="57" fillId="0" borderId="27" xfId="0" applyNumberFormat="1" applyFont="1" applyFill="1" applyBorder="1" applyAlignment="1">
      <alignment horizontal="center" vertical="center"/>
    </xf>
    <xf numFmtId="173" fontId="55" fillId="29" borderId="0" xfId="0" applyNumberFormat="1" applyFont="1" applyFill="1" applyBorder="1" applyAlignment="1">
      <alignment horizontal="center" vertical="center"/>
    </xf>
    <xf numFmtId="165" fontId="42" fillId="0" borderId="0" xfId="0" applyNumberFormat="1" applyFont="1" applyFill="1" applyAlignment="1">
      <alignment horizontal="center" vertical="center"/>
    </xf>
    <xf numFmtId="165" fontId="42" fillId="0" borderId="25" xfId="106" applyFont="1" applyFill="1" applyBorder="1" applyAlignment="1">
      <alignment horizontal="center" vertical="center"/>
    </xf>
    <xf numFmtId="169" fontId="60" fillId="0" borderId="0" xfId="0" applyNumberFormat="1" applyFont="1" applyFill="1"/>
    <xf numFmtId="169" fontId="61" fillId="0" borderId="0" xfId="0" applyNumberFormat="1" applyFont="1" applyFill="1"/>
    <xf numFmtId="171" fontId="63" fillId="0" borderId="0" xfId="0" applyNumberFormat="1" applyFont="1" applyFill="1" applyBorder="1" applyAlignment="1">
      <alignment horizontal="center" vertical="center"/>
    </xf>
    <xf numFmtId="165" fontId="62" fillId="29" borderId="28" xfId="0" applyNumberFormat="1" applyFont="1" applyFill="1" applyBorder="1" applyAlignment="1">
      <alignment horizontal="center" vertical="center"/>
    </xf>
    <xf numFmtId="169" fontId="62" fillId="0" borderId="28" xfId="0" applyNumberFormat="1" applyFont="1" applyFill="1" applyBorder="1" applyAlignment="1">
      <alignment horizontal="center" vertical="center"/>
    </xf>
    <xf numFmtId="171" fontId="63" fillId="0" borderId="0" xfId="0" applyNumberFormat="1" applyFont="1" applyAlignment="1">
      <alignment horizontal="center" vertical="center"/>
    </xf>
    <xf numFmtId="165" fontId="62" fillId="0" borderId="28" xfId="0" applyNumberFormat="1" applyFont="1" applyFill="1" applyBorder="1" applyAlignment="1">
      <alignment horizontal="center" vertical="center"/>
    </xf>
    <xf numFmtId="165" fontId="62" fillId="29" borderId="0" xfId="0" applyNumberFormat="1" applyFont="1" applyFill="1" applyBorder="1" applyAlignment="1">
      <alignment horizontal="center" vertical="center"/>
    </xf>
    <xf numFmtId="169" fontId="62" fillId="0" borderId="0" xfId="0" applyNumberFormat="1" applyFont="1" applyFill="1" applyBorder="1" applyAlignment="1">
      <alignment horizontal="center" vertical="center"/>
    </xf>
    <xf numFmtId="170" fontId="62" fillId="0" borderId="0" xfId="0" applyNumberFormat="1" applyFont="1" applyFill="1" applyAlignment="1">
      <alignment horizontal="center" vertical="center"/>
    </xf>
    <xf numFmtId="169" fontId="62" fillId="0" borderId="0" xfId="0" applyNumberFormat="1" applyFont="1" applyFill="1" applyAlignment="1">
      <alignment horizontal="center" vertical="center"/>
    </xf>
    <xf numFmtId="0" fontId="64" fillId="0" borderId="27" xfId="0" applyFont="1" applyFill="1" applyBorder="1" applyAlignment="1">
      <alignment horizontal="center" vertical="center"/>
    </xf>
    <xf numFmtId="169" fontId="65" fillId="0" borderId="27" xfId="0" applyNumberFormat="1" applyFont="1" applyFill="1" applyBorder="1"/>
    <xf numFmtId="169" fontId="59" fillId="0" borderId="0" xfId="0" applyNumberFormat="1" applyFont="1" applyFill="1"/>
    <xf numFmtId="0" fontId="59" fillId="0" borderId="0" xfId="0" applyFont="1"/>
    <xf numFmtId="169" fontId="59" fillId="0" borderId="0" xfId="0" applyNumberFormat="1" applyFont="1"/>
    <xf numFmtId="171" fontId="42" fillId="0" borderId="0" xfId="0" applyNumberFormat="1" applyFont="1" applyFill="1" applyBorder="1" applyAlignment="1">
      <alignment horizontal="center" vertical="center"/>
    </xf>
    <xf numFmtId="171" fontId="42" fillId="0" borderId="0" xfId="0" applyNumberFormat="1" applyFont="1" applyFill="1" applyAlignment="1">
      <alignment horizontal="center" vertical="center"/>
    </xf>
    <xf numFmtId="10" fontId="47" fillId="27" borderId="0" xfId="148" applyNumberFormat="1" applyFont="1" applyFill="1"/>
    <xf numFmtId="169" fontId="50" fillId="29" borderId="0" xfId="0" applyNumberFormat="1" applyFont="1" applyFill="1" applyAlignment="1">
      <alignment horizontal="center" vertical="center"/>
    </xf>
    <xf numFmtId="0" fontId="50" fillId="28" borderId="17"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1"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0" fontId="50" fillId="28" borderId="13" xfId="0" applyFont="1" applyFill="1" applyBorder="1" applyAlignment="1">
      <alignment horizontal="center" vertical="center"/>
    </xf>
    <xf numFmtId="165" fontId="50" fillId="28" borderId="14" xfId="0" applyNumberFormat="1" applyFont="1" applyFill="1" applyBorder="1" applyAlignment="1">
      <alignment horizontal="center" vertical="center" wrapText="1"/>
    </xf>
    <xf numFmtId="165" fontId="50" fillId="28" borderId="16" xfId="0" applyNumberFormat="1" applyFont="1" applyFill="1" applyBorder="1" applyAlignment="1">
      <alignment horizontal="center" vertical="center" wrapText="1"/>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0" fontId="50" fillId="28" borderId="16" xfId="0" applyFont="1" applyFill="1" applyBorder="1" applyAlignment="1">
      <alignment horizontal="center" vertical="center"/>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169" fontId="50" fillId="28" borderId="22" xfId="0" applyNumberFormat="1"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21" xfId="0" applyFont="1" applyFill="1" applyBorder="1" applyAlignment="1">
      <alignment horizontal="center" vertical="center" wrapText="1"/>
    </xf>
    <xf numFmtId="0" fontId="50" fillId="28" borderId="20" xfId="0" applyFont="1" applyFill="1" applyBorder="1" applyAlignment="1">
      <alignment horizontal="center" vertical="center" wrapText="1"/>
    </xf>
    <xf numFmtId="165" fontId="50" fillId="28" borderId="18" xfId="0" applyNumberFormat="1" applyFont="1" applyFill="1" applyBorder="1" applyAlignment="1">
      <alignment horizontal="center" vertical="center" wrapText="1"/>
    </xf>
    <xf numFmtId="165" fontId="50" fillId="28" borderId="22" xfId="0" applyNumberFormat="1" applyFont="1" applyFill="1" applyBorder="1" applyAlignment="1">
      <alignment horizontal="center" vertical="center" wrapText="1"/>
    </xf>
    <xf numFmtId="0" fontId="50" fillId="28" borderId="23"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4" xfId="0"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166" fontId="50" fillId="28" borderId="16" xfId="0" applyNumberFormat="1"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2" xfId="0" applyFont="1" applyFill="1" applyBorder="1" applyAlignment="1">
      <alignment horizontal="center" vertical="center"/>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0" fontId="50" fillId="28" borderId="16" xfId="0" applyFont="1" applyFill="1" applyBorder="1" applyAlignment="1">
      <alignment horizontal="center" vertical="center" wrapText="1"/>
    </xf>
    <xf numFmtId="166" fontId="3" fillId="27" borderId="0" xfId="144" applyNumberFormat="1" applyFill="1" applyAlignment="1">
      <alignment horizontal="left"/>
    </xf>
    <xf numFmtId="0" fontId="3" fillId="27" borderId="0" xfId="144" applyFill="1" applyAlignment="1">
      <alignment horizontal="left"/>
    </xf>
  </cellXfs>
  <cellStyles count="14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xfId="148" builtinId="5"/>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39">
    <dxf>
      <font>
        <color rgb="FF9C0006"/>
      </font>
      <fill>
        <patternFill>
          <bgColor rgb="FFFFC7CE"/>
        </patternFill>
      </fill>
    </dxf>
    <dxf>
      <font>
        <color rgb="FF9C0006"/>
      </font>
      <fill>
        <patternFill>
          <bgColor rgb="FFFFC7CE"/>
        </patternFill>
      </fill>
    </dxf>
    <dxf>
      <font>
        <condense val="0"/>
        <extend val="0"/>
        <color indexed="10"/>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771525</xdr:colOff>
      <xdr:row>0</xdr:row>
      <xdr:rowOff>133350</xdr:rowOff>
    </xdr:from>
    <xdr:to>
      <xdr:col>23</xdr:col>
      <xdr:colOff>846364</xdr:colOff>
      <xdr:row>2</xdr:row>
      <xdr:rowOff>110490</xdr:rowOff>
    </xdr:to>
    <xdr:pic>
      <xdr:nvPicPr>
        <xdr:cNvPr id="2" name="Picture 1" descr="kerius-logo-text">
          <a:extLst>
            <a:ext uri="{FF2B5EF4-FFF2-40B4-BE49-F238E27FC236}">
              <a16:creationId xmlns:a16="http://schemas.microsoft.com/office/drawing/2014/main" id="{8C658809-1136-475C-ACFB-554BC3148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8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44"/>
  <sheetViews>
    <sheetView showGridLines="0" tabSelected="1" zoomScaleNormal="100" workbookViewId="0">
      <pane ySplit="8" topLeftCell="A9" activePane="bottomLeft" state="frozen"/>
      <selection activeCell="L53" sqref="L53"/>
      <selection pane="bottomLeft"/>
    </sheetView>
  </sheetViews>
  <sheetFormatPr baseColWidth="10" defaultColWidth="9.140625" defaultRowHeight="12.75" x14ac:dyDescent="0.2"/>
  <cols>
    <col min="1" max="1" width="10.7109375" customWidth="1"/>
    <col min="2" max="2" width="11.140625" bestFit="1" customWidth="1"/>
    <col min="3" max="3" width="9.85546875" customWidth="1"/>
    <col min="4" max="4" width="11.42578125" style="12" customWidth="1"/>
    <col min="5" max="6" width="9.85546875" style="15" customWidth="1"/>
    <col min="7" max="7" width="11.28515625" style="15" customWidth="1"/>
    <col min="8" max="8" width="11.7109375" style="15" customWidth="1"/>
    <col min="9" max="10" width="13.5703125" style="18" customWidth="1"/>
    <col min="11" max="13" width="9.85546875" customWidth="1"/>
    <col min="14" max="14" width="9.5703125" customWidth="1"/>
    <col min="15" max="15" width="15.7109375" customWidth="1"/>
    <col min="16" max="16" width="9.85546875" customWidth="1"/>
    <col min="17" max="17" width="30.5703125" customWidth="1"/>
    <col min="18" max="18" width="13.7109375" customWidth="1"/>
    <col min="19" max="19" width="14.5703125" style="29" customWidth="1"/>
    <col min="20" max="20" width="4.28515625" customWidth="1"/>
    <col min="21" max="21" width="15.7109375" style="125" bestFit="1" customWidth="1"/>
    <col min="22" max="22" width="13.85546875" style="125" customWidth="1"/>
    <col min="23" max="25" width="15" style="18" bestFit="1" customWidth="1"/>
    <col min="26" max="26" width="10.7109375" style="18" bestFit="1" customWidth="1"/>
    <col min="27" max="27" width="1.7109375" customWidth="1"/>
    <col min="28" max="28" width="17.28515625" customWidth="1"/>
    <col min="31" max="31" width="12.85546875" bestFit="1" customWidth="1"/>
  </cols>
  <sheetData>
    <row r="1" spans="1:28" s="3" customFormat="1" ht="31.9" customHeight="1" x14ac:dyDescent="0.4">
      <c r="A1" s="1" t="s">
        <v>22</v>
      </c>
      <c r="B1" s="2"/>
      <c r="C1" s="2"/>
      <c r="D1" s="4"/>
      <c r="E1" s="13"/>
      <c r="F1" s="13"/>
      <c r="G1" s="13"/>
      <c r="H1" s="13"/>
      <c r="I1" s="16"/>
      <c r="J1" s="16"/>
      <c r="K1" s="2"/>
      <c r="L1" s="2"/>
      <c r="M1" s="2"/>
      <c r="N1" s="2"/>
      <c r="O1" s="2"/>
      <c r="P1" s="2"/>
      <c r="Q1" s="2"/>
      <c r="R1" s="2"/>
      <c r="S1" s="27"/>
      <c r="U1" s="112"/>
      <c r="V1" s="112"/>
      <c r="W1" s="19"/>
      <c r="X1" s="19"/>
      <c r="Y1" s="19"/>
      <c r="Z1" s="19"/>
    </row>
    <row r="2" spans="1:28" s="5" customFormat="1" ht="15.75" x14ac:dyDescent="0.25">
      <c r="A2" s="34" t="s">
        <v>33</v>
      </c>
      <c r="B2" s="34">
        <v>44439</v>
      </c>
      <c r="C2" s="34"/>
      <c r="D2" s="34"/>
      <c r="E2" s="14"/>
      <c r="F2" s="14"/>
      <c r="G2" s="14"/>
      <c r="H2" s="14"/>
      <c r="I2" s="17"/>
      <c r="J2" s="17"/>
      <c r="K2" s="6"/>
      <c r="L2" s="6"/>
      <c r="M2" s="6"/>
      <c r="N2" s="6"/>
      <c r="O2" s="6"/>
      <c r="P2" s="130"/>
      <c r="Q2" s="6"/>
      <c r="R2" s="6"/>
      <c r="S2" s="28"/>
      <c r="T2" s="7"/>
      <c r="U2" s="113"/>
      <c r="V2" s="113"/>
      <c r="W2" s="20"/>
      <c r="X2" s="20"/>
      <c r="Y2" s="20"/>
      <c r="Z2" s="20"/>
    </row>
    <row r="3" spans="1:28" s="5" customFormat="1" ht="15.75" x14ac:dyDescent="0.25">
      <c r="A3" s="36"/>
      <c r="B3" s="37"/>
      <c r="C3" s="36"/>
      <c r="D3" s="35"/>
      <c r="E3" s="14"/>
      <c r="F3" s="14"/>
      <c r="G3" s="14"/>
      <c r="H3" s="14"/>
      <c r="I3" s="17"/>
      <c r="J3" s="17"/>
      <c r="K3" s="6"/>
      <c r="L3" s="6"/>
      <c r="M3" s="6"/>
      <c r="N3" s="6"/>
      <c r="O3" s="62"/>
      <c r="P3" s="6"/>
      <c r="Q3" s="6"/>
      <c r="R3" s="6"/>
      <c r="S3" s="28"/>
      <c r="T3" s="7"/>
      <c r="U3" s="113"/>
      <c r="V3" s="113"/>
      <c r="W3" s="20"/>
      <c r="X3" s="20"/>
      <c r="Y3" s="20"/>
      <c r="Z3" s="20"/>
      <c r="AB3" s="8"/>
    </row>
    <row r="4" spans="1:28" s="5" customFormat="1" ht="7.5" customHeight="1" x14ac:dyDescent="0.25">
      <c r="B4" s="10"/>
      <c r="C4" s="10"/>
      <c r="D4" s="9"/>
      <c r="E4" s="14"/>
      <c r="F4" s="14"/>
      <c r="G4" s="14"/>
      <c r="H4" s="14"/>
      <c r="I4" s="17"/>
      <c r="J4" s="17"/>
      <c r="K4" s="6"/>
      <c r="L4" s="6"/>
      <c r="M4" s="6"/>
      <c r="N4" s="6"/>
      <c r="O4" s="6"/>
      <c r="P4" s="6"/>
      <c r="Q4" s="6"/>
      <c r="R4" s="6"/>
      <c r="S4" s="28"/>
      <c r="T4" s="7"/>
      <c r="U4" s="113"/>
      <c r="V4" s="113"/>
      <c r="W4" s="20"/>
      <c r="X4" s="20"/>
      <c r="Y4" s="20"/>
      <c r="Z4" s="20"/>
      <c r="AB4" s="10"/>
    </row>
    <row r="5" spans="1:28" s="5" customFormat="1" ht="6" customHeight="1" x14ac:dyDescent="0.25">
      <c r="B5" s="10"/>
      <c r="C5" s="10"/>
      <c r="D5" s="9"/>
      <c r="E5" s="14"/>
      <c r="F5" s="14"/>
      <c r="G5" s="14"/>
      <c r="H5" s="14"/>
      <c r="I5" s="17"/>
      <c r="J5" s="17"/>
      <c r="K5" s="6"/>
      <c r="L5" s="6"/>
      <c r="M5" s="6"/>
      <c r="N5" s="6"/>
      <c r="O5" s="6"/>
      <c r="P5" s="6"/>
      <c r="Q5" s="6"/>
      <c r="R5" s="6"/>
      <c r="S5" s="28"/>
      <c r="T5" s="7"/>
      <c r="U5" s="113"/>
      <c r="V5" s="113"/>
      <c r="W5" s="21"/>
      <c r="X5" s="21"/>
      <c r="Y5" s="20"/>
      <c r="Z5" s="20"/>
      <c r="AB5" s="10"/>
    </row>
    <row r="6" spans="1:28" s="11" customFormat="1" ht="12.75" customHeight="1" x14ac:dyDescent="0.2">
      <c r="A6" s="165" t="s">
        <v>0</v>
      </c>
      <c r="B6" s="138" t="s">
        <v>1</v>
      </c>
      <c r="C6" s="138" t="s">
        <v>2</v>
      </c>
      <c r="D6" s="138" t="s">
        <v>3</v>
      </c>
      <c r="E6" s="159" t="s">
        <v>4</v>
      </c>
      <c r="F6" s="159" t="s">
        <v>13</v>
      </c>
      <c r="G6" s="159" t="s">
        <v>20</v>
      </c>
      <c r="H6" s="159" t="s">
        <v>21</v>
      </c>
      <c r="I6" s="141" t="s">
        <v>32</v>
      </c>
      <c r="J6" s="141" t="s">
        <v>34</v>
      </c>
      <c r="K6" s="132" t="s">
        <v>5</v>
      </c>
      <c r="L6" s="162"/>
      <c r="M6" s="135" t="s">
        <v>19</v>
      </c>
      <c r="N6" s="132" t="s">
        <v>14</v>
      </c>
      <c r="O6" s="135" t="s">
        <v>18</v>
      </c>
      <c r="P6" s="144" t="s">
        <v>16</v>
      </c>
      <c r="Q6" s="145"/>
      <c r="R6" s="135" t="s">
        <v>18</v>
      </c>
      <c r="S6" s="141" t="s">
        <v>10</v>
      </c>
      <c r="T6" s="22"/>
      <c r="U6" s="156" t="s">
        <v>28</v>
      </c>
      <c r="V6" s="157"/>
      <c r="W6" s="157"/>
      <c r="X6" s="157"/>
      <c r="Y6" s="157"/>
      <c r="Z6" s="158"/>
      <c r="AB6" s="138" t="s">
        <v>9</v>
      </c>
    </row>
    <row r="7" spans="1:28" s="11" customFormat="1" ht="12.75" customHeight="1" x14ac:dyDescent="0.2">
      <c r="A7" s="166"/>
      <c r="B7" s="138"/>
      <c r="C7" s="138"/>
      <c r="D7" s="138"/>
      <c r="E7" s="160"/>
      <c r="F7" s="160"/>
      <c r="G7" s="160"/>
      <c r="H7" s="160"/>
      <c r="I7" s="142"/>
      <c r="J7" s="142"/>
      <c r="K7" s="133"/>
      <c r="L7" s="163"/>
      <c r="M7" s="136"/>
      <c r="N7" s="133"/>
      <c r="O7" s="136"/>
      <c r="P7" s="146"/>
      <c r="Q7" s="147"/>
      <c r="R7" s="136"/>
      <c r="S7" s="142"/>
      <c r="T7" s="22"/>
      <c r="U7" s="139" t="s">
        <v>23</v>
      </c>
      <c r="V7" s="139" t="s">
        <v>24</v>
      </c>
      <c r="W7" s="150" t="s">
        <v>6</v>
      </c>
      <c r="X7" s="151"/>
      <c r="Y7" s="139" t="s">
        <v>7</v>
      </c>
      <c r="Z7" s="154" t="s">
        <v>8</v>
      </c>
      <c r="AB7" s="138"/>
    </row>
    <row r="8" spans="1:28" s="11" customFormat="1" x14ac:dyDescent="0.2">
      <c r="A8" s="167"/>
      <c r="B8" s="138"/>
      <c r="C8" s="138"/>
      <c r="D8" s="138"/>
      <c r="E8" s="161"/>
      <c r="F8" s="161"/>
      <c r="G8" s="161"/>
      <c r="H8" s="161"/>
      <c r="I8" s="143"/>
      <c r="J8" s="143"/>
      <c r="K8" s="134"/>
      <c r="L8" s="164"/>
      <c r="M8" s="137"/>
      <c r="N8" s="134"/>
      <c r="O8" s="137"/>
      <c r="P8" s="148"/>
      <c r="Q8" s="149"/>
      <c r="R8" s="137"/>
      <c r="S8" s="143"/>
      <c r="T8" s="22" t="s">
        <v>37</v>
      </c>
      <c r="U8" s="140"/>
      <c r="V8" s="140"/>
      <c r="W8" s="152"/>
      <c r="X8" s="153"/>
      <c r="Y8" s="140"/>
      <c r="Z8" s="155"/>
      <c r="AB8" s="138"/>
    </row>
    <row r="9" spans="1:28" s="70" customFormat="1" x14ac:dyDescent="0.2">
      <c r="A9" s="77">
        <v>2021</v>
      </c>
      <c r="B9" s="77" t="s">
        <v>39</v>
      </c>
      <c r="C9" s="67">
        <v>159</v>
      </c>
      <c r="D9" s="77" t="s">
        <v>25</v>
      </c>
      <c r="E9" s="84">
        <v>44106</v>
      </c>
      <c r="F9" s="84">
        <v>44409</v>
      </c>
      <c r="G9" s="84">
        <v>44439</v>
      </c>
      <c r="H9" s="84">
        <v>44446</v>
      </c>
      <c r="I9" s="78">
        <v>3000</v>
      </c>
      <c r="J9" s="78" t="s">
        <v>35</v>
      </c>
      <c r="K9" s="77" t="s">
        <v>12</v>
      </c>
      <c r="L9" s="77" t="s">
        <v>15</v>
      </c>
      <c r="M9" s="32">
        <v>36.799999999999997</v>
      </c>
      <c r="N9" s="77" t="s">
        <v>26</v>
      </c>
      <c r="O9" s="79">
        <f t="shared" ref="O9" si="0">-(M9*I9)</f>
        <v>-110399.99999999999</v>
      </c>
      <c r="P9" s="80" t="s">
        <v>17</v>
      </c>
      <c r="Q9" s="65" t="s">
        <v>31</v>
      </c>
      <c r="R9" s="81">
        <f t="shared" ref="R9:R10" si="1">I9*V9</f>
        <v>179538</v>
      </c>
      <c r="S9" s="82">
        <v>0</v>
      </c>
      <c r="T9" s="77"/>
      <c r="U9" s="129">
        <v>59.845999999999997</v>
      </c>
      <c r="V9" s="129">
        <v>59.845999999999997</v>
      </c>
      <c r="W9" s="74">
        <f t="shared" ref="W9:W12" si="2">(V9-M9)*I9</f>
        <v>69138</v>
      </c>
      <c r="X9" s="76">
        <f t="shared" ref="X9:X12" si="3">W9</f>
        <v>69138</v>
      </c>
      <c r="Y9" s="74">
        <f t="shared" ref="Y9:Y10" si="4">W9</f>
        <v>69138</v>
      </c>
      <c r="Z9" s="82">
        <v>0</v>
      </c>
      <c r="AA9" s="77"/>
      <c r="AB9" s="83" t="s">
        <v>36</v>
      </c>
    </row>
    <row r="10" spans="1:28" s="70" customFormat="1" x14ac:dyDescent="0.2">
      <c r="A10" s="77">
        <v>2021</v>
      </c>
      <c r="B10" s="77" t="s">
        <v>40</v>
      </c>
      <c r="C10" s="66">
        <v>160</v>
      </c>
      <c r="D10" s="77" t="s">
        <v>25</v>
      </c>
      <c r="E10" s="84">
        <v>44106</v>
      </c>
      <c r="F10" s="84">
        <v>44440</v>
      </c>
      <c r="G10" s="84">
        <v>44469</v>
      </c>
      <c r="H10" s="84">
        <v>44476</v>
      </c>
      <c r="I10" s="78">
        <v>2900</v>
      </c>
      <c r="J10" s="78" t="s">
        <v>35</v>
      </c>
      <c r="K10" s="77" t="s">
        <v>12</v>
      </c>
      <c r="L10" s="77" t="s">
        <v>15</v>
      </c>
      <c r="M10" s="92">
        <v>36.799999999999997</v>
      </c>
      <c r="N10" s="77" t="s">
        <v>26</v>
      </c>
      <c r="O10" s="79">
        <f>-(M10*I10)</f>
        <v>-106719.99999999999</v>
      </c>
      <c r="P10" s="80" t="s">
        <v>17</v>
      </c>
      <c r="Q10" s="65" t="s">
        <v>31</v>
      </c>
      <c r="R10" s="81">
        <f t="shared" si="1"/>
        <v>176034.06</v>
      </c>
      <c r="S10" s="82">
        <v>0</v>
      </c>
      <c r="T10" s="77"/>
      <c r="U10" s="129">
        <v>59.845999999999997</v>
      </c>
      <c r="V10" s="128">
        <v>60.7014</v>
      </c>
      <c r="W10" s="74">
        <f t="shared" si="2"/>
        <v>69314.060000000012</v>
      </c>
      <c r="X10" s="76">
        <f t="shared" si="3"/>
        <v>69314.060000000012</v>
      </c>
      <c r="Y10" s="74">
        <f t="shared" si="4"/>
        <v>69314.060000000012</v>
      </c>
      <c r="Z10" s="82">
        <v>0</v>
      </c>
      <c r="AA10" s="77"/>
      <c r="AB10" s="83" t="s">
        <v>36</v>
      </c>
    </row>
    <row r="11" spans="1:28" s="70" customFormat="1" x14ac:dyDescent="0.2">
      <c r="A11" s="77">
        <v>2021</v>
      </c>
      <c r="B11" s="77" t="s">
        <v>41</v>
      </c>
      <c r="C11" s="66">
        <v>168</v>
      </c>
      <c r="D11" s="77" t="s">
        <v>11</v>
      </c>
      <c r="E11" s="84">
        <v>44106</v>
      </c>
      <c r="F11" s="84">
        <v>44409</v>
      </c>
      <c r="G11" s="84">
        <v>44439</v>
      </c>
      <c r="H11" s="84">
        <v>44446</v>
      </c>
      <c r="I11" s="78">
        <v>3000</v>
      </c>
      <c r="J11" s="78" t="s">
        <v>35</v>
      </c>
      <c r="K11" s="77" t="s">
        <v>12</v>
      </c>
      <c r="L11" s="77" t="s">
        <v>15</v>
      </c>
      <c r="M11" s="32">
        <v>36.75</v>
      </c>
      <c r="N11" s="77" t="s">
        <v>26</v>
      </c>
      <c r="O11" s="79">
        <f t="shared" ref="O11" si="5">-(M11*I11)</f>
        <v>-110250</v>
      </c>
      <c r="P11" s="80" t="s">
        <v>17</v>
      </c>
      <c r="Q11" s="65" t="s">
        <v>31</v>
      </c>
      <c r="R11" s="81">
        <f t="shared" ref="R11" si="6">I11*V11</f>
        <v>179519.28</v>
      </c>
      <c r="S11" s="82">
        <v>0</v>
      </c>
      <c r="T11" s="67"/>
      <c r="U11" s="129">
        <v>59.839759999999998</v>
      </c>
      <c r="V11" s="129">
        <v>59.839759999999998</v>
      </c>
      <c r="W11" s="74">
        <f t="shared" si="2"/>
        <v>69269.279999999999</v>
      </c>
      <c r="X11" s="76">
        <f t="shared" si="3"/>
        <v>69269.279999999999</v>
      </c>
      <c r="Y11" s="74">
        <f t="shared" ref="Y11" si="7">W11</f>
        <v>69269.279999999999</v>
      </c>
      <c r="Z11" s="82">
        <v>0</v>
      </c>
      <c r="AA11" s="77"/>
      <c r="AB11" s="83" t="s">
        <v>36</v>
      </c>
    </row>
    <row r="12" spans="1:28" s="70" customFormat="1" x14ac:dyDescent="0.2">
      <c r="A12" s="77">
        <v>2021</v>
      </c>
      <c r="B12" s="77" t="s">
        <v>42</v>
      </c>
      <c r="C12" s="67">
        <v>169</v>
      </c>
      <c r="D12" s="77" t="s">
        <v>11</v>
      </c>
      <c r="E12" s="84">
        <v>44106</v>
      </c>
      <c r="F12" s="84">
        <v>44440</v>
      </c>
      <c r="G12" s="84">
        <v>44469</v>
      </c>
      <c r="H12" s="84">
        <v>44476</v>
      </c>
      <c r="I12" s="78">
        <v>2900</v>
      </c>
      <c r="J12" s="78" t="s">
        <v>35</v>
      </c>
      <c r="K12" s="77" t="s">
        <v>12</v>
      </c>
      <c r="L12" s="77" t="s">
        <v>15</v>
      </c>
      <c r="M12" s="92">
        <v>36.75</v>
      </c>
      <c r="N12" s="77" t="s">
        <v>26</v>
      </c>
      <c r="O12" s="79">
        <f>-(M12*I12)</f>
        <v>-106575</v>
      </c>
      <c r="P12" s="80" t="s">
        <v>17</v>
      </c>
      <c r="Q12" s="65" t="s">
        <v>31</v>
      </c>
      <c r="R12" s="81">
        <f t="shared" ref="R12:R23" si="8">I12*V12</f>
        <v>175853.361</v>
      </c>
      <c r="S12" s="82">
        <v>0</v>
      </c>
      <c r="T12" s="67"/>
      <c r="U12" s="129">
        <v>59.839759999999998</v>
      </c>
      <c r="V12" s="128">
        <v>60.639090000000003</v>
      </c>
      <c r="W12" s="74">
        <f t="shared" si="2"/>
        <v>69278.361000000004</v>
      </c>
      <c r="X12" s="76">
        <f t="shared" si="3"/>
        <v>69278.361000000004</v>
      </c>
      <c r="Y12" s="74">
        <f t="shared" ref="Y12" si="9">W12</f>
        <v>69278.361000000004</v>
      </c>
      <c r="Z12" s="82">
        <v>0</v>
      </c>
      <c r="AA12" s="77"/>
      <c r="AB12" s="83" t="s">
        <v>36</v>
      </c>
    </row>
    <row r="13" spans="1:28" s="23" customFormat="1" x14ac:dyDescent="0.2">
      <c r="A13" s="93"/>
      <c r="B13" s="93"/>
      <c r="C13" s="93"/>
      <c r="D13" s="93"/>
      <c r="E13" s="94"/>
      <c r="F13" s="94"/>
      <c r="G13" s="94"/>
      <c r="H13" s="94"/>
      <c r="I13" s="95">
        <f>SUM(I9:I12)</f>
        <v>11800</v>
      </c>
      <c r="J13" s="95"/>
      <c r="K13" s="93"/>
      <c r="L13" s="93"/>
      <c r="M13" s="96"/>
      <c r="N13" s="93" t="s">
        <v>26</v>
      </c>
      <c r="O13" s="97">
        <f>SUM(O9:O12)</f>
        <v>-433945</v>
      </c>
      <c r="P13" s="93"/>
      <c r="Q13" s="94"/>
      <c r="R13" s="98">
        <f>SUM(R9:R12)</f>
        <v>710944.701</v>
      </c>
      <c r="S13" s="98">
        <f>SUM(S9:S12)</f>
        <v>0</v>
      </c>
      <c r="T13" s="93"/>
      <c r="U13" s="115" t="s">
        <v>27</v>
      </c>
      <c r="V13" s="116"/>
      <c r="W13" s="98">
        <f>SUM(W9:W12)</f>
        <v>276999.701</v>
      </c>
      <c r="X13" s="98">
        <f>SUM(X9:X12)</f>
        <v>276999.701</v>
      </c>
      <c r="Y13" s="98">
        <f>SUM(Y9:Y12)</f>
        <v>276999.701</v>
      </c>
      <c r="Z13" s="98">
        <v>0</v>
      </c>
      <c r="AA13" s="93"/>
      <c r="AB13" s="99"/>
    </row>
    <row r="14" spans="1:28" s="70" customFormat="1" x14ac:dyDescent="0.2">
      <c r="A14" s="77"/>
      <c r="B14" s="77"/>
      <c r="C14" s="67"/>
      <c r="D14" s="67"/>
      <c r="E14" s="84"/>
      <c r="F14" s="84"/>
      <c r="G14" s="84"/>
      <c r="H14" s="84"/>
      <c r="I14" s="78"/>
      <c r="J14" s="78"/>
      <c r="K14" s="77"/>
      <c r="L14" s="77"/>
      <c r="M14" s="92"/>
      <c r="N14" s="77"/>
      <c r="O14" s="79"/>
      <c r="P14" s="80"/>
      <c r="Q14" s="65"/>
      <c r="R14" s="81"/>
      <c r="S14" s="82"/>
      <c r="T14" s="77"/>
      <c r="U14" s="117"/>
      <c r="V14" s="114"/>
      <c r="W14" s="74"/>
      <c r="X14" s="76"/>
      <c r="Y14" s="74"/>
      <c r="Z14" s="82"/>
      <c r="AA14" s="77"/>
      <c r="AB14" s="83"/>
    </row>
    <row r="15" spans="1:28" s="70" customFormat="1" x14ac:dyDescent="0.2">
      <c r="A15" s="77">
        <v>2021</v>
      </c>
      <c r="B15" s="77" t="s">
        <v>43</v>
      </c>
      <c r="C15" s="67">
        <v>177</v>
      </c>
      <c r="D15" s="67" t="s">
        <v>25</v>
      </c>
      <c r="E15" s="84">
        <v>44134</v>
      </c>
      <c r="F15" s="84">
        <v>44409</v>
      </c>
      <c r="G15" s="84">
        <v>44439</v>
      </c>
      <c r="H15" s="84">
        <v>44447</v>
      </c>
      <c r="I15" s="78">
        <v>2200</v>
      </c>
      <c r="J15" s="78" t="s">
        <v>35</v>
      </c>
      <c r="K15" s="77" t="s">
        <v>12</v>
      </c>
      <c r="L15" s="77" t="s">
        <v>15</v>
      </c>
      <c r="M15" s="92">
        <v>41.15</v>
      </c>
      <c r="N15" s="77" t="s">
        <v>58</v>
      </c>
      <c r="O15" s="79">
        <f t="shared" ref="O15:O23" si="10">-(M15*I15)</f>
        <v>-90530</v>
      </c>
      <c r="P15" s="80" t="s">
        <v>17</v>
      </c>
      <c r="Q15" s="65" t="s">
        <v>31</v>
      </c>
      <c r="R15" s="81">
        <f>I15*V15</f>
        <v>154993.96000000002</v>
      </c>
      <c r="S15" s="82">
        <v>0</v>
      </c>
      <c r="T15" s="77"/>
      <c r="U15" s="128">
        <v>70.451800000000006</v>
      </c>
      <c r="V15" s="128">
        <v>70.451800000000006</v>
      </c>
      <c r="W15" s="74">
        <f>(V15-M15)*I15</f>
        <v>64463.960000000014</v>
      </c>
      <c r="X15" s="76">
        <f t="shared" ref="X15:X23" si="11">W15</f>
        <v>64463.960000000014</v>
      </c>
      <c r="Y15" s="74">
        <f t="shared" ref="Y15:Y23" si="12">W15</f>
        <v>64463.960000000014</v>
      </c>
      <c r="Z15" s="82">
        <v>0</v>
      </c>
      <c r="AA15" s="77"/>
      <c r="AB15" s="83" t="s">
        <v>36</v>
      </c>
    </row>
    <row r="16" spans="1:28" s="70" customFormat="1" x14ac:dyDescent="0.2">
      <c r="A16" s="77">
        <v>2021</v>
      </c>
      <c r="B16" s="77" t="s">
        <v>44</v>
      </c>
      <c r="C16" s="67">
        <v>178</v>
      </c>
      <c r="D16" s="67" t="s">
        <v>25</v>
      </c>
      <c r="E16" s="84">
        <v>44134</v>
      </c>
      <c r="F16" s="84">
        <v>44440</v>
      </c>
      <c r="G16" s="84">
        <v>44469</v>
      </c>
      <c r="H16" s="84">
        <v>44446</v>
      </c>
      <c r="I16" s="78">
        <v>2150</v>
      </c>
      <c r="J16" s="78" t="s">
        <v>35</v>
      </c>
      <c r="K16" s="77" t="s">
        <v>12</v>
      </c>
      <c r="L16" s="77" t="s">
        <v>15</v>
      </c>
      <c r="M16" s="92">
        <v>41.15</v>
      </c>
      <c r="N16" s="77" t="s">
        <v>58</v>
      </c>
      <c r="O16" s="79">
        <f t="shared" si="10"/>
        <v>-88472.5</v>
      </c>
      <c r="P16" s="80" t="s">
        <v>17</v>
      </c>
      <c r="Q16" s="65" t="s">
        <v>31</v>
      </c>
      <c r="R16" s="81">
        <f t="shared" si="8"/>
        <v>154190.69</v>
      </c>
      <c r="S16" s="82">
        <v>0</v>
      </c>
      <c r="T16" s="77"/>
      <c r="U16" s="128">
        <v>70.451800000000006</v>
      </c>
      <c r="V16" s="128">
        <v>71.7166</v>
      </c>
      <c r="W16" s="74">
        <f>(V16-M16)*I16</f>
        <v>65718.19</v>
      </c>
      <c r="X16" s="76">
        <f t="shared" si="11"/>
        <v>65718.19</v>
      </c>
      <c r="Y16" s="74">
        <f t="shared" si="12"/>
        <v>65718.19</v>
      </c>
      <c r="Z16" s="82">
        <v>0</v>
      </c>
      <c r="AA16" s="77"/>
      <c r="AB16" s="83" t="s">
        <v>36</v>
      </c>
    </row>
    <row r="17" spans="1:28" s="70" customFormat="1" x14ac:dyDescent="0.2">
      <c r="A17" s="77">
        <v>2021</v>
      </c>
      <c r="B17" s="77" t="s">
        <v>45</v>
      </c>
      <c r="C17" s="67">
        <v>179</v>
      </c>
      <c r="D17" s="67" t="s">
        <v>25</v>
      </c>
      <c r="E17" s="84">
        <v>44134</v>
      </c>
      <c r="F17" s="84">
        <v>44470</v>
      </c>
      <c r="G17" s="84">
        <v>44500</v>
      </c>
      <c r="H17" s="84">
        <v>44505</v>
      </c>
      <c r="I17" s="78">
        <v>1800</v>
      </c>
      <c r="J17" s="78" t="s">
        <v>35</v>
      </c>
      <c r="K17" s="77" t="s">
        <v>12</v>
      </c>
      <c r="L17" s="77" t="s">
        <v>15</v>
      </c>
      <c r="M17" s="92">
        <v>41.15</v>
      </c>
      <c r="N17" s="77" t="s">
        <v>58</v>
      </c>
      <c r="O17" s="79">
        <f t="shared" si="10"/>
        <v>-74070</v>
      </c>
      <c r="P17" s="80" t="s">
        <v>17</v>
      </c>
      <c r="Q17" s="65" t="s">
        <v>31</v>
      </c>
      <c r="R17" s="81">
        <f t="shared" si="8"/>
        <v>127969.19999999998</v>
      </c>
      <c r="S17" s="82">
        <v>0</v>
      </c>
      <c r="T17" s="77"/>
      <c r="U17" s="128">
        <v>70.451800000000006</v>
      </c>
      <c r="V17" s="128">
        <v>71.093999999999994</v>
      </c>
      <c r="W17" s="74">
        <f>(V17-M17)*I17</f>
        <v>53899.19999999999</v>
      </c>
      <c r="X17" s="76">
        <f t="shared" si="11"/>
        <v>53899.19999999999</v>
      </c>
      <c r="Y17" s="74">
        <f t="shared" si="12"/>
        <v>53899.19999999999</v>
      </c>
      <c r="Z17" s="82">
        <v>0</v>
      </c>
      <c r="AA17" s="77"/>
      <c r="AB17" s="83" t="s">
        <v>36</v>
      </c>
    </row>
    <row r="18" spans="1:28" s="75" customFormat="1" x14ac:dyDescent="0.2">
      <c r="A18" s="67">
        <v>2021</v>
      </c>
      <c r="B18" s="67" t="s">
        <v>46</v>
      </c>
      <c r="C18" s="67">
        <v>187</v>
      </c>
      <c r="D18" s="67" t="s">
        <v>11</v>
      </c>
      <c r="E18" s="68">
        <v>44134</v>
      </c>
      <c r="F18" s="68">
        <v>44409</v>
      </c>
      <c r="G18" s="68">
        <v>44439</v>
      </c>
      <c r="H18" s="68">
        <v>44447</v>
      </c>
      <c r="I18" s="69">
        <v>2200</v>
      </c>
      <c r="J18" s="69" t="s">
        <v>35</v>
      </c>
      <c r="K18" s="67" t="s">
        <v>12</v>
      </c>
      <c r="L18" s="67" t="s">
        <v>15</v>
      </c>
      <c r="M18" s="71">
        <v>41.12</v>
      </c>
      <c r="N18" s="67" t="s">
        <v>58</v>
      </c>
      <c r="O18" s="90">
        <f t="shared" si="10"/>
        <v>-90464</v>
      </c>
      <c r="P18" s="72" t="s">
        <v>17</v>
      </c>
      <c r="Q18" s="68" t="s">
        <v>31</v>
      </c>
      <c r="R18" s="73">
        <f t="shared" si="8"/>
        <v>154994.00399999999</v>
      </c>
      <c r="S18" s="74">
        <v>0</v>
      </c>
      <c r="T18" s="67"/>
      <c r="U18" s="128">
        <v>70.451819999999998</v>
      </c>
      <c r="V18" s="128">
        <v>70.451819999999998</v>
      </c>
      <c r="W18" s="74">
        <f>(V18-M18)*I18</f>
        <v>64530.004000000001</v>
      </c>
      <c r="X18" s="76">
        <f t="shared" si="11"/>
        <v>64530.004000000001</v>
      </c>
      <c r="Y18" s="74">
        <f t="shared" si="12"/>
        <v>64530.004000000001</v>
      </c>
      <c r="Z18" s="74">
        <v>0</v>
      </c>
      <c r="AA18" s="67"/>
      <c r="AB18" s="91" t="s">
        <v>36</v>
      </c>
    </row>
    <row r="19" spans="1:28" s="75" customFormat="1" x14ac:dyDescent="0.2">
      <c r="A19" s="67">
        <v>2021</v>
      </c>
      <c r="B19" s="67" t="s">
        <v>47</v>
      </c>
      <c r="C19" s="67">
        <v>188</v>
      </c>
      <c r="D19" s="67" t="s">
        <v>11</v>
      </c>
      <c r="E19" s="68">
        <v>44134</v>
      </c>
      <c r="F19" s="68">
        <v>44440</v>
      </c>
      <c r="G19" s="68">
        <v>44469</v>
      </c>
      <c r="H19" s="68">
        <v>44446</v>
      </c>
      <c r="I19" s="69">
        <v>2150</v>
      </c>
      <c r="J19" s="69" t="s">
        <v>35</v>
      </c>
      <c r="K19" s="67" t="s">
        <v>12</v>
      </c>
      <c r="L19" s="67" t="s">
        <v>15</v>
      </c>
      <c r="M19" s="71">
        <v>41.12</v>
      </c>
      <c r="N19" s="67" t="s">
        <v>58</v>
      </c>
      <c r="O19" s="90">
        <f t="shared" si="10"/>
        <v>-88408</v>
      </c>
      <c r="P19" s="72" t="s">
        <v>17</v>
      </c>
      <c r="Q19" s="68" t="s">
        <v>31</v>
      </c>
      <c r="R19" s="73">
        <f t="shared" si="8"/>
        <v>153942.9025</v>
      </c>
      <c r="S19" s="74">
        <v>0</v>
      </c>
      <c r="T19" s="67"/>
      <c r="U19" s="128">
        <v>70.451819999999998</v>
      </c>
      <c r="V19" s="128">
        <v>71.601349999999996</v>
      </c>
      <c r="W19" s="74">
        <f>(V19-M19)*I19</f>
        <v>65534.902499999997</v>
      </c>
      <c r="X19" s="76">
        <f t="shared" si="11"/>
        <v>65534.902499999997</v>
      </c>
      <c r="Y19" s="74">
        <f t="shared" si="12"/>
        <v>65534.902499999997</v>
      </c>
      <c r="Z19" s="74">
        <v>0</v>
      </c>
      <c r="AA19" s="67"/>
      <c r="AB19" s="91" t="s">
        <v>36</v>
      </c>
    </row>
    <row r="20" spans="1:28" s="75" customFormat="1" x14ac:dyDescent="0.2">
      <c r="A20" s="67">
        <v>2021</v>
      </c>
      <c r="B20" s="67" t="s">
        <v>48</v>
      </c>
      <c r="C20" s="67">
        <v>189</v>
      </c>
      <c r="D20" s="67" t="s">
        <v>11</v>
      </c>
      <c r="E20" s="68">
        <v>44134</v>
      </c>
      <c r="F20" s="68">
        <v>44470</v>
      </c>
      <c r="G20" s="68">
        <v>44500</v>
      </c>
      <c r="H20" s="68">
        <v>44505</v>
      </c>
      <c r="I20" s="69">
        <v>1800</v>
      </c>
      <c r="J20" s="69" t="s">
        <v>35</v>
      </c>
      <c r="K20" s="67" t="s">
        <v>12</v>
      </c>
      <c r="L20" s="67" t="s">
        <v>15</v>
      </c>
      <c r="M20" s="71">
        <v>41.12</v>
      </c>
      <c r="N20" s="67" t="s">
        <v>58</v>
      </c>
      <c r="O20" s="90">
        <f t="shared" si="10"/>
        <v>-74016</v>
      </c>
      <c r="P20" s="72" t="s">
        <v>17</v>
      </c>
      <c r="Q20" s="68" t="s">
        <v>31</v>
      </c>
      <c r="R20" s="73">
        <f t="shared" si="8"/>
        <v>127754.136</v>
      </c>
      <c r="S20" s="74">
        <v>0</v>
      </c>
      <c r="T20" s="67"/>
      <c r="U20" s="128">
        <v>70.451819999999998</v>
      </c>
      <c r="V20" s="128">
        <v>70.974519999999998</v>
      </c>
      <c r="W20" s="74">
        <f>(V20-M20)*I20</f>
        <v>53738.135999999999</v>
      </c>
      <c r="X20" s="76">
        <f t="shared" si="11"/>
        <v>53738.135999999999</v>
      </c>
      <c r="Y20" s="74">
        <f t="shared" si="12"/>
        <v>53738.135999999999</v>
      </c>
      <c r="Z20" s="74">
        <v>0</v>
      </c>
      <c r="AA20" s="67"/>
      <c r="AB20" s="91" t="s">
        <v>36</v>
      </c>
    </row>
    <row r="21" spans="1:28" s="75" customFormat="1" x14ac:dyDescent="0.2">
      <c r="A21" s="67">
        <v>2021</v>
      </c>
      <c r="B21" s="67" t="s">
        <v>49</v>
      </c>
      <c r="C21" s="67">
        <v>197</v>
      </c>
      <c r="D21" s="67" t="s">
        <v>11</v>
      </c>
      <c r="E21" s="68">
        <v>44134</v>
      </c>
      <c r="F21" s="68">
        <v>44409</v>
      </c>
      <c r="G21" s="68">
        <v>44439</v>
      </c>
      <c r="H21" s="68">
        <v>44447</v>
      </c>
      <c r="I21" s="69">
        <v>4400</v>
      </c>
      <c r="J21" s="69" t="s">
        <v>35</v>
      </c>
      <c r="K21" s="67" t="s">
        <v>52</v>
      </c>
      <c r="L21" s="67" t="s">
        <v>53</v>
      </c>
      <c r="M21" s="71">
        <v>50</v>
      </c>
      <c r="N21" s="67" t="s">
        <v>58</v>
      </c>
      <c r="O21" s="90">
        <f t="shared" si="10"/>
        <v>-220000</v>
      </c>
      <c r="P21" s="72"/>
      <c r="Q21" s="68" t="s">
        <v>31</v>
      </c>
      <c r="R21" s="73">
        <f t="shared" si="8"/>
        <v>309980</v>
      </c>
      <c r="S21" s="110">
        <f t="shared" ref="S21:S23" si="13">2.4*I21*(-1)</f>
        <v>-10560</v>
      </c>
      <c r="T21" s="67"/>
      <c r="U21" s="128">
        <v>70.45</v>
      </c>
      <c r="V21" s="128">
        <v>70.45</v>
      </c>
      <c r="W21" s="74">
        <f>(V21-M21)*I21</f>
        <v>89980.000000000015</v>
      </c>
      <c r="X21" s="76">
        <f t="shared" si="11"/>
        <v>89980.000000000015</v>
      </c>
      <c r="Y21" s="74">
        <f t="shared" si="12"/>
        <v>89980.000000000015</v>
      </c>
      <c r="Z21" s="74">
        <v>0</v>
      </c>
      <c r="AA21" s="67"/>
      <c r="AB21" s="91" t="s">
        <v>36</v>
      </c>
    </row>
    <row r="22" spans="1:28" s="75" customFormat="1" x14ac:dyDescent="0.2">
      <c r="A22" s="67">
        <v>2021</v>
      </c>
      <c r="B22" s="67" t="s">
        <v>50</v>
      </c>
      <c r="C22" s="67">
        <v>198</v>
      </c>
      <c r="D22" s="67" t="s">
        <v>11</v>
      </c>
      <c r="E22" s="68">
        <v>44134</v>
      </c>
      <c r="F22" s="68">
        <v>44440</v>
      </c>
      <c r="G22" s="68">
        <v>44469</v>
      </c>
      <c r="H22" s="68">
        <v>44446</v>
      </c>
      <c r="I22" s="69">
        <v>4300</v>
      </c>
      <c r="J22" s="69" t="s">
        <v>35</v>
      </c>
      <c r="K22" s="67" t="s">
        <v>52</v>
      </c>
      <c r="L22" s="67" t="s">
        <v>53</v>
      </c>
      <c r="M22" s="71">
        <v>50</v>
      </c>
      <c r="N22" s="67" t="s">
        <v>58</v>
      </c>
      <c r="O22" s="90">
        <f t="shared" si="10"/>
        <v>-215000</v>
      </c>
      <c r="P22" s="72"/>
      <c r="Q22" s="68" t="s">
        <v>31</v>
      </c>
      <c r="R22" s="73">
        <f t="shared" si="8"/>
        <v>307880</v>
      </c>
      <c r="S22" s="110">
        <f t="shared" si="13"/>
        <v>-10320</v>
      </c>
      <c r="T22" s="67"/>
      <c r="U22" s="128">
        <v>70.45</v>
      </c>
      <c r="V22" s="128">
        <v>71.599999999999994</v>
      </c>
      <c r="W22" s="74">
        <f>(V22-M22)*I22</f>
        <v>92879.999999999971</v>
      </c>
      <c r="X22" s="76">
        <f t="shared" si="11"/>
        <v>92879.999999999971</v>
      </c>
      <c r="Y22" s="74">
        <f t="shared" si="12"/>
        <v>92879.999999999971</v>
      </c>
      <c r="Z22" s="74">
        <v>0</v>
      </c>
      <c r="AA22" s="67"/>
      <c r="AB22" s="91" t="s">
        <v>36</v>
      </c>
    </row>
    <row r="23" spans="1:28" s="75" customFormat="1" x14ac:dyDescent="0.2">
      <c r="A23" s="67">
        <v>2021</v>
      </c>
      <c r="B23" s="67" t="s">
        <v>51</v>
      </c>
      <c r="C23" s="67">
        <v>199</v>
      </c>
      <c r="D23" s="67" t="s">
        <v>11</v>
      </c>
      <c r="E23" s="68">
        <v>44134</v>
      </c>
      <c r="F23" s="68">
        <v>44470</v>
      </c>
      <c r="G23" s="68">
        <v>44500</v>
      </c>
      <c r="H23" s="68">
        <v>44505</v>
      </c>
      <c r="I23" s="69">
        <v>3600</v>
      </c>
      <c r="J23" s="69" t="s">
        <v>35</v>
      </c>
      <c r="K23" s="67" t="s">
        <v>52</v>
      </c>
      <c r="L23" s="67" t="s">
        <v>53</v>
      </c>
      <c r="M23" s="71">
        <v>50</v>
      </c>
      <c r="N23" s="67" t="s">
        <v>58</v>
      </c>
      <c r="O23" s="90">
        <f t="shared" si="10"/>
        <v>-180000</v>
      </c>
      <c r="P23" s="72"/>
      <c r="Q23" s="68" t="s">
        <v>31</v>
      </c>
      <c r="R23" s="111">
        <f t="shared" si="8"/>
        <v>255528</v>
      </c>
      <c r="S23" s="110">
        <f t="shared" si="13"/>
        <v>-8640</v>
      </c>
      <c r="T23" s="67"/>
      <c r="U23" s="128">
        <v>70.45</v>
      </c>
      <c r="V23" s="128">
        <v>70.98</v>
      </c>
      <c r="W23" s="74">
        <f>(V23-M23)*I23</f>
        <v>75528.000000000015</v>
      </c>
      <c r="X23" s="76">
        <f t="shared" si="11"/>
        <v>75528.000000000015</v>
      </c>
      <c r="Y23" s="74">
        <f t="shared" si="12"/>
        <v>75528.000000000015</v>
      </c>
      <c r="Z23" s="74">
        <v>0</v>
      </c>
      <c r="AA23" s="67"/>
      <c r="AB23" s="91" t="s">
        <v>36</v>
      </c>
    </row>
    <row r="24" spans="1:28" s="23" customFormat="1" x14ac:dyDescent="0.2">
      <c r="A24" s="93"/>
      <c r="B24" s="93"/>
      <c r="C24" s="93"/>
      <c r="D24" s="93"/>
      <c r="E24" s="94"/>
      <c r="F24" s="94"/>
      <c r="G24" s="94"/>
      <c r="H24" s="94"/>
      <c r="I24" s="95">
        <f>SUM(I15:I23)</f>
        <v>24600</v>
      </c>
      <c r="J24" s="95"/>
      <c r="K24" s="93"/>
      <c r="L24" s="93"/>
      <c r="M24" s="96"/>
      <c r="N24" s="93" t="s">
        <v>58</v>
      </c>
      <c r="O24" s="97">
        <f>SUM(O15:O23)</f>
        <v>-1120960.5</v>
      </c>
      <c r="P24" s="93"/>
      <c r="Q24" s="94"/>
      <c r="R24" s="98">
        <f>SUM(R15:R23)</f>
        <v>1747232.8924999998</v>
      </c>
      <c r="S24" s="98">
        <f>SUM(S15:S23)</f>
        <v>-29520</v>
      </c>
      <c r="T24" s="93"/>
      <c r="U24" s="118" t="s">
        <v>57</v>
      </c>
      <c r="V24" s="116"/>
      <c r="W24" s="98">
        <f>SUM(W15:W23)</f>
        <v>626272.39249999996</v>
      </c>
      <c r="X24" s="98">
        <f>SUM(X15:X23)</f>
        <v>626272.39249999996</v>
      </c>
      <c r="Y24" s="98">
        <f>SUM(Y15:Y23)</f>
        <v>626272.39249999996</v>
      </c>
      <c r="Z24" s="98">
        <v>0</v>
      </c>
      <c r="AA24" s="93"/>
      <c r="AB24" s="99"/>
    </row>
    <row r="25" spans="1:28" s="23" customFormat="1" x14ac:dyDescent="0.2">
      <c r="A25" s="100"/>
      <c r="B25" s="100"/>
      <c r="C25" s="100"/>
      <c r="D25" s="100"/>
      <c r="E25" s="101"/>
      <c r="F25" s="101"/>
      <c r="G25" s="101"/>
      <c r="H25" s="101"/>
      <c r="I25" s="102"/>
      <c r="J25" s="102"/>
      <c r="K25" s="100"/>
      <c r="L25" s="100"/>
      <c r="M25" s="103"/>
      <c r="N25" s="100"/>
      <c r="O25" s="104"/>
      <c r="P25" s="100"/>
      <c r="Q25" s="101"/>
      <c r="R25" s="105"/>
      <c r="S25" s="105"/>
      <c r="T25" s="100"/>
      <c r="U25" s="31" t="s">
        <v>59</v>
      </c>
      <c r="V25" s="131"/>
      <c r="W25" s="26">
        <f>W24+$S$24</f>
        <v>596752.39249999996</v>
      </c>
      <c r="X25" s="26">
        <f>X24+$S$24</f>
        <v>596752.39249999996</v>
      </c>
      <c r="Y25" s="26">
        <f>Y24+$S$24</f>
        <v>596752.39249999996</v>
      </c>
      <c r="Z25" s="26">
        <f>Z24+$S$29</f>
        <v>0</v>
      </c>
      <c r="AA25" s="100"/>
      <c r="AB25" s="106"/>
    </row>
    <row r="26" spans="1:28" s="23" customFormat="1" x14ac:dyDescent="0.2">
      <c r="A26" s="100"/>
      <c r="B26" s="100"/>
      <c r="C26" s="100"/>
      <c r="D26" s="100"/>
      <c r="E26" s="101"/>
      <c r="F26" s="101"/>
      <c r="G26" s="101"/>
      <c r="H26" s="101"/>
      <c r="I26" s="102"/>
      <c r="J26" s="102"/>
      <c r="K26" s="100"/>
      <c r="L26" s="100"/>
      <c r="M26" s="103"/>
      <c r="N26" s="100"/>
      <c r="O26" s="109"/>
      <c r="P26" s="100"/>
      <c r="Q26" s="101"/>
      <c r="R26" s="105"/>
      <c r="S26" s="105"/>
      <c r="T26" s="100"/>
      <c r="U26" s="119" t="s">
        <v>54</v>
      </c>
      <c r="V26" s="120"/>
      <c r="W26" s="105">
        <f>W25/$W$34</f>
        <v>504035.130284218</v>
      </c>
      <c r="X26" s="105">
        <f>X25/$W$34</f>
        <v>504035.130284218</v>
      </c>
      <c r="Y26" s="105">
        <f>Y25/$W$34</f>
        <v>504035.130284218</v>
      </c>
      <c r="Z26" s="105"/>
      <c r="AA26" s="100"/>
      <c r="AB26" s="106"/>
    </row>
    <row r="27" spans="1:28" s="23" customFormat="1" x14ac:dyDescent="0.2">
      <c r="A27" s="100"/>
      <c r="B27" s="100"/>
      <c r="C27" s="100"/>
      <c r="D27" s="100"/>
      <c r="E27" s="101"/>
      <c r="F27" s="101"/>
      <c r="G27" s="101"/>
      <c r="H27" s="101"/>
      <c r="I27" s="102"/>
      <c r="J27" s="102"/>
      <c r="K27" s="100"/>
      <c r="L27" s="100"/>
      <c r="M27" s="103"/>
      <c r="N27" s="100"/>
      <c r="O27" s="104"/>
      <c r="P27" s="100"/>
      <c r="Q27" s="101"/>
      <c r="R27" s="105"/>
      <c r="S27" s="105"/>
      <c r="T27" s="100"/>
      <c r="U27" s="119"/>
      <c r="V27" s="120"/>
      <c r="W27" s="105"/>
      <c r="X27" s="105"/>
      <c r="Y27" s="105"/>
      <c r="Z27" s="105"/>
      <c r="AA27" s="100"/>
      <c r="AB27" s="106"/>
    </row>
    <row r="28" spans="1:28" s="23" customFormat="1" ht="13.5" thickBot="1" x14ac:dyDescent="0.25">
      <c r="A28" s="24"/>
      <c r="B28" s="24"/>
      <c r="C28" s="24"/>
      <c r="D28" s="24"/>
      <c r="E28" s="25"/>
      <c r="F28" s="25"/>
      <c r="G28" s="25"/>
      <c r="H28" s="25"/>
      <c r="I28" s="31"/>
      <c r="J28" s="31"/>
      <c r="K28" s="24"/>
      <c r="L28" s="24"/>
      <c r="M28" s="33"/>
      <c r="N28" s="24"/>
      <c r="O28" s="30"/>
      <c r="P28" s="24"/>
      <c r="Q28" s="25"/>
      <c r="R28" s="26"/>
      <c r="S28" s="26"/>
      <c r="T28" s="24"/>
      <c r="U28" s="121"/>
      <c r="V28" s="122"/>
      <c r="W28" s="26"/>
      <c r="X28" s="26"/>
      <c r="Y28" s="26"/>
      <c r="Z28" s="26"/>
      <c r="AA28" s="24"/>
      <c r="AB28" s="61"/>
    </row>
    <row r="29" spans="1:28" ht="14.25" thickTop="1" thickBot="1" x14ac:dyDescent="0.25">
      <c r="D29"/>
      <c r="E29"/>
      <c r="F29"/>
      <c r="G29" s="86"/>
      <c r="I29" s="88"/>
      <c r="J29"/>
      <c r="S29"/>
      <c r="T29" s="63"/>
      <c r="U29" s="123" t="s">
        <v>38</v>
      </c>
      <c r="V29" s="124"/>
      <c r="W29" s="108">
        <f>W13+W26</f>
        <v>781034.831284218</v>
      </c>
      <c r="X29" s="108">
        <f>X13+X26</f>
        <v>781034.831284218</v>
      </c>
      <c r="Y29" s="108">
        <f>Y13+Y26</f>
        <v>781034.831284218</v>
      </c>
      <c r="Z29" s="64">
        <v>0</v>
      </c>
    </row>
    <row r="30" spans="1:28" ht="13.5" thickTop="1" x14ac:dyDescent="0.2">
      <c r="D30"/>
      <c r="E30"/>
      <c r="F30"/>
      <c r="G30" s="86"/>
      <c r="I30" s="88"/>
      <c r="J30"/>
      <c r="S30"/>
    </row>
    <row r="31" spans="1:28" x14ac:dyDescent="0.2">
      <c r="G31" s="86"/>
      <c r="I31" s="88"/>
    </row>
    <row r="32" spans="1:28" x14ac:dyDescent="0.2">
      <c r="D32"/>
      <c r="E32"/>
      <c r="F32"/>
      <c r="G32" s="85"/>
      <c r="I32" s="87"/>
      <c r="J32"/>
      <c r="S32"/>
      <c r="T32" s="37"/>
      <c r="U32" s="126" t="s">
        <v>55</v>
      </c>
      <c r="V32" s="127"/>
      <c r="W32" s="107"/>
      <c r="X32" s="34">
        <v>44439</v>
      </c>
    </row>
    <row r="33" spans="4:23" x14ac:dyDescent="0.2">
      <c r="G33"/>
      <c r="H33"/>
      <c r="I33"/>
      <c r="J33"/>
      <c r="U33" s="126"/>
      <c r="V33" s="127"/>
      <c r="W33" s="107"/>
    </row>
    <row r="34" spans="4:23" x14ac:dyDescent="0.2">
      <c r="D34"/>
      <c r="E34"/>
      <c r="F34"/>
      <c r="G34"/>
      <c r="H34"/>
      <c r="I34"/>
      <c r="J34"/>
      <c r="S34"/>
      <c r="U34" s="126"/>
      <c r="V34" s="127" t="s">
        <v>56</v>
      </c>
      <c r="W34" s="89">
        <v>1.1839500000000001</v>
      </c>
    </row>
    <row r="35" spans="4:23" x14ac:dyDescent="0.2">
      <c r="D35"/>
      <c r="E35"/>
      <c r="F35"/>
      <c r="G35"/>
      <c r="H35"/>
      <c r="I35"/>
      <c r="J35"/>
      <c r="S35"/>
      <c r="U35" s="126"/>
      <c r="V35" s="127"/>
      <c r="W35" s="107"/>
    </row>
    <row r="36" spans="4:23" x14ac:dyDescent="0.2">
      <c r="G36"/>
      <c r="H36"/>
      <c r="I36"/>
      <c r="J36"/>
    </row>
    <row r="37" spans="4:23" x14ac:dyDescent="0.2">
      <c r="G37"/>
      <c r="H37"/>
      <c r="I37"/>
      <c r="J37"/>
    </row>
    <row r="38" spans="4:23" x14ac:dyDescent="0.2">
      <c r="G38"/>
      <c r="H38"/>
      <c r="I38"/>
      <c r="J38"/>
    </row>
    <row r="39" spans="4:23" x14ac:dyDescent="0.2">
      <c r="G39"/>
      <c r="H39"/>
      <c r="I39"/>
      <c r="J39"/>
    </row>
    <row r="40" spans="4:23" x14ac:dyDescent="0.2">
      <c r="G40"/>
      <c r="H40"/>
      <c r="I40"/>
      <c r="J40"/>
    </row>
    <row r="41" spans="4:23" x14ac:dyDescent="0.2">
      <c r="G41"/>
      <c r="H41"/>
      <c r="I41"/>
      <c r="J41"/>
    </row>
    <row r="42" spans="4:23" x14ac:dyDescent="0.2">
      <c r="G42"/>
      <c r="H42"/>
      <c r="I42"/>
      <c r="J42"/>
    </row>
    <row r="43" spans="4:23" x14ac:dyDescent="0.2">
      <c r="G43"/>
      <c r="H43"/>
      <c r="I43"/>
      <c r="J43"/>
    </row>
    <row r="44" spans="4:23" x14ac:dyDescent="0.2">
      <c r="G44"/>
      <c r="H44"/>
      <c r="I44"/>
      <c r="J44"/>
    </row>
  </sheetData>
  <mergeCells count="24">
    <mergeCell ref="G6:G8"/>
    <mergeCell ref="K6:L8"/>
    <mergeCell ref="M6:M8"/>
    <mergeCell ref="I6:I8"/>
    <mergeCell ref="A6:A8"/>
    <mergeCell ref="B6:B8"/>
    <mergeCell ref="C6:C8"/>
    <mergeCell ref="D6:D8"/>
    <mergeCell ref="F6:F8"/>
    <mergeCell ref="H6:H8"/>
    <mergeCell ref="E6:E8"/>
    <mergeCell ref="J6:J8"/>
    <mergeCell ref="N6:N8"/>
    <mergeCell ref="O6:O8"/>
    <mergeCell ref="AB6:AB8"/>
    <mergeCell ref="U7:U8"/>
    <mergeCell ref="V7:V8"/>
    <mergeCell ref="S6:S8"/>
    <mergeCell ref="P6:Q8"/>
    <mergeCell ref="R6:R8"/>
    <mergeCell ref="W7:X8"/>
    <mergeCell ref="Y7:Y8"/>
    <mergeCell ref="Z7:Z8"/>
    <mergeCell ref="U6:Z6"/>
  </mergeCells>
  <phoneticPr fontId="42" type="noConversion"/>
  <conditionalFormatting sqref="U24 W26:Y28 U26:U27 W14:Y24 S14:S27">
    <cfRule type="cellIs" dxfId="38" priority="518" operator="lessThan">
      <formula>0</formula>
    </cfRule>
  </conditionalFormatting>
  <conditionalFormatting sqref="B28:B1048576 B1:B8">
    <cfRule type="duplicateValues" dxfId="37" priority="472"/>
  </conditionalFormatting>
  <conditionalFormatting sqref="W29:Y29">
    <cfRule type="cellIs" dxfId="36" priority="405" operator="lessThan">
      <formula>0</formula>
    </cfRule>
  </conditionalFormatting>
  <conditionalFormatting sqref="W12:Y12">
    <cfRule type="cellIs" dxfId="35" priority="287" operator="lessThan">
      <formula>0</formula>
    </cfRule>
  </conditionalFormatting>
  <conditionalFormatting sqref="S12">
    <cfRule type="cellIs" dxfId="34" priority="261" operator="lessThan">
      <formula>0</formula>
    </cfRule>
  </conditionalFormatting>
  <conditionalFormatting sqref="B12">
    <cfRule type="duplicateValues" dxfId="33" priority="693"/>
  </conditionalFormatting>
  <conditionalFormatting sqref="B11">
    <cfRule type="duplicateValues" dxfId="32" priority="162"/>
  </conditionalFormatting>
  <conditionalFormatting sqref="W11:Y11">
    <cfRule type="cellIs" dxfId="31" priority="161" operator="lessThan">
      <formula>0</formula>
    </cfRule>
  </conditionalFormatting>
  <conditionalFormatting sqref="S11">
    <cfRule type="cellIs" dxfId="30" priority="160" operator="lessThan">
      <formula>0</formula>
    </cfRule>
  </conditionalFormatting>
  <conditionalFormatting sqref="B11">
    <cfRule type="duplicateValues" dxfId="29" priority="163"/>
  </conditionalFormatting>
  <conditionalFormatting sqref="B11">
    <cfRule type="duplicateValues" dxfId="28" priority="164"/>
  </conditionalFormatting>
  <conditionalFormatting sqref="O9:O12 O14:O27">
    <cfRule type="cellIs" dxfId="27" priority="143" operator="greaterThanOrEqual">
      <formula>0</formula>
    </cfRule>
    <cfRule type="cellIs" dxfId="26" priority="144" operator="lessThan">
      <formula>0</formula>
    </cfRule>
  </conditionalFormatting>
  <conditionalFormatting sqref="W26:Y27 W9:Y12 W14:Y24">
    <cfRule type="cellIs" dxfId="25" priority="141" operator="lessThan">
      <formula>0</formula>
    </cfRule>
    <cfRule type="cellIs" dxfId="24" priority="142" operator="greaterThanOrEqual">
      <formula>0</formula>
    </cfRule>
  </conditionalFormatting>
  <conditionalFormatting sqref="B10">
    <cfRule type="duplicateValues" dxfId="23" priority="83"/>
  </conditionalFormatting>
  <conditionalFormatting sqref="W10:Y10">
    <cfRule type="cellIs" dxfId="22" priority="82" operator="lessThan">
      <formula>0</formula>
    </cfRule>
  </conditionalFormatting>
  <conditionalFormatting sqref="S10">
    <cfRule type="cellIs" dxfId="21" priority="81" operator="lessThan">
      <formula>0</formula>
    </cfRule>
  </conditionalFormatting>
  <conditionalFormatting sqref="B10">
    <cfRule type="duplicateValues" dxfId="20" priority="84"/>
  </conditionalFormatting>
  <conditionalFormatting sqref="B10">
    <cfRule type="duplicateValues" dxfId="19" priority="85"/>
  </conditionalFormatting>
  <conditionalFormatting sqref="B9">
    <cfRule type="duplicateValues" dxfId="18" priority="58"/>
  </conditionalFormatting>
  <conditionalFormatting sqref="W9:Y9">
    <cfRule type="cellIs" dxfId="17" priority="57" operator="lessThan">
      <formula>0</formula>
    </cfRule>
  </conditionalFormatting>
  <conditionalFormatting sqref="S9">
    <cfRule type="cellIs" dxfId="16" priority="56" operator="lessThan">
      <formula>0</formula>
    </cfRule>
  </conditionalFormatting>
  <conditionalFormatting sqref="B9">
    <cfRule type="duplicateValues" dxfId="15" priority="59"/>
  </conditionalFormatting>
  <conditionalFormatting sqref="B9">
    <cfRule type="duplicateValues" dxfId="14" priority="60"/>
  </conditionalFormatting>
  <conditionalFormatting sqref="W13:Y13">
    <cfRule type="cellIs" dxfId="13" priority="21" operator="lessThan">
      <formula>0</formula>
    </cfRule>
  </conditionalFormatting>
  <conditionalFormatting sqref="S13">
    <cfRule type="cellIs" dxfId="12" priority="20" operator="lessThan">
      <formula>0</formula>
    </cfRule>
  </conditionalFormatting>
  <conditionalFormatting sqref="O13">
    <cfRule type="cellIs" dxfId="11" priority="18" operator="greaterThanOrEqual">
      <formula>0</formula>
    </cfRule>
    <cfRule type="cellIs" dxfId="10" priority="19" operator="lessThan">
      <formula>0</formula>
    </cfRule>
  </conditionalFormatting>
  <conditionalFormatting sqref="W13:Y13">
    <cfRule type="cellIs" dxfId="9" priority="16" operator="lessThan">
      <formula>0</formula>
    </cfRule>
    <cfRule type="cellIs" dxfId="8" priority="17" operator="greaterThanOrEqual">
      <formula>0</formula>
    </cfRule>
  </conditionalFormatting>
  <conditionalFormatting sqref="U13">
    <cfRule type="cellIs" dxfId="7" priority="15" operator="lessThan">
      <formula>0</formula>
    </cfRule>
  </conditionalFormatting>
  <conditionalFormatting sqref="B13">
    <cfRule type="duplicateValues" dxfId="6" priority="703"/>
  </conditionalFormatting>
  <conditionalFormatting sqref="X32">
    <cfRule type="duplicateValues" dxfId="5" priority="3"/>
  </conditionalFormatting>
  <conditionalFormatting sqref="W25 Y25:Z25">
    <cfRule type="cellIs" dxfId="4" priority="2" operator="lessThan">
      <formula>0</formula>
    </cfRule>
  </conditionalFormatting>
  <conditionalFormatting sqref="X25">
    <cfRule type="cellIs" dxfId="3" priority="1" operator="lessThan">
      <formula>0</formula>
    </cfRule>
  </conditionalFormatting>
  <conditionalFormatting sqref="B14:B23 B12">
    <cfRule type="duplicateValues" dxfId="1" priority="1060"/>
  </conditionalFormatting>
  <conditionalFormatting sqref="B14:B27 B12">
    <cfRule type="duplicateValues" dxfId="0" priority="1063"/>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ignoredErrors>
    <ignoredError sqref="X2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5"/>
  <sheetViews>
    <sheetView showGridLines="0" workbookViewId="0">
      <selection activeCell="U21" sqref="U21"/>
    </sheetView>
  </sheetViews>
  <sheetFormatPr baseColWidth="10" defaultColWidth="9.140625" defaultRowHeight="12.75" x14ac:dyDescent="0.2"/>
  <cols>
    <col min="1" max="1" width="9.28515625" style="56" customWidth="1"/>
    <col min="2" max="2" width="10.28515625" style="56" bestFit="1" customWidth="1"/>
    <col min="3" max="3" width="32.140625" style="57" customWidth="1"/>
    <col min="4" max="4" width="11.42578125" style="58" bestFit="1" customWidth="1"/>
    <col min="5" max="5" width="12.28515625" style="58" bestFit="1" customWidth="1"/>
    <col min="6" max="6" width="8.42578125" style="59" bestFit="1" customWidth="1"/>
    <col min="7" max="7" width="12.42578125" style="60" bestFit="1" customWidth="1"/>
    <col min="8" max="8" width="10.140625" style="60" bestFit="1" customWidth="1"/>
    <col min="9" max="10" width="15.28515625" style="60" customWidth="1"/>
    <col min="11" max="16384" width="9.140625" style="56"/>
  </cols>
  <sheetData>
    <row r="1" spans="1:10" s="44" customFormat="1" ht="30" x14ac:dyDescent="0.4">
      <c r="A1" s="38" t="s">
        <v>29</v>
      </c>
      <c r="B1" s="39"/>
      <c r="C1" s="40"/>
      <c r="D1" s="41"/>
      <c r="E1" s="41"/>
      <c r="F1" s="42"/>
      <c r="G1" s="43"/>
      <c r="H1" s="43"/>
      <c r="I1" s="43"/>
      <c r="J1" s="43"/>
    </row>
    <row r="2" spans="1:10" s="48" customFormat="1" ht="15.75" x14ac:dyDescent="0.25">
      <c r="A2" s="168" t="s">
        <v>30</v>
      </c>
      <c r="B2" s="168"/>
      <c r="C2" s="168"/>
      <c r="D2" s="45"/>
      <c r="E2" s="45"/>
      <c r="F2" s="46"/>
      <c r="G2" s="47"/>
      <c r="H2" s="47"/>
      <c r="I2" s="47"/>
      <c r="J2" s="47"/>
    </row>
    <row r="3" spans="1:10" s="48" customFormat="1" ht="15.75" x14ac:dyDescent="0.25">
      <c r="A3" s="169"/>
      <c r="B3" s="169"/>
      <c r="C3" s="169"/>
      <c r="D3" s="49"/>
      <c r="E3" s="49"/>
      <c r="F3" s="46"/>
      <c r="G3" s="47"/>
      <c r="H3" s="47"/>
      <c r="I3" s="47"/>
      <c r="J3" s="47"/>
    </row>
    <row r="4" spans="1:10" s="48" customFormat="1" ht="15.75" x14ac:dyDescent="0.25">
      <c r="A4" s="50"/>
      <c r="B4" s="50"/>
      <c r="C4" s="50"/>
      <c r="D4" s="49"/>
      <c r="E4" s="49"/>
      <c r="F4" s="46"/>
      <c r="G4" s="47"/>
      <c r="H4" s="47"/>
    </row>
    <row r="5" spans="1:10" s="48" customFormat="1" ht="15.75" x14ac:dyDescent="0.25">
      <c r="A5" s="50"/>
      <c r="B5" s="50"/>
      <c r="C5" s="50"/>
      <c r="D5" s="49"/>
      <c r="E5" s="49"/>
      <c r="F5" s="46"/>
      <c r="G5" s="47"/>
      <c r="H5" s="47"/>
    </row>
    <row r="6" spans="1:10" s="55" customFormat="1" x14ac:dyDescent="0.2">
      <c r="A6" s="51"/>
      <c r="B6" s="51"/>
      <c r="C6" s="52"/>
      <c r="D6" s="51"/>
      <c r="E6" s="51"/>
      <c r="F6" s="53"/>
      <c r="G6" s="54"/>
      <c r="H6" s="54"/>
    </row>
    <row r="7" spans="1:10" s="55" customFormat="1" x14ac:dyDescent="0.2">
      <c r="A7" s="51"/>
      <c r="B7" s="51"/>
      <c r="C7" s="52"/>
      <c r="D7" s="51"/>
      <c r="E7" s="51"/>
      <c r="F7" s="53"/>
      <c r="G7" s="54"/>
      <c r="H7" s="54"/>
    </row>
    <row r="8" spans="1:10" s="55" customFormat="1" x14ac:dyDescent="0.2">
      <c r="A8" s="51"/>
      <c r="B8" s="51"/>
      <c r="C8" s="52"/>
      <c r="D8" s="51"/>
      <c r="E8" s="51"/>
      <c r="F8" s="53"/>
      <c r="G8" s="54"/>
      <c r="H8" s="54"/>
      <c r="I8" s="54"/>
      <c r="J8" s="54"/>
    </row>
    <row r="9" spans="1:10" s="55" customFormat="1" x14ac:dyDescent="0.2">
      <c r="A9" s="51"/>
      <c r="B9" s="51"/>
      <c r="C9" s="52"/>
      <c r="D9" s="51"/>
      <c r="E9" s="51"/>
      <c r="F9" s="53"/>
      <c r="G9" s="54"/>
      <c r="H9" s="54"/>
      <c r="I9" s="54"/>
      <c r="J9" s="54"/>
    </row>
    <row r="10" spans="1:10" s="55" customFormat="1" x14ac:dyDescent="0.2">
      <c r="A10" s="51"/>
      <c r="B10" s="51"/>
      <c r="C10" s="52"/>
      <c r="D10" s="51"/>
      <c r="E10" s="51"/>
      <c r="F10" s="53"/>
      <c r="G10" s="54"/>
      <c r="H10" s="54"/>
      <c r="I10" s="54"/>
      <c r="J10" s="54"/>
    </row>
    <row r="11" spans="1:10" s="55" customFormat="1" x14ac:dyDescent="0.2">
      <c r="A11" s="51"/>
      <c r="B11" s="51"/>
      <c r="C11" s="52"/>
      <c r="D11" s="51"/>
      <c r="E11" s="51"/>
      <c r="F11" s="53"/>
      <c r="G11" s="54"/>
      <c r="H11" s="54"/>
      <c r="I11" s="54"/>
      <c r="J11" s="54"/>
    </row>
    <row r="12" spans="1:10" s="55" customFormat="1" x14ac:dyDescent="0.2">
      <c r="A12" s="51"/>
      <c r="B12" s="51"/>
      <c r="C12" s="52"/>
      <c r="D12" s="51"/>
      <c r="E12" s="51"/>
      <c r="F12" s="53"/>
      <c r="G12" s="54"/>
      <c r="H12" s="54"/>
      <c r="I12" s="54"/>
      <c r="J12" s="54"/>
    </row>
    <row r="13" spans="1:10" s="55" customFormat="1" x14ac:dyDescent="0.2">
      <c r="A13" s="51"/>
      <c r="B13" s="51"/>
      <c r="C13" s="52"/>
      <c r="D13" s="51"/>
      <c r="E13" s="51"/>
      <c r="F13" s="53"/>
      <c r="G13" s="54"/>
      <c r="H13" s="54"/>
      <c r="I13" s="54"/>
      <c r="J13" s="54"/>
    </row>
    <row r="14" spans="1:10" s="55" customFormat="1" x14ac:dyDescent="0.2">
      <c r="A14" s="51"/>
      <c r="B14" s="51"/>
      <c r="C14" s="52"/>
      <c r="D14" s="51"/>
      <c r="E14" s="51"/>
      <c r="F14" s="53"/>
      <c r="G14" s="54"/>
      <c r="H14" s="54"/>
      <c r="I14" s="54"/>
      <c r="J14" s="54"/>
    </row>
    <row r="15" spans="1:10" s="55" customFormat="1" x14ac:dyDescent="0.2">
      <c r="A15" s="51"/>
      <c r="B15" s="51"/>
      <c r="C15" s="52"/>
      <c r="D15" s="51"/>
      <c r="E15" s="51"/>
      <c r="F15" s="53"/>
      <c r="G15" s="54"/>
      <c r="H15" s="54"/>
      <c r="I15" s="54"/>
      <c r="J15" s="54"/>
    </row>
    <row r="16" spans="1:10" s="55" customFormat="1" x14ac:dyDescent="0.2">
      <c r="A16" s="51"/>
      <c r="B16" s="51"/>
      <c r="C16" s="52"/>
      <c r="D16" s="51"/>
      <c r="E16" s="51"/>
      <c r="F16" s="53"/>
      <c r="G16" s="54"/>
      <c r="H16" s="54"/>
      <c r="I16" s="54"/>
      <c r="J16" s="54"/>
    </row>
    <row r="17" spans="1:10" s="55" customFormat="1" x14ac:dyDescent="0.2">
      <c r="A17" s="51"/>
      <c r="B17" s="51"/>
      <c r="C17" s="52"/>
      <c r="D17" s="51"/>
      <c r="E17" s="51"/>
      <c r="F17" s="53"/>
      <c r="G17" s="54"/>
      <c r="H17" s="54"/>
      <c r="I17" s="54"/>
      <c r="J17" s="54"/>
    </row>
    <row r="18" spans="1:10" s="55" customFormat="1" x14ac:dyDescent="0.2">
      <c r="A18" s="51"/>
      <c r="B18" s="51"/>
      <c r="C18" s="52"/>
      <c r="D18" s="51"/>
      <c r="E18" s="51"/>
      <c r="F18" s="53"/>
      <c r="G18" s="54"/>
      <c r="H18" s="54"/>
      <c r="I18" s="54"/>
      <c r="J18" s="54"/>
    </row>
    <row r="19" spans="1:10" s="55" customFormat="1" x14ac:dyDescent="0.2">
      <c r="A19" s="51"/>
      <c r="B19" s="51"/>
      <c r="C19" s="52"/>
      <c r="D19" s="51"/>
      <c r="E19" s="51"/>
      <c r="F19" s="53"/>
      <c r="G19" s="54"/>
      <c r="H19" s="54"/>
      <c r="I19" s="54"/>
      <c r="J19" s="54"/>
    </row>
    <row r="20" spans="1:10" s="55" customFormat="1" x14ac:dyDescent="0.2">
      <c r="A20" s="51"/>
      <c r="B20" s="51"/>
      <c r="C20" s="52"/>
      <c r="D20" s="51"/>
      <c r="E20" s="51"/>
      <c r="F20" s="53"/>
      <c r="G20" s="54"/>
      <c r="H20" s="54"/>
      <c r="I20" s="54"/>
      <c r="J20" s="54"/>
    </row>
    <row r="21" spans="1:10" s="55" customFormat="1" x14ac:dyDescent="0.2">
      <c r="A21" s="51"/>
      <c r="B21" s="51"/>
      <c r="C21" s="52"/>
      <c r="D21" s="51"/>
      <c r="E21" s="51"/>
      <c r="F21" s="53"/>
      <c r="G21" s="54"/>
      <c r="H21" s="54"/>
      <c r="I21" s="54"/>
      <c r="J21" s="54"/>
    </row>
    <row r="22" spans="1:10" s="55" customFormat="1" x14ac:dyDescent="0.2">
      <c r="A22" s="51"/>
      <c r="B22" s="51"/>
      <c r="C22" s="52"/>
      <c r="D22" s="51"/>
      <c r="E22" s="51"/>
      <c r="F22" s="53"/>
      <c r="G22" s="54"/>
      <c r="H22" s="54"/>
      <c r="I22" s="54"/>
      <c r="J22" s="54"/>
    </row>
    <row r="23" spans="1:10" s="55" customFormat="1" x14ac:dyDescent="0.2">
      <c r="A23" s="51"/>
      <c r="B23" s="51"/>
      <c r="C23" s="52"/>
      <c r="D23" s="51"/>
      <c r="E23" s="51"/>
      <c r="F23" s="53"/>
      <c r="G23" s="54"/>
      <c r="H23" s="54"/>
      <c r="I23" s="54"/>
      <c r="J23" s="54"/>
    </row>
    <row r="24" spans="1:10" s="55" customFormat="1" x14ac:dyDescent="0.2">
      <c r="A24" s="51"/>
      <c r="B24" s="51"/>
      <c r="C24" s="52"/>
      <c r="D24" s="51"/>
      <c r="E24" s="51"/>
      <c r="F24" s="53"/>
      <c r="G24" s="54"/>
      <c r="H24" s="54"/>
      <c r="I24" s="54"/>
      <c r="J24" s="54"/>
    </row>
    <row r="25" spans="1:10" s="55" customFormat="1" x14ac:dyDescent="0.2">
      <c r="A25" s="51"/>
      <c r="B25" s="51"/>
      <c r="C25" s="52"/>
      <c r="D25" s="51"/>
      <c r="E25" s="51"/>
      <c r="F25" s="53"/>
      <c r="G25" s="54"/>
      <c r="H25" s="54"/>
      <c r="I25" s="54"/>
      <c r="J25" s="54"/>
    </row>
    <row r="26" spans="1:10" s="55" customFormat="1" x14ac:dyDescent="0.2">
      <c r="A26" s="51"/>
      <c r="B26" s="51"/>
      <c r="C26" s="52"/>
      <c r="D26" s="51"/>
      <c r="E26" s="51"/>
      <c r="F26" s="53"/>
      <c r="G26" s="54"/>
      <c r="H26" s="54"/>
      <c r="I26" s="54"/>
      <c r="J26" s="54"/>
    </row>
    <row r="27" spans="1:10" s="55" customFormat="1" x14ac:dyDescent="0.2">
      <c r="A27" s="51"/>
      <c r="B27" s="51"/>
      <c r="C27" s="52"/>
      <c r="D27" s="51"/>
      <c r="E27" s="51"/>
      <c r="F27" s="53"/>
      <c r="G27" s="54"/>
      <c r="H27" s="54"/>
      <c r="I27" s="54"/>
      <c r="J27" s="54"/>
    </row>
    <row r="28" spans="1:10" s="55" customFormat="1" x14ac:dyDescent="0.2">
      <c r="A28" s="51"/>
      <c r="B28" s="51"/>
      <c r="C28" s="52"/>
      <c r="D28" s="51"/>
      <c r="E28" s="51"/>
      <c r="F28" s="53"/>
      <c r="G28" s="54"/>
      <c r="H28" s="54"/>
      <c r="I28" s="54"/>
      <c r="J28" s="54"/>
    </row>
    <row r="29" spans="1:10" s="55" customFormat="1" x14ac:dyDescent="0.2">
      <c r="A29" s="51"/>
      <c r="B29" s="51"/>
      <c r="C29" s="52"/>
      <c r="D29" s="51"/>
      <c r="E29" s="51"/>
      <c r="F29" s="53"/>
      <c r="G29" s="54"/>
      <c r="H29" s="54"/>
      <c r="I29" s="54"/>
      <c r="J29" s="54"/>
    </row>
    <row r="30" spans="1:10" s="55" customFormat="1" x14ac:dyDescent="0.2">
      <c r="A30" s="51"/>
      <c r="B30" s="51"/>
      <c r="C30" s="52"/>
      <c r="D30" s="51"/>
      <c r="E30" s="51"/>
      <c r="F30" s="53"/>
      <c r="G30" s="54"/>
      <c r="H30" s="54"/>
      <c r="I30" s="54"/>
      <c r="J30" s="54"/>
    </row>
    <row r="31" spans="1:10" s="55" customFormat="1" x14ac:dyDescent="0.2">
      <c r="A31" s="51"/>
      <c r="B31" s="51"/>
      <c r="C31" s="52"/>
      <c r="D31" s="51"/>
      <c r="E31" s="51"/>
      <c r="F31" s="53"/>
      <c r="G31" s="54"/>
      <c r="H31" s="54"/>
      <c r="I31" s="54"/>
      <c r="J31" s="54"/>
    </row>
    <row r="32" spans="1:10" s="55" customFormat="1" x14ac:dyDescent="0.2">
      <c r="A32" s="51"/>
      <c r="B32" s="51"/>
      <c r="C32" s="52"/>
      <c r="D32" s="51"/>
      <c r="E32" s="51"/>
      <c r="F32" s="53"/>
      <c r="G32" s="54"/>
      <c r="H32" s="54"/>
      <c r="I32" s="54"/>
      <c r="J32" s="54"/>
    </row>
    <row r="33" spans="1:10" s="55" customFormat="1" x14ac:dyDescent="0.2">
      <c r="A33" s="51"/>
      <c r="B33" s="51"/>
      <c r="C33" s="52"/>
      <c r="D33" s="51"/>
      <c r="E33" s="51"/>
      <c r="F33" s="53"/>
      <c r="G33" s="54"/>
      <c r="H33" s="54"/>
      <c r="I33" s="54"/>
      <c r="J33" s="54"/>
    </row>
    <row r="34" spans="1:10" s="55" customFormat="1" x14ac:dyDescent="0.2">
      <c r="A34" s="51"/>
      <c r="B34" s="51"/>
      <c r="C34" s="52"/>
      <c r="D34" s="51"/>
      <c r="E34" s="51"/>
      <c r="F34" s="53"/>
      <c r="G34" s="54"/>
      <c r="H34" s="54"/>
      <c r="I34" s="54"/>
      <c r="J34" s="54"/>
    </row>
    <row r="35" spans="1:10" s="55" customFormat="1" x14ac:dyDescent="0.2">
      <c r="A35" s="51"/>
      <c r="B35" s="51"/>
      <c r="C35" s="52"/>
      <c r="D35" s="51"/>
      <c r="E35" s="51"/>
      <c r="F35" s="53"/>
      <c r="G35" s="54"/>
      <c r="H35" s="54"/>
      <c r="I35" s="54"/>
      <c r="J35" s="54"/>
    </row>
  </sheetData>
  <mergeCells count="2">
    <mergeCell ref="A2:C2"/>
    <mergeCell ref="A3:C3"/>
  </mergeCells>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2021-09-02T11:54:35Z</dcterms:modified>
</cp:coreProperties>
</file>