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Kerius-Interne\Clients\Orpea\"/>
    </mc:Choice>
  </mc:AlternateContent>
  <xr:revisionPtr revIDLastSave="0" documentId="13_ncr:1_{D8E4056F-A5AC-43F5-83AE-993E88FDCA36}" xr6:coauthVersionLast="47" xr6:coauthVersionMax="47" xr10:uidLastSave="{00000000-0000-0000-0000-000000000000}"/>
  <bookViews>
    <workbookView xWindow="-28920" yWindow="-120" windowWidth="29040" windowHeight="15720" tabRatio="731" xr2:uid="{00000000-000D-0000-FFFF-FFFF00000000}"/>
  </bookViews>
  <sheets>
    <sheet name="Résumé" sheetId="1" r:id="rId1"/>
    <sheet name="VT lissée Caps depuis 29-12-17" sheetId="4" r:id="rId2"/>
    <sheet name="VT lissée Caps depuis origine" sheetId="6" r:id="rId3"/>
    <sheet name="Compta" sheetId="5" r:id="rId4"/>
  </sheets>
  <definedNames>
    <definedName name="§AQ759" localSheetId="1">#REF!</definedName>
    <definedName name="§AQ759" localSheetId="2">#REF!</definedName>
    <definedName name="§AQ759">#REF!</definedName>
    <definedName name="âa143" localSheetId="1">#REF!</definedName>
    <definedName name="âa143" localSheetId="2">#REF!</definedName>
    <definedName name="âa143">#REF!</definedName>
    <definedName name="fxPortfolioInput" localSheetId="1">'VT lissée Caps depuis 29-12-17'!$A$1</definedName>
    <definedName name="fxPortfolioInput" localSheetId="2">'VT lissée Caps depuis origine'!$A$1</definedName>
    <definedName name="fxPortfolioInput">#REF!</definedName>
    <definedName name="Myrange" localSheetId="1">#REF!</definedName>
    <definedName name="Myrange" localSheetId="2">#REF!</definedName>
    <definedName name="Myrange">#REF!</definedName>
    <definedName name="tt" localSheetId="1">#REF!</definedName>
    <definedName name="tt" localSheetId="2">#REF!</definedName>
    <definedName name="tt">#REF!</definedName>
    <definedName name="ttt" localSheetId="1">#REF!</definedName>
    <definedName name="ttt" localSheetId="2">#REF!</definedName>
    <definedName name="ttt">#REF!</definedName>
    <definedName name="_xlnm.Print_Area" localSheetId="0">Résumé!$A$6:$IC$28</definedName>
    <definedName name="_xlnm.Print_Area" localSheetId="1">'VT lissée Caps depuis 29-12-17'!$A$1:$T$22</definedName>
    <definedName name="_xlnm.Print_Area" localSheetId="2">'VT lissée Caps depuis origine'!$A$1:$T$22</definedName>
  </definedName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E11" i="1" l="1"/>
  <c r="IE12" i="1"/>
  <c r="IE13" i="1"/>
  <c r="IE14" i="1"/>
  <c r="IE10" i="1"/>
  <c r="IC12" i="1"/>
  <c r="IC13" i="1"/>
  <c r="IC14" i="1"/>
  <c r="IC11" i="1"/>
  <c r="IB12" i="1"/>
  <c r="IB13" i="1"/>
  <c r="IB14" i="1"/>
  <c r="IB11" i="1"/>
  <c r="IA12" i="1"/>
  <c r="IA13" i="1"/>
  <c r="IA14" i="1"/>
  <c r="IA11" i="1"/>
  <c r="HZ12" i="1"/>
  <c r="HZ13" i="1"/>
  <c r="HZ14" i="1"/>
  <c r="HZ11" i="1"/>
  <c r="HT18" i="1"/>
  <c r="HS18" i="1"/>
  <c r="HR18" i="1"/>
  <c r="HQ18" i="1"/>
  <c r="HX16" i="1"/>
  <c r="HW16" i="1"/>
  <c r="HV16" i="1"/>
  <c r="HU16" i="1"/>
  <c r="HX15" i="1"/>
  <c r="HW15" i="1"/>
  <c r="HV15" i="1"/>
  <c r="HU15" i="1"/>
  <c r="HX14" i="1"/>
  <c r="HW14" i="1"/>
  <c r="HV14" i="1"/>
  <c r="HU14" i="1"/>
  <c r="HX13" i="1"/>
  <c r="HW13" i="1"/>
  <c r="HV13" i="1"/>
  <c r="HU13" i="1"/>
  <c r="HX12" i="1"/>
  <c r="HW12" i="1"/>
  <c r="HV12" i="1"/>
  <c r="HU12" i="1"/>
  <c r="HW11" i="1"/>
  <c r="HV11" i="1"/>
  <c r="HU11" i="1"/>
  <c r="HX10" i="1"/>
  <c r="HX18" i="1" s="1"/>
  <c r="HW10" i="1"/>
  <c r="HW18" i="1" s="1"/>
  <c r="HV10" i="1"/>
  <c r="HV18" i="1" s="1"/>
  <c r="HU10" i="1"/>
  <c r="HU18" i="1" s="1"/>
  <c r="HK18" i="1"/>
  <c r="HJ18" i="1"/>
  <c r="HI18" i="1"/>
  <c r="HH18" i="1"/>
  <c r="HO16" i="1"/>
  <c r="HN16" i="1"/>
  <c r="HM16" i="1"/>
  <c r="HL16" i="1"/>
  <c r="HO15" i="1"/>
  <c r="HN15" i="1"/>
  <c r="HM15" i="1"/>
  <c r="HL15" i="1"/>
  <c r="HO14" i="1"/>
  <c r="HN14" i="1"/>
  <c r="HM14" i="1"/>
  <c r="HL14" i="1"/>
  <c r="HO13" i="1"/>
  <c r="HN13" i="1"/>
  <c r="HM13" i="1"/>
  <c r="HL13" i="1"/>
  <c r="HO12" i="1"/>
  <c r="HN12" i="1"/>
  <c r="HM12" i="1"/>
  <c r="HL12" i="1"/>
  <c r="HN11" i="1"/>
  <c r="HM11" i="1"/>
  <c r="HL11" i="1"/>
  <c r="HO10" i="1"/>
  <c r="HO18" i="1" s="1"/>
  <c r="HN10" i="1"/>
  <c r="HM10" i="1"/>
  <c r="HL10" i="1"/>
  <c r="HC11" i="1"/>
  <c r="HC12" i="1"/>
  <c r="HC13" i="1"/>
  <c r="HC14" i="1"/>
  <c r="HB18" i="1"/>
  <c r="HA18" i="1"/>
  <c r="GZ18" i="1"/>
  <c r="GY18" i="1"/>
  <c r="HF16" i="1"/>
  <c r="HE16" i="1"/>
  <c r="HD16" i="1"/>
  <c r="HC16" i="1"/>
  <c r="HF15" i="1"/>
  <c r="HE15" i="1"/>
  <c r="HD15" i="1"/>
  <c r="HC15" i="1"/>
  <c r="HF14" i="1"/>
  <c r="HE14" i="1"/>
  <c r="HD14" i="1"/>
  <c r="HF13" i="1"/>
  <c r="HE13" i="1"/>
  <c r="HD13" i="1"/>
  <c r="HF12" i="1"/>
  <c r="HE12" i="1"/>
  <c r="HD12" i="1"/>
  <c r="HE11" i="1"/>
  <c r="HD11" i="1"/>
  <c r="HF10" i="1"/>
  <c r="HE10" i="1"/>
  <c r="HD10" i="1"/>
  <c r="HC10" i="1"/>
  <c r="IE15" i="1"/>
  <c r="IE16" i="1"/>
  <c r="GP18" i="1"/>
  <c r="HN18" i="1" l="1"/>
  <c r="HL18" i="1"/>
  <c r="HM18" i="1"/>
  <c r="HD18" i="1"/>
  <c r="HC18" i="1"/>
  <c r="HE18" i="1"/>
  <c r="HF18" i="1"/>
  <c r="GS18" i="1"/>
  <c r="GR18" i="1"/>
  <c r="GQ18" i="1"/>
  <c r="GW16" i="1"/>
  <c r="GV16" i="1"/>
  <c r="GU16" i="1"/>
  <c r="GT16" i="1"/>
  <c r="GW15" i="1"/>
  <c r="GV15" i="1"/>
  <c r="GU15" i="1"/>
  <c r="GT15" i="1"/>
  <c r="GW14" i="1"/>
  <c r="GV14" i="1"/>
  <c r="GU14" i="1"/>
  <c r="GT14" i="1"/>
  <c r="GW13" i="1"/>
  <c r="GV13" i="1"/>
  <c r="GU13" i="1"/>
  <c r="GT13" i="1"/>
  <c r="GW12" i="1"/>
  <c r="GV12" i="1"/>
  <c r="GU12" i="1"/>
  <c r="GT12" i="1"/>
  <c r="GV11" i="1"/>
  <c r="GU11" i="1"/>
  <c r="GT11" i="1"/>
  <c r="GW10" i="1"/>
  <c r="GV10" i="1"/>
  <c r="GU10" i="1"/>
  <c r="GT10" i="1"/>
  <c r="GJ18" i="1"/>
  <c r="GI18" i="1"/>
  <c r="GH18" i="1"/>
  <c r="GG18" i="1"/>
  <c r="GN16" i="1"/>
  <c r="GM16" i="1"/>
  <c r="GL16" i="1"/>
  <c r="GK16" i="1"/>
  <c r="GN15" i="1"/>
  <c r="GM15" i="1"/>
  <c r="GL15" i="1"/>
  <c r="GK15" i="1"/>
  <c r="GN14" i="1"/>
  <c r="GM14" i="1"/>
  <c r="GL14" i="1"/>
  <c r="GK14" i="1"/>
  <c r="GN13" i="1"/>
  <c r="GM13" i="1"/>
  <c r="GL13" i="1"/>
  <c r="GK13" i="1"/>
  <c r="GN12" i="1"/>
  <c r="GM12" i="1"/>
  <c r="GL12" i="1"/>
  <c r="GK12" i="1"/>
  <c r="GM11" i="1"/>
  <c r="GL11" i="1"/>
  <c r="GK11" i="1"/>
  <c r="GN10" i="1"/>
  <c r="GM10" i="1"/>
  <c r="GL10" i="1"/>
  <c r="GK10" i="1"/>
  <c r="GA18" i="1"/>
  <c r="FZ18" i="1"/>
  <c r="FY18" i="1"/>
  <c r="FX18" i="1"/>
  <c r="GE16" i="1"/>
  <c r="GD16" i="1"/>
  <c r="GC16" i="1"/>
  <c r="GB16" i="1"/>
  <c r="GE15" i="1"/>
  <c r="GD15" i="1"/>
  <c r="GC15" i="1"/>
  <c r="GB15" i="1"/>
  <c r="GE14" i="1"/>
  <c r="GD14" i="1"/>
  <c r="GC14" i="1"/>
  <c r="GB14" i="1"/>
  <c r="GE13" i="1"/>
  <c r="GD13" i="1"/>
  <c r="GC13" i="1"/>
  <c r="GB13" i="1"/>
  <c r="GE12" i="1"/>
  <c r="GD12" i="1"/>
  <c r="GC12" i="1"/>
  <c r="GB12" i="1"/>
  <c r="GD11" i="1"/>
  <c r="GC11" i="1"/>
  <c r="GB11" i="1"/>
  <c r="GE10" i="1"/>
  <c r="GD10" i="1"/>
  <c r="GC10" i="1"/>
  <c r="GB10" i="1"/>
  <c r="GT18" i="1" l="1"/>
  <c r="GU18" i="1"/>
  <c r="GV18" i="1"/>
  <c r="GW18" i="1"/>
  <c r="GN18" i="1"/>
  <c r="GM18" i="1"/>
  <c r="GL18" i="1"/>
  <c r="GK18" i="1"/>
  <c r="GD18" i="1"/>
  <c r="GE18" i="1"/>
  <c r="GB18" i="1"/>
  <c r="GC18" i="1"/>
  <c r="FR18" i="1"/>
  <c r="FQ18" i="1"/>
  <c r="FP18" i="1"/>
  <c r="FO18" i="1"/>
  <c r="FV16" i="1"/>
  <c r="FU16" i="1"/>
  <c r="FT16" i="1"/>
  <c r="FS16" i="1"/>
  <c r="FV15" i="1"/>
  <c r="FU15" i="1"/>
  <c r="FT15" i="1"/>
  <c r="FS15" i="1"/>
  <c r="FV14" i="1"/>
  <c r="FU14" i="1"/>
  <c r="FT14" i="1"/>
  <c r="FS14" i="1"/>
  <c r="FV13" i="1"/>
  <c r="FU13" i="1"/>
  <c r="FT13" i="1"/>
  <c r="FS13" i="1"/>
  <c r="FV12" i="1"/>
  <c r="FU12" i="1"/>
  <c r="FT12" i="1"/>
  <c r="FS12" i="1"/>
  <c r="FU11" i="1"/>
  <c r="FT11" i="1"/>
  <c r="FS11" i="1"/>
  <c r="FV10" i="1"/>
  <c r="FU10" i="1"/>
  <c r="FT10" i="1"/>
  <c r="FS10" i="1"/>
  <c r="HZ18" i="1"/>
  <c r="FF18" i="1"/>
  <c r="FH18" i="1"/>
  <c r="IA18" i="1"/>
  <c r="FI18" i="1"/>
  <c r="FG18" i="1"/>
  <c r="FT18" i="1" l="1"/>
  <c r="FS18" i="1"/>
  <c r="FV18" i="1"/>
  <c r="FU18" i="1"/>
  <c r="IB18" i="1"/>
  <c r="IC18" i="1"/>
  <c r="IE18" i="1"/>
  <c r="FM16" i="1"/>
  <c r="FL16" i="1"/>
  <c r="FK16" i="1"/>
  <c r="FJ16" i="1"/>
  <c r="FM15" i="1"/>
  <c r="FL15" i="1"/>
  <c r="FK15" i="1"/>
  <c r="FJ15" i="1"/>
  <c r="FM14" i="1"/>
  <c r="FL14" i="1"/>
  <c r="FK14" i="1"/>
  <c r="FJ14" i="1"/>
  <c r="FM13" i="1"/>
  <c r="FL13" i="1"/>
  <c r="FK13" i="1"/>
  <c r="FJ13" i="1"/>
  <c r="FM12" i="1"/>
  <c r="FL12" i="1"/>
  <c r="FK12" i="1"/>
  <c r="FJ12" i="1"/>
  <c r="FL11" i="1"/>
  <c r="FK11" i="1"/>
  <c r="FJ11" i="1"/>
  <c r="FM10" i="1"/>
  <c r="FL10" i="1"/>
  <c r="FK10" i="1"/>
  <c r="FJ10" i="1"/>
  <c r="FB10" i="1"/>
  <c r="FA11" i="1"/>
  <c r="FA12" i="1"/>
  <c r="FA13" i="1"/>
  <c r="FA14" i="1"/>
  <c r="FA15" i="1"/>
  <c r="FA16" i="1"/>
  <c r="FK18" i="1" l="1"/>
  <c r="FM18" i="1"/>
  <c r="FL18" i="1"/>
  <c r="FJ18" i="1"/>
  <c r="EZ18" i="1"/>
  <c r="EY18" i="1"/>
  <c r="EX18" i="1"/>
  <c r="EW18" i="1"/>
  <c r="FD16" i="1"/>
  <c r="FC16" i="1"/>
  <c r="FB16" i="1"/>
  <c r="FD15" i="1"/>
  <c r="FC15" i="1"/>
  <c r="FB15" i="1"/>
  <c r="FD14" i="1"/>
  <c r="FC14" i="1"/>
  <c r="FB14" i="1"/>
  <c r="FD13" i="1"/>
  <c r="FC13" i="1"/>
  <c r="FB13" i="1"/>
  <c r="FD12" i="1"/>
  <c r="FC12" i="1"/>
  <c r="FB12" i="1"/>
  <c r="FC11" i="1"/>
  <c r="FB11" i="1"/>
  <c r="FD10" i="1"/>
  <c r="FC10" i="1"/>
  <c r="FA10" i="1"/>
  <c r="FA18" i="1" s="1"/>
  <c r="EI11" i="1"/>
  <c r="ER11" i="1"/>
  <c r="EQ18" i="1"/>
  <c r="EP18" i="1"/>
  <c r="EO18" i="1"/>
  <c r="EN18" i="1"/>
  <c r="EU16" i="1"/>
  <c r="ET16" i="1"/>
  <c r="ES16" i="1"/>
  <c r="ER16" i="1"/>
  <c r="EU15" i="1"/>
  <c r="ET15" i="1"/>
  <c r="ES15" i="1"/>
  <c r="ER15" i="1"/>
  <c r="EU14" i="1"/>
  <c r="ET14" i="1"/>
  <c r="ES14" i="1"/>
  <c r="ER14" i="1"/>
  <c r="EU13" i="1"/>
  <c r="ET13" i="1"/>
  <c r="ES13" i="1"/>
  <c r="ER13" i="1"/>
  <c r="EU12" i="1"/>
  <c r="ET12" i="1"/>
  <c r="ES12" i="1"/>
  <c r="ER12" i="1"/>
  <c r="ET11" i="1"/>
  <c r="ES11" i="1"/>
  <c r="EU10" i="1"/>
  <c r="ET10" i="1"/>
  <c r="ES10" i="1"/>
  <c r="ER10" i="1"/>
  <c r="FB18" i="1" l="1"/>
  <c r="FC18" i="1"/>
  <c r="EU18" i="1"/>
  <c r="FD18" i="1"/>
  <c r="ER18" i="1"/>
  <c r="ES18" i="1"/>
  <c r="ET18" i="1"/>
  <c r="EH18" i="1"/>
  <c r="EG18" i="1"/>
  <c r="EF18" i="1"/>
  <c r="EE18" i="1"/>
  <c r="EL12" i="1" l="1"/>
  <c r="EI16" i="1"/>
  <c r="EI15" i="1"/>
  <c r="EI14" i="1"/>
  <c r="EI13" i="1"/>
  <c r="EL16" i="1"/>
  <c r="EK16" i="1"/>
  <c r="EJ16" i="1"/>
  <c r="EL15" i="1"/>
  <c r="EK15" i="1"/>
  <c r="EJ15" i="1"/>
  <c r="EL14" i="1"/>
  <c r="EK14" i="1"/>
  <c r="EJ14" i="1"/>
  <c r="EL13" i="1"/>
  <c r="EK13" i="1"/>
  <c r="EJ13" i="1"/>
  <c r="EK12" i="1"/>
  <c r="EJ12" i="1"/>
  <c r="EI12" i="1"/>
  <c r="EL11" i="1"/>
  <c r="EK11" i="1"/>
  <c r="EJ11" i="1"/>
  <c r="EL10" i="1"/>
  <c r="EK10" i="1"/>
  <c r="EJ10" i="1"/>
  <c r="EI10" i="1"/>
  <c r="EL9" i="1"/>
  <c r="EK9" i="1"/>
  <c r="EJ9" i="1"/>
  <c r="EI9" i="1"/>
  <c r="EL8" i="1"/>
  <c r="EK8" i="1"/>
  <c r="EJ8" i="1"/>
  <c r="EI8" i="1"/>
  <c r="E18" i="1"/>
  <c r="EI18" i="1" l="1"/>
  <c r="EK18" i="1"/>
  <c r="EL18" i="1"/>
  <c r="EJ18" i="1"/>
  <c r="EC17" i="1"/>
  <c r="EB17" i="1"/>
  <c r="EA17" i="1"/>
  <c r="DZ17" i="1"/>
  <c r="EC16" i="1"/>
  <c r="EB16" i="1"/>
  <c r="EA16" i="1"/>
  <c r="DZ16" i="1"/>
  <c r="EC15" i="1"/>
  <c r="EB15" i="1"/>
  <c r="EA15" i="1"/>
  <c r="DZ15" i="1"/>
  <c r="EC14" i="1"/>
  <c r="EB14" i="1"/>
  <c r="EA14" i="1"/>
  <c r="DZ14" i="1"/>
  <c r="EC13" i="1"/>
  <c r="EB13" i="1"/>
  <c r="EA13" i="1"/>
  <c r="DZ13" i="1"/>
  <c r="EC12" i="1"/>
  <c r="EB12" i="1"/>
  <c r="EA12" i="1"/>
  <c r="DZ12" i="1"/>
  <c r="EC11" i="1"/>
  <c r="EB11" i="1"/>
  <c r="EA11" i="1"/>
  <c r="DZ11" i="1"/>
  <c r="EC10" i="1"/>
  <c r="EB10" i="1"/>
  <c r="EA10" i="1"/>
  <c r="DZ10" i="1"/>
  <c r="EC9" i="1"/>
  <c r="EB9" i="1"/>
  <c r="EA9" i="1"/>
  <c r="DZ9" i="1"/>
  <c r="EC8" i="1"/>
  <c r="EB8" i="1"/>
  <c r="EA8" i="1"/>
  <c r="DZ8" i="1"/>
  <c r="EC7" i="1"/>
  <c r="EB7" i="1"/>
  <c r="EA7" i="1"/>
  <c r="DZ7" i="1"/>
  <c r="DQ17" i="1"/>
  <c r="DQ16" i="1"/>
  <c r="DQ15" i="1"/>
  <c r="DQ14" i="1"/>
  <c r="DQ13" i="1"/>
  <c r="DQ12" i="1"/>
  <c r="DQ11" i="1"/>
  <c r="DQ10" i="1"/>
  <c r="DQ9" i="1"/>
  <c r="DQ8" i="1"/>
  <c r="DQ7" i="1"/>
  <c r="DT17" i="1"/>
  <c r="DS17" i="1"/>
  <c r="DR17" i="1"/>
  <c r="DT16" i="1"/>
  <c r="DS16" i="1"/>
  <c r="DR16" i="1"/>
  <c r="DT15" i="1"/>
  <c r="DS15" i="1"/>
  <c r="DR15" i="1"/>
  <c r="DT14" i="1"/>
  <c r="DS14" i="1"/>
  <c r="DR14" i="1"/>
  <c r="DT13" i="1"/>
  <c r="DS13" i="1"/>
  <c r="DR13" i="1"/>
  <c r="DT12" i="1"/>
  <c r="DS12" i="1"/>
  <c r="DR12" i="1"/>
  <c r="DT11" i="1"/>
  <c r="DS11" i="1"/>
  <c r="DR11" i="1"/>
  <c r="DT10" i="1"/>
  <c r="DS10" i="1"/>
  <c r="DR10" i="1"/>
  <c r="DT9" i="1"/>
  <c r="DS9" i="1"/>
  <c r="DR9" i="1"/>
  <c r="DT8" i="1"/>
  <c r="DS8" i="1"/>
  <c r="DR8" i="1"/>
  <c r="DT7" i="1"/>
  <c r="DS7" i="1"/>
  <c r="DR7" i="1"/>
  <c r="DZ18" i="1" l="1"/>
  <c r="DQ18" i="1"/>
  <c r="EC18" i="1"/>
  <c r="EA18" i="1"/>
  <c r="EB18" i="1"/>
  <c r="DT18" i="1"/>
  <c r="DS18" i="1"/>
  <c r="DR18" i="1"/>
  <c r="DG18" i="1"/>
  <c r="DF18" i="1" l="1"/>
  <c r="DE18" i="1"/>
  <c r="DD18" i="1"/>
  <c r="DK17" i="1"/>
  <c r="DJ17" i="1"/>
  <c r="DI17" i="1"/>
  <c r="DH17" i="1"/>
  <c r="DK16" i="1"/>
  <c r="DJ16" i="1"/>
  <c r="DI16" i="1"/>
  <c r="DH16" i="1"/>
  <c r="DK15" i="1"/>
  <c r="DJ15" i="1"/>
  <c r="DI15" i="1"/>
  <c r="DH15" i="1"/>
  <c r="DK14" i="1"/>
  <c r="DJ14" i="1"/>
  <c r="DI14" i="1"/>
  <c r="DH14" i="1"/>
  <c r="DK13" i="1"/>
  <c r="DJ13" i="1"/>
  <c r="DI13" i="1"/>
  <c r="DH13" i="1"/>
  <c r="DK12" i="1"/>
  <c r="DJ12" i="1"/>
  <c r="DI12" i="1"/>
  <c r="DH12" i="1"/>
  <c r="DK11" i="1"/>
  <c r="DJ11" i="1"/>
  <c r="DI11" i="1"/>
  <c r="DH11" i="1"/>
  <c r="DK10" i="1"/>
  <c r="DJ10" i="1"/>
  <c r="DI10" i="1"/>
  <c r="DH10" i="1"/>
  <c r="DK9" i="1"/>
  <c r="DJ9" i="1"/>
  <c r="DI9" i="1"/>
  <c r="DH9" i="1"/>
  <c r="DK8" i="1"/>
  <c r="DJ8" i="1"/>
  <c r="DI8" i="1"/>
  <c r="DH8" i="1"/>
  <c r="DK7" i="1"/>
  <c r="DJ7" i="1"/>
  <c r="DI7" i="1"/>
  <c r="DH7" i="1"/>
  <c r="CX18" i="1"/>
  <c r="DH18" i="1" l="1"/>
  <c r="DI18" i="1"/>
  <c r="DJ18" i="1"/>
  <c r="DK18" i="1"/>
  <c r="CY7" i="1" l="1"/>
  <c r="CZ7" i="1"/>
  <c r="DA7" i="1"/>
  <c r="DB7" i="1"/>
  <c r="CY8" i="1"/>
  <c r="CZ8" i="1"/>
  <c r="DA8" i="1"/>
  <c r="DB8" i="1"/>
  <c r="CY9" i="1"/>
  <c r="CZ9" i="1"/>
  <c r="DA9" i="1"/>
  <c r="DB9" i="1"/>
  <c r="CY10" i="1"/>
  <c r="CZ10" i="1"/>
  <c r="DA10" i="1"/>
  <c r="DB10" i="1"/>
  <c r="CY11" i="1"/>
  <c r="CZ11" i="1"/>
  <c r="DA11" i="1"/>
  <c r="DB11" i="1"/>
  <c r="CY12" i="1"/>
  <c r="CZ12" i="1"/>
  <c r="DA12" i="1"/>
  <c r="DB12" i="1"/>
  <c r="CY13" i="1"/>
  <c r="CZ13" i="1"/>
  <c r="DA13" i="1"/>
  <c r="DB13" i="1"/>
  <c r="CY14" i="1"/>
  <c r="CZ14" i="1"/>
  <c r="DA14" i="1"/>
  <c r="DB14" i="1"/>
  <c r="CY15" i="1"/>
  <c r="CZ15" i="1"/>
  <c r="DA15" i="1"/>
  <c r="DB15" i="1"/>
  <c r="CY16" i="1"/>
  <c r="CZ16" i="1"/>
  <c r="DA16" i="1"/>
  <c r="DB16" i="1"/>
  <c r="CY17" i="1"/>
  <c r="CZ17" i="1"/>
  <c r="DA17" i="1"/>
  <c r="DB17" i="1"/>
  <c r="CW18" i="1"/>
  <c r="CV18" i="1"/>
  <c r="CS9" i="1"/>
  <c r="CS14" i="1"/>
  <c r="CM18" i="1"/>
  <c r="CO18" i="1"/>
  <c r="CN18" i="1"/>
  <c r="CR17" i="1"/>
  <c r="CQ17" i="1"/>
  <c r="CP17" i="1"/>
  <c r="CS17" i="1"/>
  <c r="CQ16" i="1"/>
  <c r="CP16" i="1"/>
  <c r="CS16" i="1"/>
  <c r="CS15" i="1"/>
  <c r="CR15" i="1"/>
  <c r="CQ15" i="1"/>
  <c r="CP15" i="1"/>
  <c r="CR14" i="1"/>
  <c r="CQ14" i="1"/>
  <c r="CP14" i="1"/>
  <c r="CR13" i="1"/>
  <c r="CQ13" i="1"/>
  <c r="CP13" i="1"/>
  <c r="CS13" i="1"/>
  <c r="CR12" i="1"/>
  <c r="CQ12" i="1"/>
  <c r="CP12" i="1"/>
  <c r="CS12" i="1"/>
  <c r="CS11" i="1"/>
  <c r="CR11" i="1"/>
  <c r="CQ11" i="1"/>
  <c r="CP11" i="1"/>
  <c r="CR10" i="1"/>
  <c r="CQ10" i="1"/>
  <c r="CP10" i="1"/>
  <c r="CS10" i="1"/>
  <c r="CR9" i="1"/>
  <c r="CQ9" i="1"/>
  <c r="CP9" i="1"/>
  <c r="CR8" i="1"/>
  <c r="CQ8" i="1"/>
  <c r="CP8" i="1"/>
  <c r="CS8" i="1"/>
  <c r="CR7" i="1"/>
  <c r="CQ7" i="1"/>
  <c r="CP7" i="1"/>
  <c r="CS7" i="1"/>
  <c r="CF18" i="1"/>
  <c r="DA18" i="1" l="1"/>
  <c r="CU18" i="1"/>
  <c r="CY18" i="1"/>
  <c r="DB18" i="1"/>
  <c r="CZ18" i="1"/>
  <c r="CR16" i="1"/>
  <c r="CR18" i="1" s="1"/>
  <c r="CQ18" i="1"/>
  <c r="CL18" i="1"/>
  <c r="CP18" i="1"/>
  <c r="CS18" i="1"/>
  <c r="CE18" i="1"/>
  <c r="CD18" i="1"/>
  <c r="CC7" i="1"/>
  <c r="CC8" i="1"/>
  <c r="CC9" i="1"/>
  <c r="CC10" i="1"/>
  <c r="CC11" i="1"/>
  <c r="CC12" i="1"/>
  <c r="CC13" i="1"/>
  <c r="CC14" i="1"/>
  <c r="CC15" i="1"/>
  <c r="CC16" i="1"/>
  <c r="CC17" i="1"/>
  <c r="CC18" i="1" l="1"/>
  <c r="CJ17" i="1" l="1"/>
  <c r="CI17" i="1"/>
  <c r="CH17" i="1"/>
  <c r="CG17" i="1"/>
  <c r="CJ16" i="1"/>
  <c r="CI16" i="1"/>
  <c r="CH16" i="1"/>
  <c r="CG16" i="1"/>
  <c r="CJ15" i="1"/>
  <c r="CI15" i="1"/>
  <c r="CH15" i="1"/>
  <c r="CG15" i="1"/>
  <c r="CJ14" i="1"/>
  <c r="CI14" i="1"/>
  <c r="CH14" i="1"/>
  <c r="CG14" i="1"/>
  <c r="CJ13" i="1"/>
  <c r="CI13" i="1"/>
  <c r="CH13" i="1"/>
  <c r="CG13" i="1"/>
  <c r="CJ12" i="1"/>
  <c r="CI12" i="1"/>
  <c r="CH12" i="1"/>
  <c r="CG12" i="1"/>
  <c r="CJ11" i="1"/>
  <c r="CI11" i="1"/>
  <c r="CH11" i="1"/>
  <c r="CG11" i="1"/>
  <c r="CJ10" i="1"/>
  <c r="CI10" i="1"/>
  <c r="CH10" i="1"/>
  <c r="CG10" i="1"/>
  <c r="CJ9" i="1"/>
  <c r="CI9" i="1"/>
  <c r="CH9" i="1"/>
  <c r="CG9" i="1"/>
  <c r="CJ8" i="1"/>
  <c r="CI8" i="1"/>
  <c r="CH8" i="1"/>
  <c r="CG8" i="1"/>
  <c r="CJ7" i="1"/>
  <c r="CI7" i="1"/>
  <c r="CH7" i="1"/>
  <c r="CG7" i="1"/>
  <c r="CJ18" i="1" l="1"/>
  <c r="CI18" i="1"/>
  <c r="CG18" i="1"/>
  <c r="CH18" i="1"/>
  <c r="BW18" i="1" l="1"/>
  <c r="BV18" i="1"/>
  <c r="BU18" i="1"/>
  <c r="BT18" i="1"/>
  <c r="CA17" i="1"/>
  <c r="BZ17" i="1"/>
  <c r="BY17" i="1"/>
  <c r="BX17" i="1"/>
  <c r="CA16" i="1"/>
  <c r="BZ16" i="1"/>
  <c r="BY16" i="1"/>
  <c r="BX16" i="1"/>
  <c r="CA15" i="1"/>
  <c r="BZ15" i="1"/>
  <c r="BY15" i="1"/>
  <c r="BX15" i="1"/>
  <c r="CA14" i="1"/>
  <c r="BZ14" i="1"/>
  <c r="BY14" i="1"/>
  <c r="BX14" i="1"/>
  <c r="CA13" i="1"/>
  <c r="BZ13" i="1"/>
  <c r="BY13" i="1"/>
  <c r="BX13" i="1"/>
  <c r="CA12" i="1"/>
  <c r="BZ12" i="1"/>
  <c r="BY12" i="1"/>
  <c r="BX12" i="1"/>
  <c r="CA11" i="1"/>
  <c r="BZ11" i="1"/>
  <c r="BY11" i="1"/>
  <c r="BX11" i="1"/>
  <c r="CA10" i="1"/>
  <c r="BZ10" i="1"/>
  <c r="BY10" i="1"/>
  <c r="BX10" i="1"/>
  <c r="CA9" i="1"/>
  <c r="BZ9" i="1"/>
  <c r="BY9" i="1"/>
  <c r="BX9" i="1"/>
  <c r="CA8" i="1"/>
  <c r="BZ8" i="1"/>
  <c r="BY8" i="1"/>
  <c r="BX8" i="1"/>
  <c r="CA7" i="1"/>
  <c r="BZ7" i="1"/>
  <c r="BY7" i="1"/>
  <c r="BX7" i="1"/>
  <c r="BX18" i="1" l="1"/>
  <c r="BZ18" i="1"/>
  <c r="CA18" i="1"/>
  <c r="BY18" i="1"/>
  <c r="BB18" i="1"/>
  <c r="BR17" i="1" l="1"/>
  <c r="BQ17" i="1"/>
  <c r="BP17" i="1"/>
  <c r="BO17" i="1"/>
  <c r="G18" i="1"/>
  <c r="F18" i="1"/>
  <c r="BQ15" i="1" l="1"/>
  <c r="BQ14" i="1"/>
  <c r="BQ12" i="1"/>
  <c r="BQ11" i="1"/>
  <c r="BQ9" i="1"/>
  <c r="BQ7" i="1"/>
  <c r="BP16" i="1"/>
  <c r="BP15" i="1"/>
  <c r="BP13" i="1"/>
  <c r="BP12" i="1"/>
  <c r="BP11" i="1"/>
  <c r="BP10" i="1"/>
  <c r="BP9" i="1"/>
  <c r="BP8" i="1"/>
  <c r="BP7" i="1"/>
  <c r="BF7" i="1"/>
  <c r="BN18" i="1"/>
  <c r="BM18" i="1"/>
  <c r="BL18" i="1"/>
  <c r="BK18" i="1"/>
  <c r="BO16" i="1"/>
  <c r="BO15" i="1"/>
  <c r="BO14" i="1"/>
  <c r="BO13" i="1"/>
  <c r="BO12" i="1"/>
  <c r="BO11" i="1"/>
  <c r="BO10" i="1"/>
  <c r="BO9" i="1"/>
  <c r="BO8" i="1"/>
  <c r="BO7" i="1"/>
  <c r="BR16" i="1" l="1"/>
  <c r="BQ16" i="1"/>
  <c r="BR15" i="1"/>
  <c r="BR14" i="1"/>
  <c r="BP14" i="1"/>
  <c r="BR13" i="1"/>
  <c r="BQ13" i="1"/>
  <c r="BR12" i="1"/>
  <c r="BR11" i="1"/>
  <c r="BR10" i="1"/>
  <c r="BQ10" i="1"/>
  <c r="BR9" i="1"/>
  <c r="BR8" i="1"/>
  <c r="BQ8" i="1"/>
  <c r="BR7" i="1"/>
  <c r="BR18" i="1" l="1"/>
  <c r="AA7" i="6"/>
  <c r="AC7" i="6"/>
  <c r="W12" i="6"/>
  <c r="W13" i="6"/>
  <c r="W14" i="6"/>
  <c r="W15" i="6"/>
  <c r="W16" i="6"/>
  <c r="W17" i="6"/>
  <c r="W18" i="6"/>
  <c r="W19" i="6"/>
  <c r="W11" i="6"/>
  <c r="V12" i="6"/>
  <c r="V13" i="6"/>
  <c r="V14" i="6"/>
  <c r="V15" i="6"/>
  <c r="V16" i="6"/>
  <c r="V17" i="6"/>
  <c r="V18" i="6"/>
  <c r="V19" i="6"/>
  <c r="V20" i="6"/>
  <c r="V21" i="6"/>
  <c r="V11" i="6"/>
  <c r="T22" i="6"/>
  <c r="S22" i="6"/>
  <c r="R22" i="6"/>
  <c r="I21" i="6"/>
  <c r="I20" i="6"/>
  <c r="I19" i="6"/>
  <c r="I18" i="6"/>
  <c r="I17" i="6"/>
  <c r="I16" i="6"/>
  <c r="I15" i="6"/>
  <c r="I14" i="6"/>
  <c r="I13" i="6"/>
  <c r="I12" i="6"/>
  <c r="I11" i="6"/>
  <c r="AU7" i="6"/>
  <c r="AT7" i="6"/>
  <c r="AT20" i="6" s="1"/>
  <c r="AS7" i="6"/>
  <c r="AR7" i="6"/>
  <c r="AQ7" i="6"/>
  <c r="AP7" i="6"/>
  <c r="AO7" i="6"/>
  <c r="AN7" i="6"/>
  <c r="AM7" i="6"/>
  <c r="AL7" i="6"/>
  <c r="AL20" i="6" s="1"/>
  <c r="AK7" i="6"/>
  <c r="AJ7" i="6"/>
  <c r="AI7" i="6"/>
  <c r="AH7" i="6"/>
  <c r="AH18" i="6" s="1"/>
  <c r="AG7" i="6"/>
  <c r="AF7" i="6"/>
  <c r="AE7" i="6"/>
  <c r="AC13" i="6" l="1"/>
  <c r="AC21" i="6"/>
  <c r="AI18" i="6"/>
  <c r="AD14" i="6"/>
  <c r="AA12" i="6"/>
  <c r="AE17" i="6"/>
  <c r="AF21" i="6"/>
  <c r="AF11" i="6"/>
  <c r="AE16" i="6"/>
  <c r="AG15" i="6"/>
  <c r="AM17" i="6"/>
  <c r="AM14" i="6"/>
  <c r="AK19" i="6"/>
  <c r="Z21" i="6"/>
  <c r="AL19" i="6"/>
  <c r="AR21" i="6"/>
  <c r="AI12" i="6"/>
  <c r="AL13" i="6"/>
  <c r="AN21" i="6"/>
  <c r="AH20" i="6"/>
  <c r="AO20" i="6"/>
  <c r="AB20" i="6"/>
  <c r="AB16" i="6"/>
  <c r="AO15" i="6"/>
  <c r="AT14" i="6"/>
  <c r="AM11" i="6"/>
  <c r="AE21" i="6"/>
  <c r="AM21" i="6"/>
  <c r="AU21" i="6"/>
  <c r="AB15" i="6"/>
  <c r="Z20" i="6"/>
  <c r="AQ21" i="6"/>
  <c r="AI21" i="6"/>
  <c r="AB21" i="6"/>
  <c r="AN20" i="6"/>
  <c r="AE20" i="6"/>
  <c r="AT19" i="6"/>
  <c r="AD19" i="6"/>
  <c r="AA18" i="6"/>
  <c r="AF17" i="6"/>
  <c r="AK16" i="6"/>
  <c r="AA16" i="6"/>
  <c r="AN15" i="6"/>
  <c r="AF15" i="6"/>
  <c r="AK13" i="6"/>
  <c r="AJ20" i="6"/>
  <c r="AR20" i="6"/>
  <c r="AH11" i="6"/>
  <c r="AG14" i="6"/>
  <c r="Z14" i="6"/>
  <c r="AP21" i="6"/>
  <c r="AH21" i="6"/>
  <c r="AA21" i="6"/>
  <c r="AM20" i="6"/>
  <c r="AD20" i="6"/>
  <c r="AS19" i="6"/>
  <c r="AC19" i="6"/>
  <c r="AU17" i="6"/>
  <c r="AJ16" i="6"/>
  <c r="AU15" i="6"/>
  <c r="AM15" i="6"/>
  <c r="AE15" i="6"/>
  <c r="AL14" i="6"/>
  <c r="AT13" i="6"/>
  <c r="AD13" i="6"/>
  <c r="AU11" i="6"/>
  <c r="AE11" i="6"/>
  <c r="AF20" i="6"/>
  <c r="AR16" i="6"/>
  <c r="AK20" i="6"/>
  <c r="AS20" i="6"/>
  <c r="AH17" i="6"/>
  <c r="AB11" i="6"/>
  <c r="AA20" i="6"/>
  <c r="AO21" i="6"/>
  <c r="AG21" i="6"/>
  <c r="AU20" i="6"/>
  <c r="AG20" i="6"/>
  <c r="AC20" i="6"/>
  <c r="AN17" i="6"/>
  <c r="AS16" i="6"/>
  <c r="AC16" i="6"/>
  <c r="AP15" i="6"/>
  <c r="AH15" i="6"/>
  <c r="AU14" i="6"/>
  <c r="AE14" i="6"/>
  <c r="AS13" i="6"/>
  <c r="AN11" i="6"/>
  <c r="AI16" i="6"/>
  <c r="AI20" i="6"/>
  <c r="AQ20" i="6"/>
  <c r="AQ16" i="6"/>
  <c r="AF19" i="6"/>
  <c r="AN19" i="6"/>
  <c r="AR19" i="6"/>
  <c r="AG19" i="6"/>
  <c r="AO19" i="6"/>
  <c r="AP19" i="6"/>
  <c r="AQ19" i="6"/>
  <c r="Z19" i="6"/>
  <c r="AJ19" i="6"/>
  <c r="AE19" i="6"/>
  <c r="AM19" i="6"/>
  <c r="AU19" i="6"/>
  <c r="AH19" i="6"/>
  <c r="AA19" i="6"/>
  <c r="AI19" i="6"/>
  <c r="AB19" i="6"/>
  <c r="AF13" i="6"/>
  <c r="AN13" i="6"/>
  <c r="AP13" i="6"/>
  <c r="AR13" i="6"/>
  <c r="AG13" i="6"/>
  <c r="AO13" i="6"/>
  <c r="Z13" i="6"/>
  <c r="AE13" i="6"/>
  <c r="AM13" i="6"/>
  <c r="AU13" i="6"/>
  <c r="AH13" i="6"/>
  <c r="AA13" i="6"/>
  <c r="AI13" i="6"/>
  <c r="AQ13" i="6"/>
  <c r="AB13" i="6"/>
  <c r="AJ13" i="6"/>
  <c r="AA14" i="6"/>
  <c r="AR14" i="6"/>
  <c r="AK14" i="6"/>
  <c r="AI14" i="6"/>
  <c r="AB14" i="6"/>
  <c r="AQ14" i="6"/>
  <c r="AJ14" i="6"/>
  <c r="AC14" i="6"/>
  <c r="AS14" i="6"/>
  <c r="AQ18" i="6"/>
  <c r="AQ12" i="6"/>
  <c r="AC18" i="6"/>
  <c r="AK18" i="6"/>
  <c r="AS18" i="6"/>
  <c r="AU18" i="6"/>
  <c r="AN18" i="6"/>
  <c r="AO18" i="6"/>
  <c r="AD18" i="6"/>
  <c r="AL18" i="6"/>
  <c r="AT18" i="6"/>
  <c r="AE18" i="6"/>
  <c r="Z18" i="6"/>
  <c r="AF18" i="6"/>
  <c r="AB18" i="6"/>
  <c r="AJ18" i="6"/>
  <c r="AR18" i="6"/>
  <c r="AM18" i="6"/>
  <c r="AG18" i="6"/>
  <c r="AC12" i="6"/>
  <c r="AK12" i="6"/>
  <c r="AS12" i="6"/>
  <c r="AD12" i="6"/>
  <c r="AL12" i="6"/>
  <c r="AT12" i="6"/>
  <c r="Z12" i="6"/>
  <c r="AB12" i="6"/>
  <c r="AJ12" i="6"/>
  <c r="AR12" i="6"/>
  <c r="AE12" i="6"/>
  <c r="AM12" i="6"/>
  <c r="AU12" i="6"/>
  <c r="AF12" i="6"/>
  <c r="AN12" i="6"/>
  <c r="AG12" i="6"/>
  <c r="AO12" i="6"/>
  <c r="AH12" i="6"/>
  <c r="AJ21" i="6"/>
  <c r="AP18" i="6"/>
  <c r="AP12" i="6"/>
  <c r="AL17" i="6"/>
  <c r="AD17" i="6"/>
  <c r="AL11" i="6"/>
  <c r="AS17" i="6"/>
  <c r="AC17" i="6"/>
  <c r="AH16" i="6"/>
  <c r="AC11" i="6"/>
  <c r="AR17" i="6"/>
  <c r="AO16" i="6"/>
  <c r="AL15" i="6"/>
  <c r="AJ11" i="6"/>
  <c r="Z16" i="6"/>
  <c r="AT21" i="6"/>
  <c r="AL21" i="6"/>
  <c r="AD21" i="6"/>
  <c r="Z11" i="6"/>
  <c r="Z15" i="6"/>
  <c r="AS21" i="6"/>
  <c r="AK21" i="6"/>
  <c r="AP20" i="6"/>
  <c r="AO17" i="6"/>
  <c r="AG17" i="6"/>
  <c r="AT16" i="6"/>
  <c r="AL16" i="6"/>
  <c r="AD16" i="6"/>
  <c r="AQ15" i="6"/>
  <c r="AI15" i="6"/>
  <c r="AA15" i="6"/>
  <c r="AN14" i="6"/>
  <c r="AF14" i="6"/>
  <c r="AO11" i="6"/>
  <c r="AG11" i="6"/>
  <c r="AT17" i="6"/>
  <c r="AD11" i="6"/>
  <c r="AK17" i="6"/>
  <c r="AP16" i="6"/>
  <c r="AK11" i="6"/>
  <c r="AB17" i="6"/>
  <c r="AT15" i="6"/>
  <c r="AR11" i="6"/>
  <c r="AQ17" i="6"/>
  <c r="AI17" i="6"/>
  <c r="AA17" i="6"/>
  <c r="AN16" i="6"/>
  <c r="AF16" i="6"/>
  <c r="AS15" i="6"/>
  <c r="AK15" i="6"/>
  <c r="AC15" i="6"/>
  <c r="AP14" i="6"/>
  <c r="AH14" i="6"/>
  <c r="AQ11" i="6"/>
  <c r="AI11" i="6"/>
  <c r="AA11" i="6"/>
  <c r="AT11" i="6"/>
  <c r="AS11" i="6"/>
  <c r="AJ17" i="6"/>
  <c r="AG16" i="6"/>
  <c r="AD15" i="6"/>
  <c r="Z17" i="6"/>
  <c r="AP17" i="6"/>
  <c r="AU16" i="6"/>
  <c r="AM16" i="6"/>
  <c r="AR15" i="6"/>
  <c r="AJ15" i="6"/>
  <c r="AO14" i="6"/>
  <c r="AP11" i="6"/>
  <c r="W22" i="6"/>
  <c r="G10" i="5"/>
  <c r="AW20" i="6" l="1"/>
  <c r="AW18" i="6"/>
  <c r="Y16" i="6"/>
  <c r="AW19" i="6"/>
  <c r="AW16" i="6"/>
  <c r="Y20" i="6"/>
  <c r="AC22" i="6"/>
  <c r="AW17" i="6"/>
  <c r="AW15" i="6"/>
  <c r="AW14" i="6"/>
  <c r="AW11" i="6"/>
  <c r="AA22" i="6"/>
  <c r="AW13" i="6"/>
  <c r="AW21" i="6"/>
  <c r="AW12" i="6"/>
  <c r="Y11" i="6"/>
  <c r="Y14" i="6"/>
  <c r="Y21" i="6"/>
  <c r="AB22" i="6"/>
  <c r="Y17" i="6"/>
  <c r="Y15" i="6"/>
  <c r="Z22" i="6"/>
  <c r="Y18" i="6"/>
  <c r="Y13" i="6"/>
  <c r="Y12" i="6"/>
  <c r="Y19" i="6"/>
  <c r="AO22" i="6"/>
  <c r="AT22" i="6"/>
  <c r="AI22" i="6"/>
  <c r="AP22" i="6"/>
  <c r="AL22" i="6"/>
  <c r="AH22" i="6"/>
  <c r="AU22" i="6"/>
  <c r="AM22" i="6"/>
  <c r="AE22" i="6"/>
  <c r="AG22" i="6"/>
  <c r="AN22" i="6"/>
  <c r="AF22" i="6"/>
  <c r="AS22" i="6"/>
  <c r="AR22" i="6"/>
  <c r="AK22" i="6"/>
  <c r="AJ22" i="6"/>
  <c r="AQ22" i="6"/>
  <c r="AD22" i="6"/>
  <c r="G5" i="5"/>
  <c r="BE18" i="1"/>
  <c r="BD18" i="1"/>
  <c r="BC18" i="1"/>
  <c r="BI16" i="1"/>
  <c r="BH16" i="1"/>
  <c r="BG16" i="1"/>
  <c r="BF16" i="1"/>
  <c r="BI15" i="1"/>
  <c r="BH15" i="1"/>
  <c r="BG15" i="1"/>
  <c r="BF15" i="1"/>
  <c r="BI14" i="1"/>
  <c r="BH14" i="1"/>
  <c r="BG14" i="1"/>
  <c r="BF14" i="1"/>
  <c r="BI13" i="1"/>
  <c r="BH13" i="1"/>
  <c r="BG13" i="1"/>
  <c r="BF13" i="1"/>
  <c r="BI12" i="1"/>
  <c r="BH12" i="1"/>
  <c r="BG12" i="1"/>
  <c r="BF12" i="1"/>
  <c r="BI11" i="1"/>
  <c r="BH11" i="1"/>
  <c r="BG11" i="1"/>
  <c r="BF11" i="1"/>
  <c r="BI10" i="1"/>
  <c r="BH10" i="1"/>
  <c r="BG10" i="1"/>
  <c r="BF10" i="1"/>
  <c r="BI9" i="1"/>
  <c r="BH9" i="1"/>
  <c r="BG9" i="1"/>
  <c r="BF9" i="1"/>
  <c r="BI8" i="1"/>
  <c r="BH8" i="1"/>
  <c r="BG8" i="1"/>
  <c r="BF8" i="1"/>
  <c r="BI7" i="1"/>
  <c r="BH7" i="1"/>
  <c r="BG7" i="1"/>
  <c r="BF18" i="1" l="1"/>
  <c r="Y22" i="6"/>
  <c r="BG18" i="1"/>
  <c r="BH18" i="1"/>
  <c r="BI18" i="1"/>
  <c r="Y21" i="4" l="1"/>
  <c r="Y20" i="4"/>
  <c r="V12" i="4"/>
  <c r="AB12" i="4" s="1"/>
  <c r="V13" i="4"/>
  <c r="AB13" i="4" s="1"/>
  <c r="V14" i="4"/>
  <c r="AB14" i="4" s="1"/>
  <c r="V15" i="4"/>
  <c r="AB15" i="4" s="1"/>
  <c r="V16" i="4"/>
  <c r="AB16" i="4" s="1"/>
  <c r="V17" i="4"/>
  <c r="AB17" i="4" s="1"/>
  <c r="V18" i="4"/>
  <c r="AB18" i="4" s="1"/>
  <c r="V19" i="4"/>
  <c r="AB19" i="4" s="1"/>
  <c r="V11" i="4"/>
  <c r="AB11" i="4" s="1"/>
  <c r="I12" i="4"/>
  <c r="I13" i="4"/>
  <c r="I14" i="4"/>
  <c r="I15" i="4"/>
  <c r="I16" i="4"/>
  <c r="I17" i="4"/>
  <c r="I18" i="4"/>
  <c r="I19" i="4"/>
  <c r="I20" i="4"/>
  <c r="I21" i="4"/>
  <c r="I11" i="4"/>
  <c r="Z22" i="4"/>
  <c r="W22" i="4" l="1"/>
  <c r="T22" i="4"/>
  <c r="S22" i="4"/>
  <c r="BQ18" i="1" s="1"/>
  <c r="R22" i="4"/>
  <c r="BP18" i="1" s="1"/>
  <c r="AS7" i="4"/>
  <c r="AS20" i="4" s="1"/>
  <c r="AR7" i="4"/>
  <c r="AR21" i="4" s="1"/>
  <c r="AQ7" i="4"/>
  <c r="AQ20" i="4" s="1"/>
  <c r="AP7" i="4"/>
  <c r="AP20" i="4" s="1"/>
  <c r="AO7" i="4"/>
  <c r="AO21" i="4" s="1"/>
  <c r="AN7" i="4"/>
  <c r="AN21" i="4" s="1"/>
  <c r="AM7" i="4"/>
  <c r="AM20" i="4" s="1"/>
  <c r="AL7" i="4"/>
  <c r="AL20" i="4" s="1"/>
  <c r="AK7" i="4"/>
  <c r="AK20" i="4" s="1"/>
  <c r="AJ7" i="4"/>
  <c r="AJ21" i="4" s="1"/>
  <c r="AI7" i="4"/>
  <c r="AI20" i="4" s="1"/>
  <c r="AH7" i="4"/>
  <c r="AH21" i="4" s="1"/>
  <c r="AG7" i="4"/>
  <c r="AG20" i="4" s="1"/>
  <c r="AF7" i="4"/>
  <c r="AF21" i="4" s="1"/>
  <c r="AE7" i="4"/>
  <c r="AE20" i="4" s="1"/>
  <c r="AD7" i="4"/>
  <c r="AD20" i="4" s="1"/>
  <c r="AC7" i="4"/>
  <c r="AC21" i="4" s="1"/>
  <c r="BO18" i="1" l="1"/>
  <c r="AF20" i="4"/>
  <c r="AN20" i="4"/>
  <c r="AL21" i="4"/>
  <c r="AI21" i="4"/>
  <c r="AE21" i="4"/>
  <c r="AQ21" i="4"/>
  <c r="AM21" i="4"/>
  <c r="AK21" i="4"/>
  <c r="AD21" i="4"/>
  <c r="AG21" i="4"/>
  <c r="AS21" i="4"/>
  <c r="AH20" i="4"/>
  <c r="AJ20" i="4"/>
  <c r="AP21" i="4"/>
  <c r="AR20" i="4"/>
  <c r="AO20" i="4"/>
  <c r="AC20" i="4"/>
  <c r="AN17" i="4"/>
  <c r="AN18" i="4"/>
  <c r="AN11" i="4"/>
  <c r="AN12" i="4"/>
  <c r="AN14" i="4"/>
  <c r="AN13" i="4"/>
  <c r="AN15" i="4"/>
  <c r="AN19" i="4"/>
  <c r="AN16" i="4"/>
  <c r="AG16" i="4"/>
  <c r="AG17" i="4"/>
  <c r="AG18" i="4"/>
  <c r="AG11" i="4"/>
  <c r="AG12" i="4"/>
  <c r="AG14" i="4"/>
  <c r="AG13" i="4"/>
  <c r="AG15" i="4"/>
  <c r="AG19" i="4"/>
  <c r="AP16" i="4"/>
  <c r="AP17" i="4"/>
  <c r="AP11" i="4"/>
  <c r="AP12" i="4"/>
  <c r="AP14" i="4"/>
  <c r="AP18" i="4"/>
  <c r="AP13" i="4"/>
  <c r="AP15" i="4"/>
  <c r="AP19" i="4"/>
  <c r="AQ13" i="4"/>
  <c r="AQ15" i="4"/>
  <c r="AQ19" i="4"/>
  <c r="AQ16" i="4"/>
  <c r="AQ17" i="4"/>
  <c r="AQ11" i="4"/>
  <c r="AQ12" i="4"/>
  <c r="AQ14" i="4"/>
  <c r="AQ18" i="4"/>
  <c r="AR18" i="4"/>
  <c r="AR13" i="4"/>
  <c r="AR15" i="4"/>
  <c r="AR19" i="4"/>
  <c r="AR16" i="4"/>
  <c r="AR17" i="4"/>
  <c r="AR12" i="4"/>
  <c r="AR14" i="4"/>
  <c r="AR11" i="4"/>
  <c r="AK18" i="4"/>
  <c r="AK12" i="4"/>
  <c r="AK14" i="4"/>
  <c r="AK13" i="4"/>
  <c r="AK15" i="4"/>
  <c r="AK19" i="4"/>
  <c r="AK16" i="4"/>
  <c r="AK17" i="4"/>
  <c r="AK11" i="4"/>
  <c r="AF17" i="4"/>
  <c r="AF12" i="4"/>
  <c r="AF14" i="4"/>
  <c r="AF11" i="4"/>
  <c r="AF18" i="4"/>
  <c r="AF13" i="4"/>
  <c r="AF15" i="4"/>
  <c r="AF19" i="4"/>
  <c r="AF16" i="4"/>
  <c r="AO16" i="4"/>
  <c r="AO11" i="4"/>
  <c r="AO18" i="4"/>
  <c r="AO17" i="4"/>
  <c r="AO12" i="4"/>
  <c r="AO14" i="4"/>
  <c r="AO13" i="4"/>
  <c r="AO15" i="4"/>
  <c r="AO19" i="4"/>
  <c r="AH15" i="4"/>
  <c r="AH16" i="4"/>
  <c r="AH17" i="4"/>
  <c r="AH11" i="4"/>
  <c r="AH12" i="4"/>
  <c r="AH14" i="4"/>
  <c r="AH18" i="4"/>
  <c r="AH19" i="4"/>
  <c r="AH13" i="4"/>
  <c r="AI13" i="4"/>
  <c r="AI15" i="4"/>
  <c r="AI16" i="4"/>
  <c r="AI17" i="4"/>
  <c r="AI11" i="4"/>
  <c r="AI12" i="4"/>
  <c r="AI14" i="4"/>
  <c r="AI18" i="4"/>
  <c r="AI19" i="4"/>
  <c r="AJ12" i="4"/>
  <c r="AJ13" i="4"/>
  <c r="AJ15" i="4"/>
  <c r="AJ19" i="4"/>
  <c r="AJ16" i="4"/>
  <c r="AJ17" i="4"/>
  <c r="AJ11" i="4"/>
  <c r="AJ14" i="4"/>
  <c r="AJ18" i="4"/>
  <c r="AC12" i="4"/>
  <c r="AC14" i="4"/>
  <c r="AC18" i="4"/>
  <c r="AC13" i="4"/>
  <c r="AC15" i="4"/>
  <c r="AC19" i="4"/>
  <c r="AC16" i="4"/>
  <c r="AC11" i="4"/>
  <c r="AC17" i="4"/>
  <c r="AS11" i="4"/>
  <c r="AS12" i="4"/>
  <c r="AS14" i="4"/>
  <c r="AS16" i="4"/>
  <c r="AS13" i="4"/>
  <c r="AS15" i="4"/>
  <c r="AS19" i="4"/>
  <c r="AS18" i="4"/>
  <c r="AS17" i="4"/>
  <c r="AD17" i="4"/>
  <c r="AD12" i="4"/>
  <c r="AD14" i="4"/>
  <c r="AD18" i="4"/>
  <c r="AD13" i="4"/>
  <c r="AD15" i="4"/>
  <c r="AD19" i="4"/>
  <c r="AD11" i="4"/>
  <c r="AD16" i="4"/>
  <c r="AL12" i="4"/>
  <c r="AL14" i="4"/>
  <c r="AL18" i="4"/>
  <c r="AL19" i="4"/>
  <c r="AL13" i="4"/>
  <c r="AL15" i="4"/>
  <c r="AL11" i="4"/>
  <c r="AL16" i="4"/>
  <c r="AL17" i="4"/>
  <c r="AE11" i="4"/>
  <c r="AE12" i="4"/>
  <c r="AE14" i="4"/>
  <c r="AE18" i="4"/>
  <c r="AE13" i="4"/>
  <c r="AE15" i="4"/>
  <c r="AE19" i="4"/>
  <c r="AE17" i="4"/>
  <c r="AE16" i="4"/>
  <c r="AM11" i="4"/>
  <c r="AM12" i="4"/>
  <c r="AM14" i="4"/>
  <c r="AM18" i="4"/>
  <c r="AM19" i="4"/>
  <c r="AM13" i="4"/>
  <c r="AM15" i="4"/>
  <c r="AM16" i="4"/>
  <c r="AM17" i="4"/>
  <c r="AV18" i="1"/>
  <c r="AU18" i="1"/>
  <c r="AT18" i="1"/>
  <c r="AS18" i="1"/>
  <c r="AM18" i="1"/>
  <c r="AL18" i="1"/>
  <c r="AK18" i="1"/>
  <c r="AJ18" i="1"/>
  <c r="AD18" i="1"/>
  <c r="AC18" i="1"/>
  <c r="AB18" i="1"/>
  <c r="AA18" i="1"/>
  <c r="U18" i="1"/>
  <c r="T18" i="1"/>
  <c r="S18" i="1"/>
  <c r="R18" i="1"/>
  <c r="L18" i="1"/>
  <c r="K18" i="1"/>
  <c r="J18" i="1"/>
  <c r="I18" i="1"/>
  <c r="AZ16" i="1"/>
  <c r="AY16" i="1"/>
  <c r="AX16" i="1"/>
  <c r="AW16" i="1"/>
  <c r="AZ15" i="1"/>
  <c r="AY15" i="1"/>
  <c r="AX15" i="1"/>
  <c r="AW15" i="1"/>
  <c r="AZ14" i="1"/>
  <c r="AY14" i="1"/>
  <c r="AX14" i="1"/>
  <c r="AW14" i="1"/>
  <c r="AQ14" i="1"/>
  <c r="AP14" i="1"/>
  <c r="AO14" i="1"/>
  <c r="AN14" i="1"/>
  <c r="AH14" i="1"/>
  <c r="AG14" i="1"/>
  <c r="AF14" i="1"/>
  <c r="AE14" i="1"/>
  <c r="AZ13" i="1"/>
  <c r="AY13" i="1"/>
  <c r="AX13" i="1"/>
  <c r="AW13" i="1"/>
  <c r="AQ13" i="1"/>
  <c r="AP13" i="1"/>
  <c r="AO13" i="1"/>
  <c r="AN13" i="1"/>
  <c r="AH13" i="1"/>
  <c r="AG13" i="1"/>
  <c r="AF13" i="1"/>
  <c r="AE13" i="1"/>
  <c r="AZ12" i="1"/>
  <c r="AY12" i="1"/>
  <c r="AX12" i="1"/>
  <c r="AW12" i="1"/>
  <c r="AQ12" i="1"/>
  <c r="AP12" i="1"/>
  <c r="AO12" i="1"/>
  <c r="AN12" i="1"/>
  <c r="AH12" i="1"/>
  <c r="AG12" i="1"/>
  <c r="AF12" i="1"/>
  <c r="AE12" i="1"/>
  <c r="Y12" i="1"/>
  <c r="X12" i="1"/>
  <c r="W12" i="1"/>
  <c r="V12" i="1"/>
  <c r="AZ11" i="1"/>
  <c r="AY11" i="1"/>
  <c r="AX11" i="1"/>
  <c r="AW11" i="1"/>
  <c r="AQ11" i="1"/>
  <c r="AP11" i="1"/>
  <c r="AO11" i="1"/>
  <c r="AN11" i="1"/>
  <c r="AH11" i="1"/>
  <c r="AG11" i="1"/>
  <c r="AF11" i="1"/>
  <c r="AE11" i="1"/>
  <c r="Y11" i="1"/>
  <c r="X11" i="1"/>
  <c r="W11" i="1"/>
  <c r="V11" i="1"/>
  <c r="AZ10" i="1"/>
  <c r="AY10" i="1"/>
  <c r="AX10" i="1"/>
  <c r="AW10" i="1"/>
  <c r="AQ10" i="1"/>
  <c r="AP10" i="1"/>
  <c r="AO10" i="1"/>
  <c r="AN10" i="1"/>
  <c r="AH10" i="1"/>
  <c r="AG10" i="1"/>
  <c r="AF10" i="1"/>
  <c r="AE10" i="1"/>
  <c r="Y10" i="1"/>
  <c r="X10" i="1"/>
  <c r="W10" i="1"/>
  <c r="V10" i="1"/>
  <c r="P10" i="1"/>
  <c r="O10" i="1"/>
  <c r="N10" i="1"/>
  <c r="M10" i="1"/>
  <c r="AZ9" i="1"/>
  <c r="AY9" i="1"/>
  <c r="AX9" i="1"/>
  <c r="AW9" i="1"/>
  <c r="AQ9" i="1"/>
  <c r="AP9" i="1"/>
  <c r="AO9" i="1"/>
  <c r="AN9" i="1"/>
  <c r="AH9" i="1"/>
  <c r="AG9" i="1"/>
  <c r="AF9" i="1"/>
  <c r="AE9" i="1"/>
  <c r="Y9" i="1"/>
  <c r="X9" i="1"/>
  <c r="W9" i="1"/>
  <c r="V9" i="1"/>
  <c r="P9" i="1"/>
  <c r="O9" i="1"/>
  <c r="N9" i="1"/>
  <c r="M9" i="1"/>
  <c r="AZ8" i="1"/>
  <c r="AY8" i="1"/>
  <c r="AX8" i="1"/>
  <c r="AW8" i="1"/>
  <c r="AQ8" i="1"/>
  <c r="AP8" i="1"/>
  <c r="AO8" i="1"/>
  <c r="AN8" i="1"/>
  <c r="AH8" i="1"/>
  <c r="AG8" i="1"/>
  <c r="AF8" i="1"/>
  <c r="AE8" i="1"/>
  <c r="Y8" i="1"/>
  <c r="X8" i="1"/>
  <c r="W8" i="1"/>
  <c r="V8" i="1"/>
  <c r="P8" i="1"/>
  <c r="O8" i="1"/>
  <c r="N8" i="1"/>
  <c r="M8" i="1"/>
  <c r="AZ7" i="1"/>
  <c r="AY7" i="1"/>
  <c r="AX7" i="1"/>
  <c r="AW7" i="1"/>
  <c r="AQ7" i="1"/>
  <c r="AP7" i="1"/>
  <c r="AO7" i="1"/>
  <c r="AN7" i="1"/>
  <c r="AH7" i="1"/>
  <c r="AG7" i="1"/>
  <c r="AF7" i="1"/>
  <c r="AE7" i="1"/>
  <c r="Y7" i="1"/>
  <c r="X7" i="1"/>
  <c r="W7" i="1"/>
  <c r="V7" i="1"/>
  <c r="P7" i="1"/>
  <c r="O7" i="1"/>
  <c r="N7" i="1"/>
  <c r="M7" i="1"/>
  <c r="P18" i="1" l="1"/>
  <c r="AQ18" i="1"/>
  <c r="AH18" i="1"/>
  <c r="M18" i="1"/>
  <c r="AG18" i="1"/>
  <c r="Y18" i="1"/>
  <c r="AZ18" i="1"/>
  <c r="O18" i="1"/>
  <c r="AE18" i="1"/>
  <c r="AA21" i="4"/>
  <c r="AA20" i="4"/>
  <c r="N18" i="1"/>
  <c r="V18" i="1"/>
  <c r="AN18" i="1"/>
  <c r="W18" i="1"/>
  <c r="AO18" i="1"/>
  <c r="X18" i="1"/>
  <c r="AP18" i="1"/>
  <c r="AY18" i="1"/>
  <c r="AA16" i="4"/>
  <c r="AA13" i="4"/>
  <c r="AK22" i="4"/>
  <c r="AC22" i="4"/>
  <c r="AA19" i="4"/>
  <c r="AA12" i="4"/>
  <c r="AA14" i="4"/>
  <c r="AH22" i="4"/>
  <c r="AF22" i="4"/>
  <c r="AA18" i="4"/>
  <c r="AP22" i="4"/>
  <c r="AA17" i="4"/>
  <c r="AI22" i="4"/>
  <c r="AO22" i="4"/>
  <c r="AA15" i="4"/>
  <c r="AE22" i="4"/>
  <c r="AA11" i="4"/>
  <c r="AD22" i="4"/>
  <c r="AJ22" i="4"/>
  <c r="AW18" i="1"/>
  <c r="AF18" i="1"/>
  <c r="AX18" i="1"/>
  <c r="AA22" i="4" l="1"/>
  <c r="AM22" i="4"/>
  <c r="AN22" i="4"/>
  <c r="AR22" i="4" l="1"/>
  <c r="AS22" i="4"/>
  <c r="AB22" i="4"/>
  <c r="AG22" i="4" l="1"/>
  <c r="AQ22" i="4" l="1"/>
  <c r="AL2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Maxime Dentroux - Kerius Finance</author>
  </authors>
  <commentList>
    <comment ref="W20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Maxime Dentroux - Kerius Finance:</t>
        </r>
        <r>
          <rPr>
            <sz val="9"/>
            <color indexed="81"/>
            <rFont val="Tahoma"/>
            <family val="2"/>
          </rPr>
          <t xml:space="preserve">
VT au 30/04/2015 date d'intégration</t>
        </r>
      </text>
    </comment>
    <comment ref="W21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Maxime Dentroux - Kerius Finance:</t>
        </r>
        <r>
          <rPr>
            <sz val="9"/>
            <color indexed="81"/>
            <rFont val="Tahoma"/>
            <family val="2"/>
          </rPr>
          <t xml:space="preserve">
VT au 30/04/2015 date d'intégration</t>
        </r>
      </text>
    </comment>
  </commentList>
</comments>
</file>

<file path=xl/sharedStrings.xml><?xml version="1.0" encoding="utf-8"?>
<sst xmlns="http://schemas.openxmlformats.org/spreadsheetml/2006/main" count="564" uniqueCount="137">
  <si>
    <t>Stratégie</t>
  </si>
  <si>
    <t>Date de transaction</t>
  </si>
  <si>
    <t>Description</t>
  </si>
  <si>
    <t>TOTAL</t>
  </si>
  <si>
    <t>Time Value</t>
  </si>
  <si>
    <t>ING1-D</t>
  </si>
  <si>
    <t>Cap 0.50% versus Euribor 3m</t>
  </si>
  <si>
    <t>CACIB6-D</t>
  </si>
  <si>
    <t>CACIB7-D</t>
  </si>
  <si>
    <t>ING4-D</t>
  </si>
  <si>
    <t>CACIB8-D</t>
  </si>
  <si>
    <t>Prime lissée payée par Orpea (en %)</t>
  </si>
  <si>
    <t>A l'origine</t>
  </si>
  <si>
    <t>Prime "upfront" implicite</t>
  </si>
  <si>
    <t>Intrinsec Value</t>
  </si>
  <si>
    <t>CAG13-D</t>
  </si>
  <si>
    <t>Cap 0.50% versus Euribor 6m</t>
  </si>
  <si>
    <t>CACIB9-D</t>
  </si>
  <si>
    <t>BNP39-D</t>
  </si>
  <si>
    <t>Au 30/06/2017</t>
  </si>
  <si>
    <t>CACIB12-D</t>
  </si>
  <si>
    <t>VI implicite</t>
  </si>
  <si>
    <t>VT implicite</t>
  </si>
  <si>
    <t>Au 30/06/2016</t>
  </si>
  <si>
    <t>Fair Value</t>
  </si>
  <si>
    <t>Au 30/12/2016</t>
  </si>
  <si>
    <t>IR Synthèse VT options</t>
  </si>
  <si>
    <t>Var Time Value*</t>
  </si>
  <si>
    <t>Var Prime lissée*</t>
  </si>
  <si>
    <t>* Variation versus dernière clôture ou à défaut valeur d'origine</t>
  </si>
  <si>
    <t>Var Intrinsic Value</t>
  </si>
  <si>
    <t>Intrinsic Value</t>
  </si>
  <si>
    <t>Total Variation since inception</t>
  </si>
  <si>
    <t>Var Time Value</t>
  </si>
  <si>
    <t>Var Prime lissée</t>
  </si>
  <si>
    <t>MTM - residual premium</t>
  </si>
  <si>
    <t xml:space="preserve">FV Residual running premium </t>
  </si>
  <si>
    <t>Running premium paid</t>
  </si>
  <si>
    <t>FV Caps</t>
  </si>
  <si>
    <t>Allocation/Link ID</t>
  </si>
  <si>
    <t>Strategy ID</t>
  </si>
  <si>
    <t>Trade ID</t>
  </si>
  <si>
    <t>Counterparty</t>
  </si>
  <si>
    <t>Trade</t>
  </si>
  <si>
    <t>Effective</t>
  </si>
  <si>
    <t>Maturity</t>
  </si>
  <si>
    <t>Trade Type</t>
  </si>
  <si>
    <t>Strike</t>
  </si>
  <si>
    <t>Index</t>
  </si>
  <si>
    <t>Initial Notional</t>
  </si>
  <si>
    <t>S1 2018</t>
  </si>
  <si>
    <t>S2 2018</t>
  </si>
  <si>
    <t>S1 2019</t>
  </si>
  <si>
    <t>S2 2019</t>
  </si>
  <si>
    <t>S1 2020</t>
  </si>
  <si>
    <t>S2 2020</t>
  </si>
  <si>
    <t>S1 2021</t>
  </si>
  <si>
    <t>S2 2021</t>
  </si>
  <si>
    <t>S1 2022</t>
  </si>
  <si>
    <t>S2 2022</t>
  </si>
  <si>
    <t>S1 2023</t>
  </si>
  <si>
    <t>S2 2023</t>
  </si>
  <si>
    <t>S1 2024</t>
  </si>
  <si>
    <t>S2 2024</t>
  </si>
  <si>
    <t>S1 2025</t>
  </si>
  <si>
    <t>S2 2025</t>
  </si>
  <si>
    <t>S1 2026</t>
  </si>
  <si>
    <t>S2 2026</t>
  </si>
  <si>
    <t>TOTAL étalement</t>
  </si>
  <si>
    <t>Derivatives - Cap</t>
  </si>
  <si>
    <t>GEN0</t>
  </si>
  <si>
    <t>ING</t>
  </si>
  <si>
    <t>BUY</t>
  </si>
  <si>
    <t>Cap</t>
  </si>
  <si>
    <t>Euribor3m</t>
  </si>
  <si>
    <t>EUR</t>
  </si>
  <si>
    <t>CACIB</t>
  </si>
  <si>
    <t>CA</t>
  </si>
  <si>
    <t>Euribor6m</t>
  </si>
  <si>
    <t>BNP</t>
  </si>
  <si>
    <t>Au 29/12/2017</t>
  </si>
  <si>
    <t>Valeur à la revente des caps (si j'avais payé la prime au départ)</t>
  </si>
  <si>
    <t>Prime résiduelle à payer. Dont les ICNE</t>
  </si>
  <si>
    <t>report IR</t>
  </si>
  <si>
    <t>Baisse de ma VT:
- moins de durée
- baisse de la volatilité
--&gt; baisse de la proba d'exercice</t>
  </si>
  <si>
    <t>Commentaires</t>
  </si>
  <si>
    <t>Hausse de la VI</t>
  </si>
  <si>
    <t>Hors modalité de paiement de la prime</t>
  </si>
  <si>
    <t>RAXBLICK01-D</t>
  </si>
  <si>
    <t>CURAT01-D</t>
  </si>
  <si>
    <t>RAXBLICK</t>
  </si>
  <si>
    <t>CURAT</t>
  </si>
  <si>
    <t>upfront</t>
  </si>
  <si>
    <t>Au 29/06/2018</t>
  </si>
  <si>
    <t>Cap 3% paye 0.17% versus Euribor 3m (premium 102,000 EUR)</t>
  </si>
  <si>
    <t>Cap 3% paye 0.17% versus Euribor 3m (premium 119,000EUR)</t>
  </si>
  <si>
    <t>à remplacer par la variation depuis le 31/12/2017</t>
  </si>
  <si>
    <t>Total Variation since 31/12/2017</t>
  </si>
  <si>
    <t>VI</t>
  </si>
  <si>
    <t>VT</t>
  </si>
  <si>
    <t>Orpéa - VT lissée Caps</t>
  </si>
  <si>
    <t>Duration totale</t>
  </si>
  <si>
    <t>Clôture 29/12/17</t>
  </si>
  <si>
    <t>Clôture 29/06/18</t>
  </si>
  <si>
    <t>Nb jours étalement</t>
  </si>
  <si>
    <t>Au31/12/2018</t>
  </si>
  <si>
    <t>ICNE 30-06-18</t>
  </si>
  <si>
    <t>ICNE 31-12-17</t>
  </si>
  <si>
    <t>ICNE 31-12-18</t>
  </si>
  <si>
    <t>Impact conso VT</t>
  </si>
  <si>
    <t>VT du 31-12-17 lissée</t>
  </si>
  <si>
    <t>VT à étaler</t>
  </si>
  <si>
    <t>S1 2016</t>
  </si>
  <si>
    <t>S2 2016</t>
  </si>
  <si>
    <t>S1 2017</t>
  </si>
  <si>
    <t>S2 2017</t>
  </si>
  <si>
    <t>Au28/06/2019</t>
  </si>
  <si>
    <t>CIC23-D</t>
  </si>
  <si>
    <t>Au 31/12/2019</t>
  </si>
  <si>
    <t>Au 30/06/2020</t>
  </si>
  <si>
    <t>Au 30/12/2020</t>
  </si>
  <si>
    <t>Au 30/06/2021</t>
  </si>
  <si>
    <t>Au 31/12/2021</t>
  </si>
  <si>
    <t>Au 31/03/2022</t>
  </si>
  <si>
    <t>Au 29/04/2022</t>
  </si>
  <si>
    <t>Au 31/05/2022</t>
  </si>
  <si>
    <t>Au 30/06/22</t>
  </si>
  <si>
    <t>Au 29/07/22</t>
  </si>
  <si>
    <t>Au 31/08/2022</t>
  </si>
  <si>
    <t>Au 30/09/2022</t>
  </si>
  <si>
    <t>Au 31/10/2022</t>
  </si>
  <si>
    <t>Au 30/11/2022</t>
  </si>
  <si>
    <t>Au 30/12/2022</t>
  </si>
  <si>
    <t xml:space="preserve"> </t>
  </si>
  <si>
    <t>Au 31/01/2023</t>
  </si>
  <si>
    <t>Au 28/02/2023</t>
  </si>
  <si>
    <t>Au 31/03/2023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</si>
</sst>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 * #,##0.00_ ;_ * \-#,##0.00_ ;_ * &quot;-&quot;??_ ;_ @_ "/>
    <numFmt numFmtId="165" formatCode="_-* #,##0.00\ _€_-;\-* #,##0.00\ _€_-;_-* &quot;-&quot;??\ _€_-;_-@_-"/>
    <numFmt numFmtId="166" formatCode="_(* #,##0.00_);_(* \(#,##0.00\);_(* &quot;-&quot;??_);_(@_)"/>
    <numFmt numFmtId="167" formatCode="[$-409]dd\-mmm\-yy;@"/>
    <numFmt numFmtId="168" formatCode="0.00_)"/>
    <numFmt numFmtId="169" formatCode="_ [$€-2]\ * #,##0.00_ ;_ [$€-2]\ * \-#,##0.00_ ;_ [$€-2]\ * &quot;-&quot;??_ "/>
    <numFmt numFmtId="170" formatCode="0.0000%"/>
    <numFmt numFmtId="171" formatCode="_-* #,##0.0_-;\-* #,##0.0_-;_-* &quot;-&quot;?_-;_-@_-"/>
    <numFmt numFmtId="172" formatCode="_ * #,##0.0_ ;_ * \-#,##0.0_ ;_ * &quot;-&quot;??_ ;_ @_ "/>
    <numFmt numFmtId="173" formatCode="_ * #,##0_ ;_ * \-#,##0_ ;_ * &quot;-&quot;??_ ;_ @_ "/>
    <numFmt numFmtId="174" formatCode="_(* #,##0_);_(* \(#,##0\);_(* &quot;-&quot;??_);_(@_)"/>
    <numFmt numFmtId="175" formatCode="0.0"/>
  </numFmts>
  <fonts count="8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color indexed="18"/>
      <name val="Helv"/>
      <family val="2"/>
    </font>
    <font>
      <b/>
      <i/>
      <sz val="16"/>
      <name val="Helv"/>
      <family val="2"/>
    </font>
    <font>
      <sz val="10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8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2"/>
      <color indexed="14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2"/>
      <color indexed="17"/>
      <name val="Calibri"/>
      <family val="2"/>
    </font>
    <font>
      <sz val="12"/>
      <color indexed="62"/>
      <name val="Calibri"/>
      <family val="2"/>
    </font>
    <font>
      <i/>
      <sz val="12"/>
      <color indexed="23"/>
      <name val="Calibri"/>
      <family val="2"/>
    </font>
    <font>
      <sz val="12"/>
      <color indexed="60"/>
      <name val="Calibri"/>
      <family val="2"/>
    </font>
    <font>
      <b/>
      <sz val="12"/>
      <color indexed="63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24"/>
      <name val="Arial"/>
      <family val="2"/>
    </font>
    <font>
      <b/>
      <sz val="18"/>
      <name val="Calibri"/>
      <family val="2"/>
    </font>
    <font>
      <b/>
      <sz val="18"/>
      <color indexed="9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b/>
      <sz val="10"/>
      <color rgb="FFFF0000"/>
      <name val="Arial"/>
      <family val="2"/>
    </font>
    <font>
      <sz val="12"/>
      <color indexed="9"/>
      <name val="Arial"/>
      <family val="2"/>
    </font>
    <font>
      <b/>
      <sz val="8"/>
      <name val="Arial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sz val="10"/>
      <color rgb="FF92D050"/>
      <name val="Arial"/>
      <family val="2"/>
    </font>
    <font>
      <b/>
      <sz val="12"/>
      <color theme="3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0" tint="-0.499984740745262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19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1">
    <xf numFmtId="0" fontId="0" fillId="0" borderId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3" fillId="0" borderId="0" applyNumberFormat="0" applyAlignment="0">
      <alignment horizontal="left"/>
    </xf>
    <xf numFmtId="0" fontId="14" fillId="6" borderId="1" applyNumberFormat="0" applyAlignment="0" applyProtection="0"/>
    <xf numFmtId="0" fontId="14" fillId="6" borderId="1" applyNumberFormat="0" applyAlignment="0" applyProtection="0"/>
    <xf numFmtId="0" fontId="15" fillId="11" borderId="2" applyNumberFormat="0" applyAlignment="0" applyProtection="0"/>
    <xf numFmtId="0" fontId="16" fillId="0" borderId="3" applyNumberFormat="0" applyFill="0" applyAlignment="0" applyProtection="0"/>
    <xf numFmtId="0" fontId="15" fillId="11" borderId="2" applyNumberFormat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4" borderId="4" applyNumberFormat="0" applyFont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1" fillId="10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2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8" fillId="3" borderId="1" applyNumberFormat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18" fillId="3" borderId="1" applyNumberFormat="0" applyAlignment="0" applyProtection="0"/>
    <xf numFmtId="0" fontId="16" fillId="0" borderId="3" applyNumberFormat="0" applyFill="0" applyAlignment="0" applyProtection="0"/>
    <xf numFmtId="164" fontId="5" fillId="0" borderId="0" applyFont="0" applyFill="0" applyBorder="0" applyAlignment="0" applyProtection="0"/>
    <xf numFmtId="0" fontId="20" fillId="8" borderId="0" applyNumberFormat="0" applyBorder="0" applyAlignment="0" applyProtection="0"/>
    <xf numFmtId="168" fontId="4" fillId="0" borderId="0"/>
    <xf numFmtId="0" fontId="22" fillId="0" borderId="0">
      <alignment vertical="top"/>
    </xf>
    <xf numFmtId="0" fontId="22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5" fillId="0" borderId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21" fillId="6" borderId="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1" fillId="6" borderId="8" applyNumberFormat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/>
    <xf numFmtId="165" fontId="24" fillId="0" borderId="0" applyFont="0" applyFill="0" applyBorder="0" applyAlignment="0" applyProtection="0"/>
    <xf numFmtId="0" fontId="1" fillId="0" borderId="0"/>
    <xf numFmtId="0" fontId="30" fillId="20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21" borderId="0" applyNumberFormat="0" applyBorder="0" applyAlignment="0" applyProtection="0"/>
    <xf numFmtId="0" fontId="30" fillId="5" borderId="0" applyNumberFormat="0" applyBorder="0" applyAlignment="0" applyProtection="0"/>
    <xf numFmtId="0" fontId="30" fillId="3" borderId="0" applyNumberFormat="0" applyBorder="0" applyAlignment="0" applyProtection="0"/>
    <xf numFmtId="0" fontId="30" fillId="9" borderId="0" applyNumberFormat="0" applyBorder="0" applyAlignment="0" applyProtection="0"/>
    <xf numFmtId="0" fontId="30" fillId="7" borderId="0" applyNumberFormat="0" applyBorder="0" applyAlignment="0" applyProtection="0"/>
    <xf numFmtId="0" fontId="30" fillId="22" borderId="0" applyNumberFormat="0" applyBorder="0" applyAlignment="0" applyProtection="0"/>
    <xf numFmtId="0" fontId="30" fillId="21" borderId="0" applyNumberFormat="0" applyBorder="0" applyAlignment="0" applyProtection="0"/>
    <xf numFmtId="0" fontId="30" fillId="9" borderId="0" applyNumberFormat="0" applyBorder="0" applyAlignment="0" applyProtection="0"/>
    <xf numFmtId="0" fontId="30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7" borderId="0" applyNumberFormat="0" applyBorder="0" applyAlignment="0" applyProtection="0"/>
    <xf numFmtId="0" fontId="31" fillId="22" borderId="0" applyNumberFormat="0" applyBorder="0" applyAlignment="0" applyProtection="0"/>
    <xf numFmtId="0" fontId="31" fillId="25" borderId="0" applyNumberFormat="0" applyBorder="0" applyAlignment="0" applyProtection="0"/>
    <xf numFmtId="0" fontId="31" fillId="10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31" fillId="25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2" borderId="1" applyNumberFormat="0" applyAlignment="0" applyProtection="0"/>
    <xf numFmtId="0" fontId="34" fillId="0" borderId="3" applyNumberFormat="0" applyFill="0" applyAlignment="0" applyProtection="0"/>
    <xf numFmtId="0" fontId="35" fillId="3" borderId="1" applyNumberFormat="0" applyAlignment="0" applyProtection="0"/>
    <xf numFmtId="0" fontId="1" fillId="0" borderId="0"/>
    <xf numFmtId="0" fontId="36" fillId="14" borderId="0" applyNumberFormat="0" applyBorder="0" applyAlignment="0" applyProtection="0"/>
    <xf numFmtId="164" fontId="1" fillId="0" borderId="0" applyFont="0" applyFill="0" applyBorder="0" applyAlignment="0" applyProtection="0"/>
    <xf numFmtId="0" fontId="37" fillId="8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8" fillId="15" borderId="0" applyNumberFormat="0" applyBorder="0" applyAlignment="0" applyProtection="0"/>
    <xf numFmtId="0" fontId="39" fillId="2" borderId="8" applyNumberFormat="0" applyAlignment="0" applyProtection="0"/>
    <xf numFmtId="0" fontId="40" fillId="0" borderId="0" applyNumberFormat="0" applyFill="0" applyBorder="0" applyAlignment="0" applyProtection="0"/>
    <xf numFmtId="0" fontId="1" fillId="0" borderId="0"/>
    <xf numFmtId="0" fontId="41" fillId="0" borderId="0" applyNumberFormat="0" applyFill="0" applyBorder="0" applyAlignment="0" applyProtection="0"/>
    <xf numFmtId="0" fontId="42" fillId="0" borderId="19" applyNumberFormat="0" applyFill="0" applyAlignment="0" applyProtection="0"/>
    <xf numFmtId="0" fontId="43" fillId="0" borderId="6" applyNumberFormat="0" applyFill="0" applyAlignment="0" applyProtection="0"/>
    <xf numFmtId="0" fontId="44" fillId="0" borderId="20" applyNumberFormat="0" applyFill="0" applyAlignment="0" applyProtection="0"/>
    <xf numFmtId="0" fontId="44" fillId="0" borderId="0" applyNumberFormat="0" applyFill="0" applyBorder="0" applyAlignment="0" applyProtection="0"/>
    <xf numFmtId="0" fontId="29" fillId="0" borderId="21" applyNumberFormat="0" applyFill="0" applyAlignment="0" applyProtection="0"/>
    <xf numFmtId="0" fontId="45" fillId="11" borderId="2" applyNumberForma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2" fillId="0" borderId="0">
      <alignment vertical="top"/>
    </xf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209">
    <xf numFmtId="0" fontId="0" fillId="0" borderId="0" xfId="0"/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6" fillId="17" borderId="0" xfId="0" applyFont="1" applyFill="1" applyAlignment="1">
      <alignment horizontal="left"/>
    </xf>
    <xf numFmtId="0" fontId="27" fillId="17" borderId="0" xfId="0" applyFont="1" applyFill="1" applyAlignment="1">
      <alignment horizontal="left"/>
    </xf>
    <xf numFmtId="0" fontId="28" fillId="0" borderId="0" xfId="0" applyFont="1" applyAlignment="1">
      <alignment vertical="center"/>
    </xf>
    <xf numFmtId="0" fontId="48" fillId="19" borderId="9" xfId="0" applyFont="1" applyFill="1" applyBorder="1" applyAlignment="1">
      <alignment vertical="center"/>
    </xf>
    <xf numFmtId="14" fontId="48" fillId="19" borderId="0" xfId="0" applyNumberFormat="1" applyFont="1" applyFill="1" applyAlignment="1">
      <alignment vertical="center"/>
    </xf>
    <xf numFmtId="170" fontId="48" fillId="19" borderId="0" xfId="91" applyNumberFormat="1" applyFont="1" applyFill="1" applyBorder="1" applyAlignment="1">
      <alignment vertical="center"/>
    </xf>
    <xf numFmtId="3" fontId="48" fillId="19" borderId="9" xfId="45" applyNumberFormat="1" applyFont="1" applyFill="1" applyBorder="1" applyAlignment="1">
      <alignment horizontal="right" vertical="center"/>
    </xf>
    <xf numFmtId="3" fontId="48" fillId="19" borderId="10" xfId="45" applyNumberFormat="1" applyFont="1" applyFill="1" applyBorder="1" applyAlignment="1">
      <alignment horizontal="right" vertical="center"/>
    </xf>
    <xf numFmtId="3" fontId="48" fillId="19" borderId="0" xfId="45" applyNumberFormat="1" applyFont="1" applyFill="1" applyBorder="1" applyAlignment="1">
      <alignment horizontal="right" vertical="center"/>
    </xf>
    <xf numFmtId="43" fontId="47" fillId="0" borderId="0" xfId="0" applyNumberFormat="1" applyFont="1" applyAlignment="1">
      <alignment vertical="center"/>
    </xf>
    <xf numFmtId="43" fontId="25" fillId="0" borderId="0" xfId="0" applyNumberFormat="1" applyFont="1" applyAlignment="1">
      <alignment vertical="center"/>
    </xf>
    <xf numFmtId="10" fontId="47" fillId="0" borderId="0" xfId="0" applyNumberFormat="1" applyFont="1" applyAlignment="1">
      <alignment vertical="center"/>
    </xf>
    <xf numFmtId="171" fontId="47" fillId="0" borderId="0" xfId="0" applyNumberFormat="1" applyFont="1" applyAlignment="1">
      <alignment vertical="center"/>
    </xf>
    <xf numFmtId="0" fontId="46" fillId="18" borderId="16" xfId="0" applyFont="1" applyFill="1" applyBorder="1" applyAlignment="1">
      <alignment horizontal="center" vertical="center" wrapText="1"/>
    </xf>
    <xf numFmtId="0" fontId="48" fillId="19" borderId="0" xfId="0" applyFont="1" applyFill="1" applyAlignment="1">
      <alignment vertical="center"/>
    </xf>
    <xf numFmtId="0" fontId="47" fillId="17" borderId="0" xfId="0" applyFont="1" applyFill="1" applyAlignment="1">
      <alignment vertical="center"/>
    </xf>
    <xf numFmtId="0" fontId="47" fillId="0" borderId="0" xfId="0" applyFont="1" applyAlignment="1">
      <alignment vertical="center"/>
    </xf>
    <xf numFmtId="0" fontId="46" fillId="18" borderId="15" xfId="0" applyFont="1" applyFill="1" applyBorder="1" applyAlignment="1">
      <alignment horizontal="center" vertical="center" wrapText="1"/>
    </xf>
    <xf numFmtId="0" fontId="46" fillId="17" borderId="13" xfId="0" applyFont="1" applyFill="1" applyBorder="1" applyAlignment="1">
      <alignment horizontal="center" vertical="center" wrapText="1"/>
    </xf>
    <xf numFmtId="0" fontId="46" fillId="17" borderId="12" xfId="0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0" fontId="46" fillId="17" borderId="22" xfId="0" applyFont="1" applyFill="1" applyBorder="1" applyAlignment="1">
      <alignment horizontal="center" vertical="center" wrapText="1"/>
    </xf>
    <xf numFmtId="3" fontId="48" fillId="0" borderId="9" xfId="45" applyNumberFormat="1" applyFont="1" applyFill="1" applyBorder="1" applyAlignment="1">
      <alignment horizontal="right" vertical="center"/>
    </xf>
    <xf numFmtId="3" fontId="48" fillId="0" borderId="0" xfId="45" applyNumberFormat="1" applyFont="1" applyFill="1" applyBorder="1" applyAlignment="1">
      <alignment horizontal="right" vertical="center"/>
    </xf>
    <xf numFmtId="0" fontId="46" fillId="18" borderId="14" xfId="0" applyFont="1" applyFill="1" applyBorder="1" applyAlignment="1">
      <alignment horizontal="center" vertical="center" wrapText="1"/>
    </xf>
    <xf numFmtId="0" fontId="48" fillId="0" borderId="9" xfId="0" applyFont="1" applyBorder="1" applyAlignment="1">
      <alignment vertical="center"/>
    </xf>
    <xf numFmtId="14" fontId="48" fillId="0" borderId="0" xfId="0" applyNumberFormat="1" applyFont="1" applyAlignment="1">
      <alignment vertical="center"/>
    </xf>
    <xf numFmtId="170" fontId="48" fillId="0" borderId="0" xfId="91" applyNumberFormat="1" applyFont="1" applyFill="1" applyBorder="1" applyAlignment="1">
      <alignment vertical="center"/>
    </xf>
    <xf numFmtId="3" fontId="48" fillId="0" borderId="10" xfId="45" applyNumberFormat="1" applyFont="1" applyFill="1" applyBorder="1" applyAlignment="1">
      <alignment horizontal="right" vertical="center"/>
    </xf>
    <xf numFmtId="0" fontId="48" fillId="0" borderId="0" xfId="0" applyFont="1" applyAlignment="1">
      <alignment vertical="center"/>
    </xf>
    <xf numFmtId="0" fontId="46" fillId="0" borderId="17" xfId="0" applyFont="1" applyBorder="1" applyAlignment="1">
      <alignment vertical="center"/>
    </xf>
    <xf numFmtId="0" fontId="46" fillId="0" borderId="11" xfId="0" applyFont="1" applyBorder="1" applyAlignment="1">
      <alignment vertical="center"/>
    </xf>
    <xf numFmtId="3" fontId="46" fillId="0" borderId="11" xfId="45" applyNumberFormat="1" applyFont="1" applyFill="1" applyBorder="1" applyAlignment="1">
      <alignment horizontal="right" vertical="center"/>
    </xf>
    <xf numFmtId="3" fontId="46" fillId="0" borderId="18" xfId="45" applyNumberFormat="1" applyFont="1" applyFill="1" applyBorder="1" applyAlignment="1">
      <alignment horizontal="right" vertical="center"/>
    </xf>
    <xf numFmtId="3" fontId="46" fillId="0" borderId="17" xfId="45" applyNumberFormat="1" applyFont="1" applyFill="1" applyBorder="1" applyAlignment="1">
      <alignment horizontal="right" vertical="center"/>
    </xf>
    <xf numFmtId="3" fontId="49" fillId="0" borderId="0" xfId="45" applyNumberFormat="1" applyFont="1" applyFill="1" applyBorder="1" applyAlignment="1">
      <alignment horizontal="right" vertical="center"/>
    </xf>
    <xf numFmtId="3" fontId="49" fillId="19" borderId="0" xfId="45" applyNumberFormat="1" applyFont="1" applyFill="1" applyBorder="1" applyAlignment="1">
      <alignment horizontal="right" vertical="center"/>
    </xf>
    <xf numFmtId="0" fontId="50" fillId="18" borderId="16" xfId="0" applyFont="1" applyFill="1" applyBorder="1" applyAlignment="1">
      <alignment horizontal="center" vertical="center" wrapText="1"/>
    </xf>
    <xf numFmtId="3" fontId="50" fillId="0" borderId="11" xfId="45" applyNumberFormat="1" applyFont="1" applyFill="1" applyBorder="1" applyAlignment="1">
      <alignment horizontal="right" vertical="center"/>
    </xf>
    <xf numFmtId="0" fontId="46" fillId="30" borderId="12" xfId="0" applyFont="1" applyFill="1" applyBorder="1" applyAlignment="1">
      <alignment horizontal="center" vertical="center" wrapText="1"/>
    </xf>
    <xf numFmtId="3" fontId="48" fillId="31" borderId="10" xfId="45" applyNumberFormat="1" applyFont="1" applyFill="1" applyBorder="1" applyAlignment="1">
      <alignment horizontal="right" vertical="center"/>
    </xf>
    <xf numFmtId="3" fontId="47" fillId="0" borderId="0" xfId="0" applyNumberFormat="1" applyFont="1" applyAlignment="1">
      <alignment vertical="center"/>
    </xf>
    <xf numFmtId="3" fontId="48" fillId="31" borderId="0" xfId="45" applyNumberFormat="1" applyFont="1" applyFill="1" applyBorder="1" applyAlignment="1">
      <alignment horizontal="right" vertical="center"/>
    </xf>
    <xf numFmtId="0" fontId="46" fillId="30" borderId="13" xfId="0" applyFont="1" applyFill="1" applyBorder="1" applyAlignment="1">
      <alignment horizontal="center" vertical="center" wrapText="1"/>
    </xf>
    <xf numFmtId="0" fontId="46" fillId="30" borderId="14" xfId="0" applyFont="1" applyFill="1" applyBorder="1" applyAlignment="1">
      <alignment horizontal="center" vertical="center" wrapText="1"/>
    </xf>
    <xf numFmtId="0" fontId="51" fillId="17" borderId="0" xfId="160" applyFont="1" applyFill="1"/>
    <xf numFmtId="0" fontId="52" fillId="17" borderId="0" xfId="160" applyFont="1" applyFill="1"/>
    <xf numFmtId="0" fontId="52" fillId="17" borderId="0" xfId="160" applyFont="1" applyFill="1" applyAlignment="1">
      <alignment horizontal="left"/>
    </xf>
    <xf numFmtId="167" fontId="53" fillId="17" borderId="0" xfId="160" applyNumberFormat="1" applyFont="1" applyFill="1"/>
    <xf numFmtId="0" fontId="53" fillId="17" borderId="0" xfId="160" applyFont="1" applyFill="1" applyAlignment="1">
      <alignment horizontal="center" vertical="center"/>
    </xf>
    <xf numFmtId="170" fontId="53" fillId="17" borderId="0" xfId="160" applyNumberFormat="1" applyFont="1" applyFill="1" applyAlignment="1">
      <alignment horizontal="center" vertical="center"/>
    </xf>
    <xf numFmtId="0" fontId="53" fillId="17" borderId="0" xfId="160" applyFont="1" applyFill="1"/>
    <xf numFmtId="164" fontId="52" fillId="17" borderId="0" xfId="153" applyFont="1" applyFill="1" applyBorder="1"/>
    <xf numFmtId="0" fontId="53" fillId="17" borderId="0" xfId="160" applyFont="1" applyFill="1" applyAlignment="1">
      <alignment horizontal="center"/>
    </xf>
    <xf numFmtId="167" fontId="54" fillId="17" borderId="0" xfId="160" applyNumberFormat="1" applyFont="1" applyFill="1"/>
    <xf numFmtId="0" fontId="54" fillId="17" borderId="0" xfId="160" applyFont="1" applyFill="1" applyAlignment="1">
      <alignment horizontal="center" vertical="center"/>
    </xf>
    <xf numFmtId="170" fontId="54" fillId="17" borderId="0" xfId="160" applyNumberFormat="1" applyFont="1" applyFill="1" applyAlignment="1">
      <alignment horizontal="center" vertical="center"/>
    </xf>
    <xf numFmtId="0" fontId="54" fillId="17" borderId="0" xfId="160" applyFont="1" applyFill="1"/>
    <xf numFmtId="164" fontId="55" fillId="17" borderId="0" xfId="153" applyFont="1" applyFill="1" applyBorder="1"/>
    <xf numFmtId="0" fontId="54" fillId="17" borderId="0" xfId="160" applyFont="1" applyFill="1" applyAlignment="1">
      <alignment horizontal="center"/>
    </xf>
    <xf numFmtId="172" fontId="2" fillId="32" borderId="0" xfId="160" applyNumberFormat="1" applyFont="1" applyFill="1" applyAlignment="1">
      <alignment horizontal="center"/>
    </xf>
    <xf numFmtId="0" fontId="1" fillId="17" borderId="0" xfId="160" applyFill="1" applyAlignment="1">
      <alignment horizontal="center"/>
    </xf>
    <xf numFmtId="167" fontId="55" fillId="17" borderId="0" xfId="160" applyNumberFormat="1" applyFont="1" applyFill="1"/>
    <xf numFmtId="167" fontId="55" fillId="17" borderId="0" xfId="160" applyNumberFormat="1" applyFont="1" applyFill="1" applyAlignment="1">
      <alignment horizontal="center" vertical="center"/>
    </xf>
    <xf numFmtId="170" fontId="55" fillId="17" borderId="0" xfId="160" applyNumberFormat="1" applyFont="1" applyFill="1" applyAlignment="1">
      <alignment horizontal="center" vertical="center"/>
    </xf>
    <xf numFmtId="0" fontId="55" fillId="17" borderId="0" xfId="160" applyFont="1" applyFill="1" applyAlignment="1">
      <alignment horizontal="center"/>
    </xf>
    <xf numFmtId="0" fontId="56" fillId="0" borderId="0" xfId="160" applyFont="1"/>
    <xf numFmtId="0" fontId="57" fillId="17" borderId="0" xfId="160" applyFont="1" applyFill="1"/>
    <xf numFmtId="0" fontId="59" fillId="17" borderId="25" xfId="160" applyFont="1" applyFill="1" applyBorder="1"/>
    <xf numFmtId="0" fontId="2" fillId="17" borderId="24" xfId="160" applyFont="1" applyFill="1" applyBorder="1" applyAlignment="1">
      <alignment horizontal="center"/>
    </xf>
    <xf numFmtId="0" fontId="2" fillId="17" borderId="23" xfId="160" applyFont="1" applyFill="1" applyBorder="1" applyAlignment="1">
      <alignment horizontal="center" vertical="center" wrapText="1"/>
    </xf>
    <xf numFmtId="0" fontId="60" fillId="17" borderId="0" xfId="160" applyFont="1" applyFill="1"/>
    <xf numFmtId="14" fontId="2" fillId="17" borderId="25" xfId="160" applyNumberFormat="1" applyFont="1" applyFill="1" applyBorder="1" applyAlignment="1">
      <alignment horizontal="center" vertical="center" wrapText="1"/>
    </xf>
    <xf numFmtId="0" fontId="2" fillId="17" borderId="18" xfId="160" applyFont="1" applyFill="1" applyBorder="1" applyAlignment="1">
      <alignment horizontal="center"/>
    </xf>
    <xf numFmtId="14" fontId="2" fillId="17" borderId="26" xfId="160" applyNumberFormat="1" applyFont="1" applyFill="1" applyBorder="1" applyAlignment="1">
      <alignment horizontal="center"/>
    </xf>
    <xf numFmtId="0" fontId="58" fillId="32" borderId="0" xfId="160" applyFont="1" applyFill="1" applyAlignment="1">
      <alignment horizontal="center"/>
    </xf>
    <xf numFmtId="167" fontId="58" fillId="32" borderId="0" xfId="160" applyNumberFormat="1" applyFont="1" applyFill="1" applyAlignment="1">
      <alignment horizontal="center"/>
    </xf>
    <xf numFmtId="170" fontId="58" fillId="32" borderId="0" xfId="160" applyNumberFormat="1" applyFont="1" applyFill="1" applyAlignment="1">
      <alignment horizontal="center"/>
    </xf>
    <xf numFmtId="164" fontId="58" fillId="32" borderId="0" xfId="160" applyNumberFormat="1" applyFont="1" applyFill="1" applyAlignment="1">
      <alignment horizontal="center"/>
    </xf>
    <xf numFmtId="0" fontId="61" fillId="0" borderId="0" xfId="160" applyFont="1" applyAlignment="1">
      <alignment horizontal="center"/>
    </xf>
    <xf numFmtId="0" fontId="61" fillId="0" borderId="0" xfId="160" applyFont="1"/>
    <xf numFmtId="0" fontId="2" fillId="32" borderId="0" xfId="160" applyFont="1" applyFill="1" applyAlignment="1">
      <alignment horizontal="center"/>
    </xf>
    <xf numFmtId="167" fontId="2" fillId="32" borderId="0" xfId="160" applyNumberFormat="1" applyFont="1" applyFill="1" applyAlignment="1">
      <alignment horizontal="center"/>
    </xf>
    <xf numFmtId="167" fontId="2" fillId="34" borderId="0" xfId="160" applyNumberFormat="1" applyFont="1" applyFill="1" applyAlignment="1">
      <alignment horizontal="center"/>
    </xf>
    <xf numFmtId="170" fontId="2" fillId="32" borderId="0" xfId="160" applyNumberFormat="1" applyFont="1" applyFill="1" applyAlignment="1">
      <alignment horizontal="center"/>
    </xf>
    <xf numFmtId="164" fontId="2" fillId="32" borderId="0" xfId="160" applyNumberFormat="1" applyFont="1" applyFill="1" applyAlignment="1">
      <alignment horizontal="center"/>
    </xf>
    <xf numFmtId="0" fontId="1" fillId="0" borderId="0" xfId="160"/>
    <xf numFmtId="167" fontId="2" fillId="35" borderId="0" xfId="160" applyNumberFormat="1" applyFont="1" applyFill="1" applyAlignment="1">
      <alignment horizontal="center"/>
    </xf>
    <xf numFmtId="164" fontId="58" fillId="32" borderId="22" xfId="160" applyNumberFormat="1" applyFont="1" applyFill="1" applyBorder="1" applyAlignment="1">
      <alignment horizontal="center"/>
    </xf>
    <xf numFmtId="167" fontId="1" fillId="0" borderId="0" xfId="160" applyNumberFormat="1"/>
    <xf numFmtId="170" fontId="1" fillId="0" borderId="0" xfId="160" applyNumberFormat="1"/>
    <xf numFmtId="164" fontId="1" fillId="0" borderId="0" xfId="160" applyNumberFormat="1"/>
    <xf numFmtId="0" fontId="1" fillId="0" borderId="0" xfId="160" applyAlignment="1">
      <alignment horizontal="center"/>
    </xf>
    <xf numFmtId="0" fontId="62" fillId="0" borderId="0" xfId="160" applyFont="1"/>
    <xf numFmtId="167" fontId="1" fillId="0" borderId="0" xfId="160" applyNumberFormat="1" applyAlignment="1">
      <alignment horizontal="center" vertical="center"/>
    </xf>
    <xf numFmtId="165" fontId="1" fillId="0" borderId="0" xfId="160" applyNumberFormat="1" applyAlignment="1">
      <alignment horizontal="center"/>
    </xf>
    <xf numFmtId="0" fontId="63" fillId="0" borderId="0" xfId="160" applyFont="1"/>
    <xf numFmtId="164" fontId="61" fillId="0" borderId="0" xfId="160" applyNumberFormat="1" applyFont="1" applyAlignment="1">
      <alignment horizontal="center"/>
    </xf>
    <xf numFmtId="167" fontId="1" fillId="0" borderId="0" xfId="160" applyNumberFormat="1" applyAlignment="1">
      <alignment horizontal="left"/>
    </xf>
    <xf numFmtId="170" fontId="1" fillId="0" borderId="0" xfId="160" applyNumberFormat="1" applyAlignment="1">
      <alignment horizontal="center" vertical="center"/>
    </xf>
    <xf numFmtId="164" fontId="1" fillId="0" borderId="0" xfId="153"/>
    <xf numFmtId="0" fontId="46" fillId="30" borderId="22" xfId="0" applyFont="1" applyFill="1" applyBorder="1" applyAlignment="1">
      <alignment horizontal="center" vertical="center" wrapText="1"/>
    </xf>
    <xf numFmtId="0" fontId="64" fillId="0" borderId="22" xfId="0" applyFont="1" applyBorder="1" applyAlignment="1">
      <alignment horizontal="center" vertical="center" wrapText="1"/>
    </xf>
    <xf numFmtId="0" fontId="65" fillId="0" borderId="22" xfId="0" applyFont="1" applyBorder="1" applyAlignment="1">
      <alignment horizontal="center" vertical="center" textRotation="90" wrapText="1"/>
    </xf>
    <xf numFmtId="164" fontId="2" fillId="0" borderId="0" xfId="0" applyNumberFormat="1" applyFont="1"/>
    <xf numFmtId="164" fontId="66" fillId="0" borderId="0" xfId="0" applyNumberFormat="1" applyFont="1"/>
    <xf numFmtId="164" fontId="68" fillId="0" borderId="0" xfId="0" applyNumberFormat="1" applyFont="1"/>
    <xf numFmtId="164" fontId="69" fillId="0" borderId="0" xfId="0" applyNumberFormat="1" applyFont="1"/>
    <xf numFmtId="167" fontId="2" fillId="0" borderId="0" xfId="160" applyNumberFormat="1" applyFont="1" applyAlignment="1">
      <alignment horizontal="center"/>
    </xf>
    <xf numFmtId="171" fontId="47" fillId="36" borderId="0" xfId="0" applyNumberFormat="1" applyFont="1" applyFill="1" applyAlignment="1">
      <alignment horizontal="center" vertical="center"/>
    </xf>
    <xf numFmtId="167" fontId="46" fillId="17" borderId="0" xfId="0" applyNumberFormat="1" applyFont="1" applyFill="1" applyAlignment="1">
      <alignment horizontal="left"/>
    </xf>
    <xf numFmtId="0" fontId="47" fillId="17" borderId="0" xfId="0" applyFont="1" applyFill="1" applyAlignment="1">
      <alignment horizontal="left"/>
    </xf>
    <xf numFmtId="3" fontId="48" fillId="0" borderId="25" xfId="45" applyNumberFormat="1" applyFont="1" applyFill="1" applyBorder="1" applyAlignment="1">
      <alignment horizontal="right" vertical="center"/>
    </xf>
    <xf numFmtId="167" fontId="1" fillId="17" borderId="0" xfId="160" applyNumberFormat="1" applyFill="1" applyAlignment="1">
      <alignment horizontal="left"/>
    </xf>
    <xf numFmtId="0" fontId="1" fillId="17" borderId="0" xfId="160" applyFill="1" applyAlignment="1">
      <alignment horizontal="left"/>
    </xf>
    <xf numFmtId="0" fontId="58" fillId="33" borderId="23" xfId="160" applyFont="1" applyFill="1" applyBorder="1" applyAlignment="1">
      <alignment horizontal="center" vertical="center" wrapText="1"/>
    </xf>
    <xf numFmtId="0" fontId="58" fillId="33" borderId="25" xfId="160" applyFont="1" applyFill="1" applyBorder="1" applyAlignment="1">
      <alignment horizontal="center" vertical="center" wrapText="1"/>
    </xf>
    <xf numFmtId="0" fontId="58" fillId="33" borderId="26" xfId="160" applyFont="1" applyFill="1" applyBorder="1" applyAlignment="1">
      <alignment horizontal="center" vertical="center" wrapText="1"/>
    </xf>
    <xf numFmtId="174" fontId="2" fillId="32" borderId="0" xfId="45" applyNumberFormat="1" applyFont="1" applyFill="1" applyAlignment="1">
      <alignment horizontal="center"/>
    </xf>
    <xf numFmtId="173" fontId="2" fillId="32" borderId="0" xfId="160" applyNumberFormat="1" applyFont="1" applyFill="1" applyAlignment="1">
      <alignment horizontal="center"/>
    </xf>
    <xf numFmtId="173" fontId="58" fillId="32" borderId="22" xfId="160" applyNumberFormat="1" applyFont="1" applyFill="1" applyBorder="1" applyAlignment="1">
      <alignment horizontal="center"/>
    </xf>
    <xf numFmtId="175" fontId="2" fillId="32" borderId="0" xfId="160" applyNumberFormat="1" applyFont="1" applyFill="1" applyAlignment="1">
      <alignment horizontal="center"/>
    </xf>
    <xf numFmtId="1" fontId="2" fillId="32" borderId="0" xfId="160" applyNumberFormat="1" applyFont="1" applyFill="1" applyAlignment="1">
      <alignment horizontal="center"/>
    </xf>
    <xf numFmtId="173" fontId="58" fillId="32" borderId="0" xfId="160" applyNumberFormat="1" applyFont="1" applyFill="1" applyAlignment="1">
      <alignment horizontal="center"/>
    </xf>
    <xf numFmtId="174" fontId="58" fillId="37" borderId="0" xfId="45" applyNumberFormat="1" applyFont="1" applyFill="1" applyAlignment="1">
      <alignment horizontal="center"/>
    </xf>
    <xf numFmtId="0" fontId="58" fillId="17" borderId="10" xfId="160" applyFont="1" applyFill="1" applyBorder="1" applyAlignment="1">
      <alignment horizontal="center" vertical="center" wrapText="1"/>
    </xf>
    <xf numFmtId="173" fontId="2" fillId="38" borderId="0" xfId="160" applyNumberFormat="1" applyFont="1" applyFill="1" applyAlignment="1">
      <alignment horizontal="center"/>
    </xf>
    <xf numFmtId="3" fontId="71" fillId="0" borderId="9" xfId="45" applyNumberFormat="1" applyFont="1" applyFill="1" applyBorder="1" applyAlignment="1">
      <alignment horizontal="right" vertical="center"/>
    </xf>
    <xf numFmtId="3" fontId="71" fillId="0" borderId="0" xfId="45" applyNumberFormat="1" applyFont="1" applyFill="1" applyBorder="1" applyAlignment="1">
      <alignment horizontal="right" vertical="center"/>
    </xf>
    <xf numFmtId="3" fontId="72" fillId="0" borderId="0" xfId="45" applyNumberFormat="1" applyFont="1" applyFill="1" applyBorder="1" applyAlignment="1">
      <alignment horizontal="right" vertical="center"/>
    </xf>
    <xf numFmtId="3" fontId="72" fillId="19" borderId="0" xfId="45" applyNumberFormat="1" applyFont="1" applyFill="1" applyBorder="1" applyAlignment="1">
      <alignment horizontal="right" vertical="center"/>
    </xf>
    <xf numFmtId="3" fontId="73" fillId="0" borderId="11" xfId="45" applyNumberFormat="1" applyFont="1" applyFill="1" applyBorder="1" applyAlignment="1">
      <alignment horizontal="right" vertical="center"/>
    </xf>
    <xf numFmtId="3" fontId="0" fillId="0" borderId="22" xfId="45" applyNumberFormat="1" applyFont="1" applyBorder="1"/>
    <xf numFmtId="0" fontId="2" fillId="17" borderId="23" xfId="160" applyFont="1" applyFill="1" applyBorder="1" applyAlignment="1">
      <alignment horizontal="center"/>
    </xf>
    <xf numFmtId="0" fontId="58" fillId="17" borderId="25" xfId="160" applyFont="1" applyFill="1" applyBorder="1" applyAlignment="1">
      <alignment horizontal="center" vertical="center" wrapText="1"/>
    </xf>
    <xf numFmtId="0" fontId="2" fillId="17" borderId="26" xfId="160" applyFont="1" applyFill="1" applyBorder="1" applyAlignment="1">
      <alignment horizontal="center"/>
    </xf>
    <xf numFmtId="3" fontId="48" fillId="36" borderId="0" xfId="45" applyNumberFormat="1" applyFont="1" applyFill="1" applyBorder="1" applyAlignment="1">
      <alignment horizontal="right" vertical="center"/>
    </xf>
    <xf numFmtId="0" fontId="64" fillId="0" borderId="0" xfId="0" applyFont="1" applyAlignment="1">
      <alignment horizontal="center" vertical="center" wrapText="1"/>
    </xf>
    <xf numFmtId="173" fontId="1" fillId="0" borderId="0" xfId="160" applyNumberFormat="1"/>
    <xf numFmtId="3" fontId="76" fillId="0" borderId="9" xfId="45" applyNumberFormat="1" applyFont="1" applyFill="1" applyBorder="1" applyAlignment="1">
      <alignment horizontal="right" vertical="center"/>
    </xf>
    <xf numFmtId="3" fontId="76" fillId="0" borderId="0" xfId="45" applyNumberFormat="1" applyFont="1" applyFill="1" applyBorder="1" applyAlignment="1">
      <alignment horizontal="right" vertical="center"/>
    </xf>
    <xf numFmtId="3" fontId="76" fillId="19" borderId="9" xfId="45" applyNumberFormat="1" applyFont="1" applyFill="1" applyBorder="1" applyAlignment="1">
      <alignment horizontal="right" vertical="center"/>
    </xf>
    <xf numFmtId="3" fontId="76" fillId="19" borderId="0" xfId="45" applyNumberFormat="1" applyFont="1" applyFill="1" applyBorder="1" applyAlignment="1">
      <alignment horizontal="right" vertical="center"/>
    </xf>
    <xf numFmtId="3" fontId="48" fillId="31" borderId="9" xfId="45" applyNumberFormat="1" applyFont="1" applyFill="1" applyBorder="1" applyAlignment="1">
      <alignment horizontal="right" vertical="center"/>
    </xf>
    <xf numFmtId="3" fontId="70" fillId="0" borderId="11" xfId="45" applyNumberFormat="1" applyFont="1" applyFill="1" applyBorder="1" applyAlignment="1">
      <alignment horizontal="right" vertical="center"/>
    </xf>
    <xf numFmtId="0" fontId="48" fillId="39" borderId="9" xfId="0" applyFont="1" applyFill="1" applyBorder="1" applyAlignment="1">
      <alignment vertical="center"/>
    </xf>
    <xf numFmtId="3" fontId="48" fillId="0" borderId="15" xfId="45" applyNumberFormat="1" applyFont="1" applyFill="1" applyBorder="1" applyAlignment="1">
      <alignment horizontal="right" vertical="center"/>
    </xf>
    <xf numFmtId="3" fontId="48" fillId="0" borderId="16" xfId="45" applyNumberFormat="1" applyFont="1" applyFill="1" applyBorder="1" applyAlignment="1">
      <alignment horizontal="right" vertical="center"/>
    </xf>
    <xf numFmtId="3" fontId="48" fillId="0" borderId="24" xfId="45" applyNumberFormat="1" applyFont="1" applyFill="1" applyBorder="1" applyAlignment="1">
      <alignment horizontal="right" vertical="center"/>
    </xf>
    <xf numFmtId="3" fontId="77" fillId="0" borderId="11" xfId="45" applyNumberFormat="1" applyFont="1" applyFill="1" applyBorder="1" applyAlignment="1">
      <alignment horizontal="right" vertical="center"/>
    </xf>
    <xf numFmtId="3" fontId="70" fillId="0" borderId="26" xfId="45" applyNumberFormat="1" applyFont="1" applyFill="1" applyBorder="1" applyAlignment="1">
      <alignment horizontal="right" vertical="center"/>
    </xf>
    <xf numFmtId="0" fontId="78" fillId="0" borderId="0" xfId="0" applyFont="1" applyAlignment="1">
      <alignment vertical="center"/>
    </xf>
    <xf numFmtId="0" fontId="67" fillId="0" borderId="16" xfId="0" applyFont="1" applyBorder="1" applyAlignment="1">
      <alignment horizontal="center" wrapText="1"/>
    </xf>
    <xf numFmtId="0" fontId="67" fillId="0" borderId="0" xfId="0" applyFont="1" applyAlignment="1">
      <alignment horizontal="center" wrapText="1"/>
    </xf>
    <xf numFmtId="0" fontId="67" fillId="0" borderId="11" xfId="0" applyFont="1" applyBorder="1" applyAlignment="1">
      <alignment horizontal="center" wrapText="1"/>
    </xf>
    <xf numFmtId="0" fontId="70" fillId="36" borderId="12" xfId="0" applyFont="1" applyFill="1" applyBorder="1" applyAlignment="1">
      <alignment horizontal="center" vertical="center" wrapText="1"/>
    </xf>
    <xf numFmtId="0" fontId="70" fillId="36" borderId="13" xfId="0" applyFont="1" applyFill="1" applyBorder="1" applyAlignment="1">
      <alignment horizontal="center" vertical="center" wrapText="1"/>
    </xf>
    <xf numFmtId="0" fontId="70" fillId="36" borderId="14" xfId="0" applyFont="1" applyFill="1" applyBorder="1" applyAlignment="1">
      <alignment horizontal="center" vertical="center" wrapText="1"/>
    </xf>
    <xf numFmtId="0" fontId="46" fillId="30" borderId="12" xfId="0" applyFont="1" applyFill="1" applyBorder="1" applyAlignment="1">
      <alignment horizontal="center" vertical="center"/>
    </xf>
    <xf numFmtId="0" fontId="46" fillId="30" borderId="13" xfId="0" applyFont="1" applyFill="1" applyBorder="1" applyAlignment="1">
      <alignment horizontal="center" vertical="center"/>
    </xf>
    <xf numFmtId="0" fontId="46" fillId="30" borderId="14" xfId="0" applyFont="1" applyFill="1" applyBorder="1" applyAlignment="1">
      <alignment horizontal="center" vertical="center"/>
    </xf>
    <xf numFmtId="0" fontId="46" fillId="18" borderId="12" xfId="0" applyFont="1" applyFill="1" applyBorder="1" applyAlignment="1">
      <alignment horizontal="center" vertical="center"/>
    </xf>
    <xf numFmtId="0" fontId="46" fillId="18" borderId="13" xfId="0" applyFont="1" applyFill="1" applyBorder="1" applyAlignment="1">
      <alignment horizontal="center" vertical="center"/>
    </xf>
    <xf numFmtId="0" fontId="46" fillId="18" borderId="14" xfId="0" applyFont="1" applyFill="1" applyBorder="1" applyAlignment="1">
      <alignment horizontal="center" vertical="center"/>
    </xf>
    <xf numFmtId="167" fontId="46" fillId="17" borderId="0" xfId="0" applyNumberFormat="1" applyFont="1" applyFill="1" applyAlignment="1">
      <alignment horizontal="left"/>
    </xf>
    <xf numFmtId="0" fontId="47" fillId="17" borderId="0" xfId="0" applyFont="1" applyFill="1" applyAlignment="1">
      <alignment horizontal="left"/>
    </xf>
    <xf numFmtId="0" fontId="46" fillId="0" borderId="22" xfId="0" applyFont="1" applyBorder="1" applyAlignment="1">
      <alignment horizontal="center" vertical="center"/>
    </xf>
    <xf numFmtId="167" fontId="58" fillId="33" borderId="12" xfId="160" applyNumberFormat="1" applyFont="1" applyFill="1" applyBorder="1" applyAlignment="1">
      <alignment horizontal="center" vertical="center"/>
    </xf>
    <xf numFmtId="167" fontId="58" fillId="33" borderId="14" xfId="160" applyNumberFormat="1" applyFont="1" applyFill="1" applyBorder="1" applyAlignment="1">
      <alignment horizontal="center" vertical="center"/>
    </xf>
    <xf numFmtId="167" fontId="58" fillId="33" borderId="23" xfId="160" applyNumberFormat="1" applyFont="1" applyFill="1" applyBorder="1" applyAlignment="1">
      <alignment horizontal="center" vertical="center"/>
    </xf>
    <xf numFmtId="167" fontId="58" fillId="33" borderId="25" xfId="160" applyNumberFormat="1" applyFont="1" applyFill="1" applyBorder="1" applyAlignment="1">
      <alignment horizontal="center" vertical="center"/>
    </xf>
    <xf numFmtId="167" fontId="58" fillId="33" borderId="26" xfId="160" applyNumberFormat="1" applyFont="1" applyFill="1" applyBorder="1" applyAlignment="1">
      <alignment horizontal="center" vertical="center"/>
    </xf>
    <xf numFmtId="167" fontId="58" fillId="33" borderId="23" xfId="160" applyNumberFormat="1" applyFont="1" applyFill="1" applyBorder="1" applyAlignment="1">
      <alignment horizontal="center" vertical="center" wrapText="1"/>
    </xf>
    <xf numFmtId="167" fontId="58" fillId="33" borderId="25" xfId="160" applyNumberFormat="1" applyFont="1" applyFill="1" applyBorder="1" applyAlignment="1">
      <alignment horizontal="center" vertical="center" wrapText="1"/>
    </xf>
    <xf numFmtId="167" fontId="58" fillId="33" borderId="26" xfId="160" applyNumberFormat="1" applyFont="1" applyFill="1" applyBorder="1" applyAlignment="1">
      <alignment horizontal="center" vertical="center" wrapText="1"/>
    </xf>
    <xf numFmtId="167" fontId="1" fillId="17" borderId="0" xfId="160" applyNumberFormat="1" applyFill="1" applyAlignment="1">
      <alignment horizontal="left"/>
    </xf>
    <xf numFmtId="0" fontId="1" fillId="17" borderId="0" xfId="160" applyFill="1" applyAlignment="1">
      <alignment horizontal="left"/>
    </xf>
    <xf numFmtId="0" fontId="58" fillId="33" borderId="23" xfId="160" applyFont="1" applyFill="1" applyBorder="1" applyAlignment="1">
      <alignment horizontal="center" vertical="center" wrapText="1"/>
    </xf>
    <xf numFmtId="0" fontId="58" fillId="33" borderId="25" xfId="160" applyFont="1" applyFill="1" applyBorder="1" applyAlignment="1">
      <alignment horizontal="center" vertical="center" wrapText="1"/>
    </xf>
    <xf numFmtId="0" fontId="58" fillId="33" borderId="26" xfId="160" applyFont="1" applyFill="1" applyBorder="1" applyAlignment="1">
      <alignment horizontal="center" vertical="center" wrapText="1"/>
    </xf>
    <xf numFmtId="0" fontId="58" fillId="33" borderId="22" xfId="160" applyFont="1" applyFill="1" applyBorder="1" applyAlignment="1">
      <alignment horizontal="center" vertical="center"/>
    </xf>
    <xf numFmtId="0" fontId="58" fillId="33" borderId="23" xfId="160" applyFont="1" applyFill="1" applyBorder="1" applyAlignment="1">
      <alignment horizontal="center" vertical="center"/>
    </xf>
    <xf numFmtId="0" fontId="58" fillId="33" borderId="25" xfId="160" applyFont="1" applyFill="1" applyBorder="1" applyAlignment="1">
      <alignment horizontal="center" vertical="center"/>
    </xf>
    <xf numFmtId="0" fontId="58" fillId="33" borderId="26" xfId="160" applyFont="1" applyFill="1" applyBorder="1" applyAlignment="1">
      <alignment horizontal="center" vertical="center"/>
    </xf>
    <xf numFmtId="167" fontId="58" fillId="33" borderId="13" xfId="160" applyNumberFormat="1" applyFont="1" applyFill="1" applyBorder="1" applyAlignment="1">
      <alignment horizontal="center" vertical="center"/>
    </xf>
    <xf numFmtId="167" fontId="58" fillId="33" borderId="15" xfId="160" applyNumberFormat="1" applyFont="1" applyFill="1" applyBorder="1" applyAlignment="1">
      <alignment horizontal="center" vertical="center"/>
    </xf>
    <xf numFmtId="167" fontId="58" fillId="33" borderId="24" xfId="160" applyNumberFormat="1" applyFont="1" applyFill="1" applyBorder="1" applyAlignment="1">
      <alignment horizontal="center" vertical="center"/>
    </xf>
    <xf numFmtId="167" fontId="58" fillId="33" borderId="9" xfId="160" applyNumberFormat="1" applyFont="1" applyFill="1" applyBorder="1" applyAlignment="1">
      <alignment horizontal="center" vertical="center"/>
    </xf>
    <xf numFmtId="167" fontId="58" fillId="33" borderId="10" xfId="160" applyNumberFormat="1" applyFont="1" applyFill="1" applyBorder="1" applyAlignment="1">
      <alignment horizontal="center" vertical="center"/>
    </xf>
    <xf numFmtId="167" fontId="58" fillId="33" borderId="17" xfId="160" applyNumberFormat="1" applyFont="1" applyFill="1" applyBorder="1" applyAlignment="1">
      <alignment horizontal="center" vertical="center"/>
    </xf>
    <xf numFmtId="167" fontId="58" fillId="33" borderId="18" xfId="160" applyNumberFormat="1" applyFont="1" applyFill="1" applyBorder="1" applyAlignment="1">
      <alignment horizontal="center" vertical="center"/>
    </xf>
    <xf numFmtId="170" fontId="58" fillId="33" borderId="23" xfId="160" applyNumberFormat="1" applyFont="1" applyFill="1" applyBorder="1" applyAlignment="1">
      <alignment horizontal="center" vertical="center" wrapText="1"/>
    </xf>
    <xf numFmtId="170" fontId="58" fillId="33" borderId="25" xfId="160" applyNumberFormat="1" applyFont="1" applyFill="1" applyBorder="1" applyAlignment="1">
      <alignment horizontal="center" vertical="center" wrapText="1"/>
    </xf>
    <xf numFmtId="170" fontId="58" fillId="33" borderId="26" xfId="160" applyNumberFormat="1" applyFont="1" applyFill="1" applyBorder="1" applyAlignment="1">
      <alignment horizontal="center" vertical="center" wrapText="1"/>
    </xf>
    <xf numFmtId="0" fontId="58" fillId="33" borderId="15" xfId="160" applyFont="1" applyFill="1" applyBorder="1" applyAlignment="1">
      <alignment horizontal="center" vertical="center"/>
    </xf>
    <xf numFmtId="0" fontId="58" fillId="33" borderId="24" xfId="160" applyFont="1" applyFill="1" applyBorder="1" applyAlignment="1">
      <alignment horizontal="center" vertical="center"/>
    </xf>
    <xf numFmtId="0" fontId="58" fillId="33" borderId="9" xfId="160" applyFont="1" applyFill="1" applyBorder="1" applyAlignment="1">
      <alignment horizontal="center" vertical="center"/>
    </xf>
    <xf numFmtId="0" fontId="58" fillId="33" borderId="10" xfId="160" applyFont="1" applyFill="1" applyBorder="1" applyAlignment="1">
      <alignment horizontal="center" vertical="center"/>
    </xf>
    <xf numFmtId="0" fontId="58" fillId="33" borderId="17" xfId="160" applyFont="1" applyFill="1" applyBorder="1" applyAlignment="1">
      <alignment horizontal="center" vertical="center"/>
    </xf>
    <xf numFmtId="0" fontId="58" fillId="33" borderId="18" xfId="160" applyFont="1" applyFill="1" applyBorder="1" applyAlignment="1">
      <alignment horizontal="center" vertical="center"/>
    </xf>
    <xf numFmtId="14" fontId="46" fillId="30" borderId="22" xfId="0" applyNumberFormat="1" applyFont="1" applyFill="1" applyBorder="1" applyAlignment="1">
      <alignment horizontal="center" vertical="center"/>
    </xf>
    <xf numFmtId="14" fontId="46" fillId="30" borderId="12" xfId="0" applyNumberFormat="1" applyFont="1" applyFill="1" applyBorder="1" applyAlignment="1">
      <alignment horizontal="center" vertical="center"/>
    </xf>
    <xf numFmtId="14" fontId="46" fillId="30" borderId="13" xfId="0" applyNumberFormat="1" applyFont="1" applyFill="1" applyBorder="1" applyAlignment="1">
      <alignment horizontal="center" vertical="center"/>
    </xf>
    <xf numFmtId="14" fontId="46" fillId="30" borderId="14" xfId="0" applyNumberFormat="1" applyFont="1" applyFill="1" applyBorder="1" applyAlignment="1">
      <alignment horizontal="center" vertical="center"/>
    </xf>
    <xf numFmtId="3" fontId="79" fillId="0" borderId="11" xfId="45" applyNumberFormat="1" applyFont="1" applyFill="1" applyBorder="1" applyAlignment="1">
      <alignment horizontal="right" vertical="center"/>
    </xf>
    <xf numFmtId="3" fontId="70" fillId="0" borderId="17" xfId="45" applyNumberFormat="1" applyFont="1" applyFill="1" applyBorder="1" applyAlignment="1">
      <alignment horizontal="right" vertical="center"/>
    </xf>
  </cellXfs>
  <cellStyles count="161">
    <cellStyle name="20 % - Accent1 2" xfId="106" xr:uid="{00000000-0005-0000-0000-000000000000}"/>
    <cellStyle name="20 % - Accent2 2" xfId="107" xr:uid="{00000000-0005-0000-0000-000001000000}"/>
    <cellStyle name="20 % - Accent3 2" xfId="108" xr:uid="{00000000-0005-0000-0000-000002000000}"/>
    <cellStyle name="20 % - Accent4 2" xfId="109" xr:uid="{00000000-0005-0000-0000-000003000000}"/>
    <cellStyle name="20 % - Accent5 2" xfId="110" xr:uid="{00000000-0005-0000-0000-000004000000}"/>
    <cellStyle name="20 % - Accent6 2" xfId="111" xr:uid="{00000000-0005-0000-0000-000005000000}"/>
    <cellStyle name="20% - Accent1" xfId="1" xr:uid="{00000000-0005-0000-0000-000006000000}"/>
    <cellStyle name="20% - Accent2" xfId="2" xr:uid="{00000000-0005-0000-0000-000007000000}"/>
    <cellStyle name="20% - Accent3" xfId="3" xr:uid="{00000000-0005-0000-0000-000008000000}"/>
    <cellStyle name="20% - Accent4" xfId="4" xr:uid="{00000000-0005-0000-0000-000009000000}"/>
    <cellStyle name="20% - Accent5" xfId="5" xr:uid="{00000000-0005-0000-0000-00000A000000}"/>
    <cellStyle name="20% - Accent6" xfId="6" xr:uid="{00000000-0005-0000-0000-00000B000000}"/>
    <cellStyle name="20% - Énfasis1" xfId="7" xr:uid="{00000000-0005-0000-0000-00000C000000}"/>
    <cellStyle name="20% - Énfasis2" xfId="8" xr:uid="{00000000-0005-0000-0000-00000D000000}"/>
    <cellStyle name="20% - Énfasis3" xfId="9" xr:uid="{00000000-0005-0000-0000-00000E000000}"/>
    <cellStyle name="20% - Énfasis4" xfId="10" xr:uid="{00000000-0005-0000-0000-00000F000000}"/>
    <cellStyle name="20% - Énfasis5" xfId="11" xr:uid="{00000000-0005-0000-0000-000010000000}"/>
    <cellStyle name="20% - Énfasis6" xfId="12" xr:uid="{00000000-0005-0000-0000-000011000000}"/>
    <cellStyle name="40 % - Accent1 2" xfId="112" xr:uid="{00000000-0005-0000-0000-000012000000}"/>
    <cellStyle name="40 % - Accent2 2" xfId="113" xr:uid="{00000000-0005-0000-0000-000013000000}"/>
    <cellStyle name="40 % - Accent3 2" xfId="114" xr:uid="{00000000-0005-0000-0000-000014000000}"/>
    <cellStyle name="40 % - Accent4 2" xfId="115" xr:uid="{00000000-0005-0000-0000-000015000000}"/>
    <cellStyle name="40 % - Accent5 2" xfId="116" xr:uid="{00000000-0005-0000-0000-000016000000}"/>
    <cellStyle name="40 % - Accent6 2" xfId="117" xr:uid="{00000000-0005-0000-0000-000017000000}"/>
    <cellStyle name="40% - Accent1" xfId="13" xr:uid="{00000000-0005-0000-0000-000018000000}"/>
    <cellStyle name="40% - Accent2" xfId="14" xr:uid="{00000000-0005-0000-0000-000019000000}"/>
    <cellStyle name="40% - Accent3" xfId="15" xr:uid="{00000000-0005-0000-0000-00001A000000}"/>
    <cellStyle name="40% - Accent4" xfId="16" xr:uid="{00000000-0005-0000-0000-00001B000000}"/>
    <cellStyle name="40% - Accent5" xfId="17" xr:uid="{00000000-0005-0000-0000-00001C000000}"/>
    <cellStyle name="40% - Accent6" xfId="18" xr:uid="{00000000-0005-0000-0000-00001D000000}"/>
    <cellStyle name="40% - Énfasis1" xfId="19" xr:uid="{00000000-0005-0000-0000-00001E000000}"/>
    <cellStyle name="40% - Énfasis2" xfId="20" xr:uid="{00000000-0005-0000-0000-00001F000000}"/>
    <cellStyle name="40% - Énfasis3" xfId="21" xr:uid="{00000000-0005-0000-0000-000020000000}"/>
    <cellStyle name="40% - Énfasis4" xfId="22" xr:uid="{00000000-0005-0000-0000-000021000000}"/>
    <cellStyle name="40% - Énfasis5" xfId="23" xr:uid="{00000000-0005-0000-0000-000022000000}"/>
    <cellStyle name="40% - Énfasis6" xfId="24" xr:uid="{00000000-0005-0000-0000-000023000000}"/>
    <cellStyle name="60 % - Accent1 2" xfId="118" xr:uid="{00000000-0005-0000-0000-000024000000}"/>
    <cellStyle name="60 % - Accent2 2" xfId="119" xr:uid="{00000000-0005-0000-0000-000025000000}"/>
    <cellStyle name="60 % - Accent3 2" xfId="120" xr:uid="{00000000-0005-0000-0000-000026000000}"/>
    <cellStyle name="60 % - Accent4 2" xfId="121" xr:uid="{00000000-0005-0000-0000-000027000000}"/>
    <cellStyle name="60 % - Accent5 2" xfId="122" xr:uid="{00000000-0005-0000-0000-000028000000}"/>
    <cellStyle name="60 % - Accent6 2" xfId="123" xr:uid="{00000000-0005-0000-0000-000029000000}"/>
    <cellStyle name="60% - Accent1" xfId="25" xr:uid="{00000000-0005-0000-0000-00002A000000}"/>
    <cellStyle name="60% - Accent2" xfId="26" xr:uid="{00000000-0005-0000-0000-00002B000000}"/>
    <cellStyle name="60% - Accent3" xfId="27" xr:uid="{00000000-0005-0000-0000-00002C000000}"/>
    <cellStyle name="60% - Accent4" xfId="28" xr:uid="{00000000-0005-0000-0000-00002D000000}"/>
    <cellStyle name="60% - Accent5" xfId="29" xr:uid="{00000000-0005-0000-0000-00002E000000}"/>
    <cellStyle name="60% - Accent6" xfId="30" xr:uid="{00000000-0005-0000-0000-00002F000000}"/>
    <cellStyle name="60% - Énfasis1" xfId="31" xr:uid="{00000000-0005-0000-0000-000030000000}"/>
    <cellStyle name="60% - Énfasis2" xfId="32" xr:uid="{00000000-0005-0000-0000-000031000000}"/>
    <cellStyle name="60% - Énfasis3" xfId="33" xr:uid="{00000000-0005-0000-0000-000032000000}"/>
    <cellStyle name="60% - Énfasis4" xfId="34" xr:uid="{00000000-0005-0000-0000-000033000000}"/>
    <cellStyle name="60% - Énfasis5" xfId="35" xr:uid="{00000000-0005-0000-0000-000034000000}"/>
    <cellStyle name="60% - Énfasis6" xfId="36" xr:uid="{00000000-0005-0000-0000-000035000000}"/>
    <cellStyle name="Accent1 2" xfId="124" xr:uid="{00000000-0005-0000-0000-000036000000}"/>
    <cellStyle name="Accent2 2" xfId="125" xr:uid="{00000000-0005-0000-0000-000037000000}"/>
    <cellStyle name="Accent3 2" xfId="126" xr:uid="{00000000-0005-0000-0000-000038000000}"/>
    <cellStyle name="Accent4 2" xfId="127" xr:uid="{00000000-0005-0000-0000-000039000000}"/>
    <cellStyle name="Accent5 2" xfId="128" xr:uid="{00000000-0005-0000-0000-00003A000000}"/>
    <cellStyle name="Accent6 2" xfId="129" xr:uid="{00000000-0005-0000-0000-00003B000000}"/>
    <cellStyle name="Advertencia" xfId="37" xr:uid="{00000000-0005-0000-0000-00003C000000}"/>
    <cellStyle name="Avertissement 2" xfId="130" xr:uid="{00000000-0005-0000-0000-00003D000000}"/>
    <cellStyle name="Bad" xfId="38" xr:uid="{00000000-0005-0000-0000-00003E000000}"/>
    <cellStyle name="blue" xfId="39" xr:uid="{00000000-0005-0000-0000-00003F000000}"/>
    <cellStyle name="Calcul 2" xfId="131" xr:uid="{00000000-0005-0000-0000-000040000000}"/>
    <cellStyle name="Calcular" xfId="40" xr:uid="{00000000-0005-0000-0000-000041000000}"/>
    <cellStyle name="Calculation" xfId="41" xr:uid="{00000000-0005-0000-0000-000042000000}"/>
    <cellStyle name="Celda comprob." xfId="42" xr:uid="{00000000-0005-0000-0000-000043000000}"/>
    <cellStyle name="Celda vinculada" xfId="43" xr:uid="{00000000-0005-0000-0000-000044000000}"/>
    <cellStyle name="Cellule liée 2" xfId="132" xr:uid="{00000000-0005-0000-0000-000045000000}"/>
    <cellStyle name="Check Cell" xfId="44" xr:uid="{00000000-0005-0000-0000-000046000000}"/>
    <cellStyle name="Comma 2" xfId="46" xr:uid="{00000000-0005-0000-0000-000047000000}"/>
    <cellStyle name="Comma 2 2" xfId="47" xr:uid="{00000000-0005-0000-0000-000048000000}"/>
    <cellStyle name="Comma 3" xfId="48" xr:uid="{00000000-0005-0000-0000-000049000000}"/>
    <cellStyle name="Comma 3 2" xfId="151" xr:uid="{00000000-0005-0000-0000-00004A000000}"/>
    <cellStyle name="Comma 4" xfId="49" xr:uid="{00000000-0005-0000-0000-00004B000000}"/>
    <cellStyle name="Comma 4 2" xfId="152" xr:uid="{00000000-0005-0000-0000-00004C000000}"/>
    <cellStyle name="Comma 5" xfId="50" xr:uid="{00000000-0005-0000-0000-00004D000000}"/>
    <cellStyle name="Comma 6" xfId="51" xr:uid="{00000000-0005-0000-0000-00004E000000}"/>
    <cellStyle name="Comma 7" xfId="52" xr:uid="{00000000-0005-0000-0000-00004F000000}"/>
    <cellStyle name="Commentaire 2" xfId="53" xr:uid="{00000000-0005-0000-0000-000051000000}"/>
    <cellStyle name="Correcto" xfId="54" xr:uid="{00000000-0005-0000-0000-000052000000}"/>
    <cellStyle name="Encabez. 1" xfId="55" xr:uid="{00000000-0005-0000-0000-000053000000}"/>
    <cellStyle name="Encabez. 2" xfId="56" xr:uid="{00000000-0005-0000-0000-000054000000}"/>
    <cellStyle name="Encabezado 3" xfId="57" xr:uid="{00000000-0005-0000-0000-000055000000}"/>
    <cellStyle name="Encabezado 4" xfId="58" xr:uid="{00000000-0005-0000-0000-000056000000}"/>
    <cellStyle name="Énfasis1" xfId="59" xr:uid="{00000000-0005-0000-0000-000057000000}"/>
    <cellStyle name="Énfasis2" xfId="60" xr:uid="{00000000-0005-0000-0000-000058000000}"/>
    <cellStyle name="Énfasis3" xfId="61" xr:uid="{00000000-0005-0000-0000-000059000000}"/>
    <cellStyle name="Énfasis4" xfId="62" xr:uid="{00000000-0005-0000-0000-00005A000000}"/>
    <cellStyle name="Énfasis5" xfId="63" xr:uid="{00000000-0005-0000-0000-00005B000000}"/>
    <cellStyle name="Énfasis6" xfId="64" xr:uid="{00000000-0005-0000-0000-00005C000000}"/>
    <cellStyle name="Entrada" xfId="65" xr:uid="{00000000-0005-0000-0000-00005D000000}"/>
    <cellStyle name="Entrée 2" xfId="133" xr:uid="{00000000-0005-0000-0000-00005E000000}"/>
    <cellStyle name="Euro" xfId="66" xr:uid="{00000000-0005-0000-0000-00005F000000}"/>
    <cellStyle name="Euro 2" xfId="67" xr:uid="{00000000-0005-0000-0000-000060000000}"/>
    <cellStyle name="Explanatory Text" xfId="68" xr:uid="{00000000-0005-0000-0000-000061000000}"/>
    <cellStyle name="Explicación" xfId="69" xr:uid="{00000000-0005-0000-0000-000062000000}"/>
    <cellStyle name="Good" xfId="70" xr:uid="{00000000-0005-0000-0000-000063000000}"/>
    <cellStyle name="Heading 1" xfId="71" xr:uid="{00000000-0005-0000-0000-000064000000}"/>
    <cellStyle name="Heading 2" xfId="72" xr:uid="{00000000-0005-0000-0000-000065000000}"/>
    <cellStyle name="Heading 3" xfId="73" xr:uid="{00000000-0005-0000-0000-000066000000}"/>
    <cellStyle name="Heading 4" xfId="74" xr:uid="{00000000-0005-0000-0000-000067000000}"/>
    <cellStyle name="Incorrecto" xfId="75" xr:uid="{00000000-0005-0000-0000-000068000000}"/>
    <cellStyle name="Input" xfId="76" xr:uid="{00000000-0005-0000-0000-000069000000}"/>
    <cellStyle name="Insatisfaisant 2" xfId="135" xr:uid="{00000000-0005-0000-0000-00006A000000}"/>
    <cellStyle name="Linked Cell" xfId="77" xr:uid="{00000000-0005-0000-0000-00006B000000}"/>
    <cellStyle name="Milliers" xfId="45" builtinId="3"/>
    <cellStyle name="Milliers 2" xfId="78" xr:uid="{00000000-0005-0000-0000-00006D000000}"/>
    <cellStyle name="Milliers 2 2" xfId="153" xr:uid="{00000000-0005-0000-0000-00006E000000}"/>
    <cellStyle name="Milliers 3" xfId="104" xr:uid="{00000000-0005-0000-0000-00006F000000}"/>
    <cellStyle name="Milliers 4" xfId="136" xr:uid="{00000000-0005-0000-0000-000070000000}"/>
    <cellStyle name="Neutral" xfId="79" xr:uid="{00000000-0005-0000-0000-000071000000}"/>
    <cellStyle name="Neutre 2" xfId="137" xr:uid="{00000000-0005-0000-0000-000072000000}"/>
    <cellStyle name="Normal" xfId="0" builtinId="0"/>
    <cellStyle name="Normal - Style1" xfId="80" xr:uid="{00000000-0005-0000-0000-000074000000}"/>
    <cellStyle name="Normal 10" xfId="160" xr:uid="{00000000-0005-0000-0000-000075000000}"/>
    <cellStyle name="Normal 11" xfId="138" xr:uid="{00000000-0005-0000-0000-000076000000}"/>
    <cellStyle name="Normal 2" xfId="81" xr:uid="{00000000-0005-0000-0000-000077000000}"/>
    <cellStyle name="Normal 2 2" xfId="82" xr:uid="{00000000-0005-0000-0000-000078000000}"/>
    <cellStyle name="Normal 2_2013-01-10 Orpéa - Ventilation du MTM des couvertures (portefeuille 2012-12-31)" xfId="83" xr:uid="{00000000-0005-0000-0000-000079000000}"/>
    <cellStyle name="Normal 3" xfId="84" xr:uid="{00000000-0005-0000-0000-00007A000000}"/>
    <cellStyle name="Normal 3 2" xfId="154" xr:uid="{00000000-0005-0000-0000-00007B000000}"/>
    <cellStyle name="Normal 4" xfId="85" xr:uid="{00000000-0005-0000-0000-00007C000000}"/>
    <cellStyle name="Normal 4 2" xfId="155" xr:uid="{00000000-0005-0000-0000-00007D000000}"/>
    <cellStyle name="Normal 5" xfId="103" xr:uid="{00000000-0005-0000-0000-00007E000000}"/>
    <cellStyle name="Normal 6" xfId="105" xr:uid="{00000000-0005-0000-0000-00007F000000}"/>
    <cellStyle name="Normal 7" xfId="143" xr:uid="{00000000-0005-0000-0000-000080000000}"/>
    <cellStyle name="Normal 8" xfId="159" xr:uid="{00000000-0005-0000-0000-000081000000}"/>
    <cellStyle name="Normal 9" xfId="134" xr:uid="{00000000-0005-0000-0000-000082000000}"/>
    <cellStyle name="Nota" xfId="86" xr:uid="{00000000-0005-0000-0000-000083000000}"/>
    <cellStyle name="Nota 2" xfId="87" xr:uid="{00000000-0005-0000-0000-000084000000}"/>
    <cellStyle name="Note" xfId="88" xr:uid="{00000000-0005-0000-0000-000085000000}"/>
    <cellStyle name="Note 2" xfId="89" xr:uid="{00000000-0005-0000-0000-000086000000}"/>
    <cellStyle name="Output" xfId="90" xr:uid="{00000000-0005-0000-0000-000087000000}"/>
    <cellStyle name="Percent 2" xfId="92" xr:uid="{00000000-0005-0000-0000-000088000000}"/>
    <cellStyle name="Percent 2 2" xfId="93" xr:uid="{00000000-0005-0000-0000-000089000000}"/>
    <cellStyle name="Percent 3" xfId="94" xr:uid="{00000000-0005-0000-0000-00008A000000}"/>
    <cellStyle name="Percent 3 2" xfId="156" xr:uid="{00000000-0005-0000-0000-00008B000000}"/>
    <cellStyle name="Percent 4" xfId="95" xr:uid="{00000000-0005-0000-0000-00008C000000}"/>
    <cellStyle name="Percent 4 2" xfId="157" xr:uid="{00000000-0005-0000-0000-00008D000000}"/>
    <cellStyle name="Percent 5" xfId="96" xr:uid="{00000000-0005-0000-0000-00008E000000}"/>
    <cellStyle name="Percent 6" xfId="97" xr:uid="{00000000-0005-0000-0000-00008F000000}"/>
    <cellStyle name="Pourcentage" xfId="91" builtinId="5"/>
    <cellStyle name="Pourcentage 2" xfId="98" xr:uid="{00000000-0005-0000-0000-000091000000}"/>
    <cellStyle name="Pourcentage 2 2" xfId="158" xr:uid="{00000000-0005-0000-0000-000092000000}"/>
    <cellStyle name="Pourcentage 2 3" xfId="139" xr:uid="{00000000-0005-0000-0000-000093000000}"/>
    <cellStyle name="Salida" xfId="99" xr:uid="{00000000-0005-0000-0000-000094000000}"/>
    <cellStyle name="Satisfaisant 2" xfId="140" xr:uid="{00000000-0005-0000-0000-000095000000}"/>
    <cellStyle name="Sortie 2" xfId="141" xr:uid="{00000000-0005-0000-0000-000096000000}"/>
    <cellStyle name="Texte explicatif 2" xfId="142" xr:uid="{00000000-0005-0000-0000-000097000000}"/>
    <cellStyle name="Title" xfId="100" xr:uid="{00000000-0005-0000-0000-000098000000}"/>
    <cellStyle name="Titre 2" xfId="144" xr:uid="{00000000-0005-0000-0000-000099000000}"/>
    <cellStyle name="Titre 1 2" xfId="145" xr:uid="{00000000-0005-0000-0000-00009A000000}"/>
    <cellStyle name="Titre 2 2" xfId="146" xr:uid="{00000000-0005-0000-0000-00009B000000}"/>
    <cellStyle name="Titre 3 2" xfId="147" xr:uid="{00000000-0005-0000-0000-00009C000000}"/>
    <cellStyle name="Titre 4 2" xfId="148" xr:uid="{00000000-0005-0000-0000-00009D000000}"/>
    <cellStyle name="Título" xfId="101" xr:uid="{00000000-0005-0000-0000-00009E000000}"/>
    <cellStyle name="Total 2" xfId="149" xr:uid="{00000000-0005-0000-0000-00009F000000}"/>
    <cellStyle name="Vérification 2" xfId="150" xr:uid="{00000000-0005-0000-0000-0000A0000000}"/>
    <cellStyle name="Warning Text" xfId="102" xr:uid="{00000000-0005-0000-0000-0000A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H142"/>
  <sheetViews>
    <sheetView showGridLines="0" tabSelected="1" zoomScale="55" zoomScaleNormal="55" workbookViewId="0">
      <pane xSplit="8" topLeftCell="HN1" activePane="topRight" state="frozen"/>
      <selection pane="topRight" activeCell="HW24" sqref="HW24"/>
    </sheetView>
  </sheetViews>
  <sheetFormatPr baseColWidth="10" defaultColWidth="9.140625" defaultRowHeight="15" outlineLevelCol="1" x14ac:dyDescent="0.2"/>
  <cols>
    <col min="1" max="1" width="18.7109375" style="1" customWidth="1"/>
    <col min="2" max="2" width="32.85546875" style="1" customWidth="1"/>
    <col min="3" max="3" width="15.28515625" style="1" customWidth="1"/>
    <col min="4" max="4" width="17.28515625" style="1" customWidth="1"/>
    <col min="5" max="5" width="17.7109375" style="1" customWidth="1"/>
    <col min="6" max="6" width="16.42578125" style="1" customWidth="1"/>
    <col min="7" max="7" width="17.7109375" style="1" customWidth="1"/>
    <col min="8" max="8" width="2.42578125" style="1" customWidth="1"/>
    <col min="9" max="11" width="22.7109375" style="1" customWidth="1" outlineLevel="1"/>
    <col min="12" max="12" width="26.85546875" style="1" customWidth="1" outlineLevel="1"/>
    <col min="13" max="13" width="20.42578125" style="1" customWidth="1" outlineLevel="1"/>
    <col min="14" max="14" width="23.7109375" style="1" customWidth="1" outlineLevel="1"/>
    <col min="15" max="15" width="21.42578125" style="1" customWidth="1" outlineLevel="1"/>
    <col min="16" max="16" width="20.42578125" style="1" customWidth="1" outlineLevel="1"/>
    <col min="17" max="17" width="4.28515625" style="1" customWidth="1" outlineLevel="1"/>
    <col min="18" max="20" width="21.7109375" style="1" customWidth="1" outlineLevel="1"/>
    <col min="21" max="21" width="26.42578125" style="1" customWidth="1" outlineLevel="1"/>
    <col min="22" max="22" width="21.7109375" style="1" customWidth="1" outlineLevel="1"/>
    <col min="23" max="23" width="21.42578125" style="1" customWidth="1" outlineLevel="1"/>
    <col min="24" max="24" width="20.85546875" style="1" customWidth="1" outlineLevel="1"/>
    <col min="25" max="25" width="22" style="1" customWidth="1" outlineLevel="1"/>
    <col min="26" max="26" width="2.42578125" style="1" customWidth="1" outlineLevel="1"/>
    <col min="27" max="29" width="22.7109375" style="1" customWidth="1" outlineLevel="1"/>
    <col min="30" max="30" width="28.42578125" style="1" customWidth="1" outlineLevel="1"/>
    <col min="31" max="31" width="21.28515625" style="1" customWidth="1" outlineLevel="1"/>
    <col min="32" max="33" width="22.28515625" style="1" customWidth="1" outlineLevel="1"/>
    <col min="34" max="34" width="20.42578125" style="1" customWidth="1" outlineLevel="1"/>
    <col min="35" max="35" width="2.7109375" style="1" customWidth="1" outlineLevel="1"/>
    <col min="36" max="38" width="22.7109375" style="1" customWidth="1"/>
    <col min="39" max="39" width="28.42578125" style="1" customWidth="1"/>
    <col min="40" max="40" width="21.28515625" style="1" customWidth="1"/>
    <col min="41" max="42" width="22.28515625" style="1" customWidth="1"/>
    <col min="43" max="43" width="20.42578125" style="1" customWidth="1"/>
    <col min="44" max="44" width="2.42578125" style="1" customWidth="1"/>
    <col min="45" max="47" width="22.7109375" style="1" customWidth="1"/>
    <col min="48" max="48" width="28.42578125" style="1" customWidth="1"/>
    <col min="49" max="49" width="21.28515625" style="1" customWidth="1"/>
    <col min="50" max="51" width="22.28515625" style="1" customWidth="1"/>
    <col min="52" max="52" width="20.42578125" style="1" customWidth="1"/>
    <col min="53" max="53" width="3.28515625" style="1" customWidth="1"/>
    <col min="54" max="56" width="22.7109375" style="1" customWidth="1"/>
    <col min="57" max="57" width="28.42578125" style="1" customWidth="1"/>
    <col min="58" max="58" width="21.28515625" style="1" customWidth="1"/>
    <col min="59" max="60" width="22.28515625" style="1" customWidth="1"/>
    <col min="61" max="61" width="20.42578125" style="1" customWidth="1"/>
    <col min="62" max="62" width="2.42578125" style="1" customWidth="1"/>
    <col min="63" max="65" width="22.7109375" style="1" customWidth="1"/>
    <col min="66" max="66" width="28.42578125" style="1" customWidth="1"/>
    <col min="67" max="67" width="21.28515625" style="1" customWidth="1"/>
    <col min="68" max="69" width="22.28515625" style="1" customWidth="1"/>
    <col min="70" max="70" width="20.42578125" style="1" customWidth="1"/>
    <col min="71" max="71" width="3.7109375" style="1" customWidth="1"/>
    <col min="72" max="79" width="20.42578125" style="1" customWidth="1"/>
    <col min="80" max="80" width="2.42578125" style="1" customWidth="1"/>
    <col min="81" max="88" width="20.42578125" style="1" customWidth="1"/>
    <col min="89" max="89" width="2.42578125" style="1" customWidth="1"/>
    <col min="90" max="97" width="20.42578125" style="1" customWidth="1"/>
    <col min="98" max="98" width="2.42578125" style="1" customWidth="1"/>
    <col min="99" max="106" width="20.42578125" style="1" customWidth="1"/>
    <col min="107" max="107" width="2.42578125" style="1" customWidth="1"/>
    <col min="108" max="115" width="20.42578125" style="1" customWidth="1"/>
    <col min="116" max="116" width="2.42578125" style="1" customWidth="1"/>
    <col min="117" max="124" width="20.42578125" style="1" customWidth="1"/>
    <col min="125" max="125" width="2.42578125" style="1" customWidth="1"/>
    <col min="126" max="133" width="20.42578125" style="1" customWidth="1"/>
    <col min="134" max="134" width="2.42578125" style="1" customWidth="1"/>
    <col min="135" max="142" width="20.42578125" style="1" customWidth="1"/>
    <col min="143" max="143" width="2.42578125" style="1" customWidth="1"/>
    <col min="144" max="151" width="20.42578125" style="1" customWidth="1"/>
    <col min="152" max="152" width="2.42578125" style="1" customWidth="1"/>
    <col min="153" max="160" width="20.42578125" style="1" customWidth="1"/>
    <col min="161" max="161" width="2.42578125" style="1" customWidth="1"/>
    <col min="162" max="169" width="20.42578125" style="1" customWidth="1"/>
    <col min="170" max="170" width="2.42578125" style="1" customWidth="1"/>
    <col min="171" max="178" width="20.42578125" style="1" customWidth="1"/>
    <col min="179" max="179" width="2.42578125" style="1" customWidth="1"/>
    <col min="180" max="187" width="20.42578125" style="1" customWidth="1"/>
    <col min="188" max="188" width="2.42578125" style="1" customWidth="1"/>
    <col min="189" max="196" width="20.42578125" style="1" customWidth="1"/>
    <col min="197" max="197" width="2.42578125" style="1" customWidth="1"/>
    <col min="198" max="205" width="20.42578125" style="1" customWidth="1"/>
    <col min="206" max="206" width="2.42578125" style="1" customWidth="1"/>
    <col min="207" max="214" width="20.42578125" style="1" customWidth="1"/>
    <col min="215" max="215" width="2.42578125" style="1" customWidth="1"/>
    <col min="216" max="223" width="20.42578125" style="1" customWidth="1"/>
    <col min="224" max="224" width="2.42578125" style="1" customWidth="1"/>
    <col min="225" max="232" width="20.42578125" style="1" customWidth="1"/>
    <col min="233" max="233" width="2.42578125" style="1" customWidth="1"/>
    <col min="234" max="236" width="20.140625" style="1" customWidth="1"/>
    <col min="237" max="237" width="22" style="1" customWidth="1"/>
    <col min="238" max="238" width="9.140625" style="1"/>
    <col min="239" max="239" width="16.5703125" style="1" bestFit="1" customWidth="1"/>
    <col min="240" max="240" width="21.7109375" style="1" customWidth="1"/>
    <col min="241" max="16384" width="9.140625" style="1"/>
  </cols>
  <sheetData>
    <row r="1" spans="1:242" ht="31.5" x14ac:dyDescent="0.5">
      <c r="A1" s="3" t="s">
        <v>26</v>
      </c>
      <c r="B1" s="4"/>
      <c r="C1" s="4"/>
      <c r="D1" s="4"/>
    </row>
    <row r="2" spans="1:242" ht="15.75" x14ac:dyDescent="0.25">
      <c r="A2" s="167"/>
      <c r="B2" s="167"/>
      <c r="C2" s="167"/>
      <c r="D2" s="113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B2" s="19"/>
      <c r="BC2" s="19"/>
      <c r="BD2" s="19"/>
      <c r="BE2" s="19"/>
      <c r="BF2" s="19"/>
      <c r="BG2" s="19"/>
      <c r="BH2" s="19"/>
      <c r="BI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C2" s="19"/>
      <c r="CD2" s="19"/>
      <c r="CE2" s="19"/>
      <c r="CF2" s="19"/>
      <c r="CG2" s="19"/>
      <c r="CH2" s="19"/>
      <c r="CI2" s="19"/>
      <c r="CJ2" s="19"/>
      <c r="CL2" s="19"/>
      <c r="CM2" s="19"/>
      <c r="CN2" s="19"/>
      <c r="CO2" s="19"/>
      <c r="CP2" s="19"/>
      <c r="CQ2" s="19"/>
      <c r="CR2" s="19"/>
      <c r="CS2" s="19"/>
      <c r="CU2" s="19"/>
      <c r="CV2" s="19"/>
      <c r="CW2" s="19"/>
      <c r="CX2" s="19"/>
      <c r="CY2" s="19"/>
      <c r="CZ2" s="19"/>
      <c r="DA2" s="19"/>
      <c r="DB2" s="19"/>
      <c r="DD2" s="19"/>
      <c r="DE2" s="19"/>
      <c r="DF2" s="19"/>
      <c r="DG2" s="19"/>
      <c r="DH2" s="19"/>
      <c r="DI2" s="19"/>
      <c r="DJ2" s="19"/>
      <c r="DK2" s="19"/>
      <c r="DM2" s="19"/>
      <c r="DN2" s="19"/>
      <c r="DO2" s="19"/>
      <c r="DP2" s="19"/>
      <c r="DQ2" s="19"/>
      <c r="DR2" s="19"/>
      <c r="DS2" s="19"/>
      <c r="DT2" s="19"/>
      <c r="DV2" s="19"/>
      <c r="DW2" s="19"/>
      <c r="DX2" s="19"/>
      <c r="DY2" s="19"/>
      <c r="DZ2" s="19"/>
      <c r="EA2" s="19"/>
      <c r="EB2" s="19"/>
      <c r="EC2" s="19"/>
      <c r="EE2" s="19"/>
      <c r="EF2" s="19"/>
      <c r="EG2" s="19"/>
      <c r="EH2" s="19"/>
      <c r="EI2" s="19"/>
      <c r="EJ2" s="19"/>
      <c r="EK2" s="19"/>
      <c r="EL2" s="19"/>
      <c r="EN2" s="19"/>
      <c r="EO2" s="19"/>
      <c r="EP2" s="19"/>
      <c r="EQ2" s="19"/>
      <c r="ER2" s="19"/>
      <c r="ES2" s="19"/>
      <c r="ET2" s="19"/>
      <c r="EU2" s="19"/>
      <c r="EW2" s="19"/>
      <c r="EX2" s="19"/>
      <c r="EY2" s="19"/>
      <c r="EZ2" s="19"/>
      <c r="FA2" s="19"/>
      <c r="FB2" s="19"/>
      <c r="FC2" s="19"/>
      <c r="FD2" s="19"/>
      <c r="FF2" s="19"/>
      <c r="FG2" s="19"/>
      <c r="FH2" s="19"/>
      <c r="FI2" s="19"/>
      <c r="FJ2" s="19"/>
      <c r="FK2" s="19"/>
      <c r="FL2" s="19"/>
      <c r="FM2" s="19"/>
      <c r="FO2" s="19"/>
      <c r="FP2" s="19"/>
      <c r="FQ2" s="19"/>
      <c r="FR2" s="19"/>
      <c r="FS2" s="19"/>
      <c r="FT2" s="19"/>
      <c r="FU2" s="19"/>
      <c r="FV2" s="19"/>
      <c r="FX2" s="19"/>
      <c r="FY2" s="19"/>
      <c r="FZ2" s="19"/>
      <c r="GA2" s="19"/>
      <c r="GB2" s="19"/>
      <c r="GC2" s="19"/>
      <c r="GD2" s="19"/>
      <c r="GE2" s="19"/>
      <c r="GG2" s="19"/>
      <c r="GH2" s="19"/>
      <c r="GI2" s="19"/>
      <c r="GJ2" s="19"/>
      <c r="GK2" s="19"/>
      <c r="GL2" s="19"/>
      <c r="GM2" s="19"/>
      <c r="GN2" s="19"/>
      <c r="GP2" s="19"/>
      <c r="GQ2" s="19"/>
      <c r="GR2" s="19"/>
      <c r="GS2" s="19"/>
      <c r="GT2" s="19"/>
      <c r="GU2" s="19"/>
      <c r="GV2" s="19"/>
      <c r="GW2" s="19"/>
      <c r="GY2" s="19"/>
      <c r="GZ2" s="19"/>
      <c r="HA2" s="19"/>
      <c r="HB2" s="19"/>
      <c r="HC2" s="19"/>
      <c r="HD2" s="19"/>
      <c r="HE2" s="19"/>
      <c r="HF2" s="19"/>
      <c r="HH2" s="19"/>
      <c r="HI2" s="19"/>
      <c r="HJ2" s="19"/>
      <c r="HK2" s="19"/>
      <c r="HL2" s="19"/>
      <c r="HM2" s="19"/>
      <c r="HN2" s="19"/>
      <c r="HO2" s="19"/>
      <c r="HQ2" s="19"/>
      <c r="HR2" s="19"/>
      <c r="HS2" s="19"/>
      <c r="HT2" s="19"/>
      <c r="HU2" s="19"/>
      <c r="HV2" s="19"/>
      <c r="HW2" s="19"/>
      <c r="HX2" s="19"/>
    </row>
    <row r="3" spans="1:242" ht="15.75" x14ac:dyDescent="0.25">
      <c r="A3" s="168"/>
      <c r="B3" s="168"/>
      <c r="C3" s="168"/>
      <c r="D3" s="114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B3" s="19"/>
      <c r="BC3" s="19"/>
      <c r="BD3" s="19"/>
      <c r="BE3" s="19"/>
      <c r="BF3" s="19"/>
      <c r="BG3" s="19"/>
      <c r="BH3" s="19"/>
      <c r="BI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C3" s="19"/>
      <c r="CD3" s="19"/>
      <c r="CE3" s="19"/>
      <c r="CF3" s="19"/>
      <c r="CG3" s="19"/>
      <c r="CH3" s="19"/>
      <c r="CI3" s="19"/>
      <c r="CJ3" s="19"/>
      <c r="CL3" s="19"/>
      <c r="CM3" s="19"/>
      <c r="CN3" s="19"/>
      <c r="CO3" s="19"/>
      <c r="CP3" s="19"/>
      <c r="CQ3" s="19"/>
      <c r="CR3" s="19"/>
      <c r="CS3" s="19"/>
      <c r="CU3" s="19"/>
      <c r="CV3" s="19"/>
      <c r="CW3" s="19"/>
      <c r="CX3" s="19"/>
      <c r="CY3" s="19"/>
      <c r="CZ3" s="19"/>
      <c r="DA3" s="19"/>
      <c r="DB3" s="19"/>
      <c r="DD3" s="19"/>
      <c r="DE3" s="19"/>
      <c r="DF3" s="19"/>
      <c r="DG3" s="19"/>
      <c r="DH3" s="19"/>
      <c r="DI3" s="19"/>
      <c r="DJ3" s="19"/>
      <c r="DK3" s="19"/>
      <c r="DM3" s="19"/>
      <c r="DN3" s="19"/>
      <c r="DO3" s="19"/>
      <c r="DP3" s="19"/>
      <c r="DQ3" s="19"/>
      <c r="DR3" s="19"/>
      <c r="DS3" s="19"/>
      <c r="DT3" s="19"/>
      <c r="DV3" s="19"/>
      <c r="DW3" s="19"/>
      <c r="DX3" s="19"/>
      <c r="DY3" s="19"/>
      <c r="DZ3" s="19"/>
      <c r="EA3" s="19"/>
      <c r="EB3" s="19"/>
      <c r="EC3" s="19"/>
      <c r="EE3" s="19"/>
      <c r="EF3" s="19"/>
      <c r="EG3" s="19"/>
      <c r="EH3" s="19"/>
      <c r="EI3" s="19"/>
      <c r="EJ3" s="19"/>
      <c r="EK3" s="19"/>
      <c r="EL3" s="19"/>
      <c r="EN3" s="19"/>
      <c r="EO3" s="19"/>
      <c r="EP3" s="19"/>
      <c r="EQ3" s="19"/>
      <c r="ER3" s="19"/>
      <c r="ES3" s="19"/>
      <c r="ET3" s="19"/>
      <c r="EU3" s="19"/>
      <c r="EW3" s="19"/>
      <c r="EX3" s="19"/>
      <c r="EY3" s="19"/>
      <c r="EZ3" s="19"/>
      <c r="FA3" s="19"/>
      <c r="FB3" s="19"/>
      <c r="FC3" s="19"/>
      <c r="FD3" s="19"/>
      <c r="FF3" s="19"/>
      <c r="FG3" s="19"/>
      <c r="FH3" s="19"/>
      <c r="FI3" s="19"/>
      <c r="FJ3" s="19"/>
      <c r="FK3" s="19"/>
      <c r="FL3" s="19"/>
      <c r="FM3" s="19"/>
      <c r="FO3" s="19"/>
      <c r="FP3" s="19"/>
      <c r="FQ3" s="19"/>
      <c r="FR3" s="19"/>
      <c r="FS3" s="19"/>
      <c r="FT3" s="19"/>
      <c r="FU3" s="19"/>
      <c r="FV3" s="19"/>
      <c r="FX3" s="19"/>
      <c r="FY3" s="19"/>
      <c r="FZ3" s="19"/>
      <c r="GA3" s="19"/>
      <c r="GB3" s="19"/>
      <c r="GC3" s="19"/>
      <c r="GD3" s="19"/>
      <c r="GE3" s="19"/>
      <c r="GG3" s="19"/>
      <c r="GH3" s="19"/>
      <c r="GI3" s="19"/>
      <c r="GJ3" s="19"/>
      <c r="GK3" s="19"/>
      <c r="GL3" s="19"/>
      <c r="GM3" s="19"/>
      <c r="GN3" s="19"/>
      <c r="GP3" s="19"/>
      <c r="GQ3" s="19"/>
      <c r="GR3" s="19"/>
      <c r="GS3" s="19"/>
      <c r="GT3" s="19"/>
      <c r="GU3" s="19"/>
      <c r="GV3" s="19"/>
      <c r="GW3" s="19"/>
      <c r="GY3" s="19"/>
      <c r="GZ3" s="19"/>
      <c r="HA3" s="19"/>
      <c r="HB3" s="19"/>
      <c r="HC3" s="19"/>
      <c r="HD3" s="19"/>
      <c r="HE3" s="19"/>
      <c r="HF3" s="19"/>
      <c r="HH3" s="19"/>
      <c r="HI3" s="19"/>
      <c r="HJ3" s="19"/>
      <c r="HK3" s="19"/>
      <c r="HL3" s="19"/>
      <c r="HM3" s="19"/>
      <c r="HN3" s="19"/>
      <c r="HO3" s="19"/>
      <c r="HQ3" s="19"/>
      <c r="HR3" s="19"/>
      <c r="HS3" s="19"/>
      <c r="HT3" s="19"/>
      <c r="HU3" s="19"/>
      <c r="HV3" s="19"/>
      <c r="HW3" s="19"/>
      <c r="HX3" s="19"/>
    </row>
    <row r="4" spans="1:242" ht="15.75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23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23"/>
      <c r="AJ4" s="19"/>
      <c r="AK4" s="19"/>
      <c r="AL4" s="19"/>
      <c r="AM4" s="19"/>
      <c r="AN4" s="19"/>
      <c r="AO4" s="19"/>
      <c r="AP4" s="19"/>
      <c r="AQ4" s="23"/>
      <c r="AR4" s="19"/>
      <c r="AS4" s="19"/>
      <c r="AT4" s="19"/>
      <c r="AU4" s="19"/>
      <c r="AV4" s="19"/>
      <c r="AW4" s="19"/>
      <c r="AX4" s="19"/>
      <c r="AY4" s="19"/>
      <c r="AZ4" s="23"/>
      <c r="BB4" s="19"/>
      <c r="BC4" s="19"/>
      <c r="BD4" s="19"/>
      <c r="BE4" s="19"/>
      <c r="BF4" s="19"/>
      <c r="BG4" s="19"/>
      <c r="BH4" s="19"/>
      <c r="BI4" s="23"/>
      <c r="BK4" s="19"/>
      <c r="BL4" s="19"/>
      <c r="BM4" s="19"/>
      <c r="BN4" s="19"/>
      <c r="BO4" s="19"/>
      <c r="BP4" s="19"/>
      <c r="BQ4" s="19"/>
      <c r="BR4" s="23"/>
      <c r="BS4" s="23"/>
      <c r="BT4" s="23"/>
      <c r="BU4" s="23"/>
      <c r="BV4" s="23"/>
      <c r="BW4" s="23"/>
      <c r="BX4" s="23"/>
      <c r="BY4" s="23"/>
      <c r="BZ4" s="23"/>
      <c r="CA4" s="23"/>
      <c r="CC4" s="23"/>
      <c r="CD4" s="23"/>
      <c r="CE4" s="23"/>
      <c r="CF4" s="23"/>
      <c r="CG4" s="23"/>
      <c r="CH4" s="23"/>
      <c r="CI4" s="23"/>
      <c r="CJ4" s="23"/>
      <c r="CL4" s="23"/>
      <c r="CM4" s="23"/>
      <c r="CN4" s="23"/>
      <c r="CO4" s="23"/>
      <c r="CP4" s="23"/>
      <c r="CQ4" s="23"/>
      <c r="CR4" s="23"/>
      <c r="CS4" s="23"/>
      <c r="CU4" s="23"/>
      <c r="CV4" s="23"/>
      <c r="CW4" s="23"/>
      <c r="CX4" s="23"/>
      <c r="CY4" s="23"/>
      <c r="CZ4" s="23"/>
      <c r="DA4" s="23"/>
      <c r="DB4" s="23"/>
      <c r="DD4" s="23"/>
      <c r="DE4" s="23"/>
      <c r="DF4" s="23"/>
      <c r="DG4" s="23"/>
      <c r="DH4" s="23"/>
      <c r="DI4" s="23"/>
      <c r="DJ4" s="23"/>
      <c r="DK4" s="23"/>
      <c r="DM4" s="23"/>
      <c r="DN4" s="23"/>
      <c r="DO4" s="23"/>
      <c r="DP4" s="23"/>
      <c r="DQ4" s="23"/>
      <c r="DR4" s="23"/>
      <c r="DS4" s="23"/>
      <c r="DT4" s="23"/>
      <c r="DV4" s="23"/>
      <c r="DW4" s="23"/>
      <c r="DX4" s="23"/>
      <c r="DY4" s="23"/>
      <c r="DZ4" s="23"/>
      <c r="EA4" s="23"/>
      <c r="EB4" s="23"/>
      <c r="EC4" s="23"/>
      <c r="EE4" s="23"/>
      <c r="EF4" s="23"/>
      <c r="EG4" s="23"/>
      <c r="EH4" s="23"/>
      <c r="EI4" s="23"/>
      <c r="EJ4" s="23"/>
      <c r="EK4" s="23"/>
      <c r="EL4" s="23"/>
      <c r="EN4" s="23"/>
      <c r="EO4" s="23"/>
      <c r="EP4" s="23"/>
      <c r="EQ4" s="23"/>
      <c r="ER4" s="23"/>
      <c r="ES4" s="23"/>
      <c r="ET4" s="23"/>
      <c r="EU4" s="23"/>
      <c r="EW4" s="23"/>
      <c r="EX4" s="23"/>
      <c r="EY4" s="23"/>
      <c r="EZ4" s="23"/>
      <c r="FA4" s="23"/>
      <c r="FB4" s="23"/>
      <c r="FC4" s="23"/>
      <c r="FD4" s="23"/>
      <c r="FF4" s="23"/>
      <c r="FG4" s="23"/>
      <c r="FH4" s="23"/>
      <c r="FI4" s="23"/>
      <c r="FJ4" s="23"/>
      <c r="FK4" s="23"/>
      <c r="FL4" s="23"/>
      <c r="FM4" s="23"/>
      <c r="FO4" s="23"/>
      <c r="FP4" s="23"/>
      <c r="FQ4" s="23"/>
      <c r="FR4" s="23"/>
      <c r="FS4" s="23"/>
      <c r="FT4" s="23"/>
      <c r="FU4" s="23"/>
      <c r="FV4" s="23"/>
      <c r="FX4" s="23"/>
      <c r="FY4" s="23"/>
      <c r="FZ4" s="23"/>
      <c r="GA4" s="23"/>
      <c r="GB4" s="23"/>
      <c r="GC4" s="23"/>
      <c r="GD4" s="23"/>
      <c r="GE4" s="23"/>
      <c r="GG4" s="23"/>
      <c r="GH4" s="23"/>
      <c r="GI4" s="23"/>
      <c r="GJ4" s="23"/>
      <c r="GK4" s="23"/>
      <c r="GL4" s="23"/>
      <c r="GM4" s="23"/>
      <c r="GN4" s="23"/>
      <c r="GP4" s="23"/>
      <c r="GQ4" s="23"/>
      <c r="GR4" s="23"/>
      <c r="GS4" s="23"/>
      <c r="GT4" s="23"/>
      <c r="GU4" s="23"/>
      <c r="GV4" s="23"/>
      <c r="GW4" s="23"/>
      <c r="GY4" s="23"/>
      <c r="GZ4" s="23"/>
      <c r="HA4" s="23"/>
      <c r="HB4" s="23"/>
      <c r="HC4" s="23"/>
      <c r="HD4" s="23"/>
      <c r="HE4" s="23"/>
      <c r="HF4" s="23"/>
      <c r="HH4" s="23"/>
      <c r="HI4" s="23"/>
      <c r="HJ4" s="23"/>
      <c r="HK4" s="23"/>
      <c r="HL4" s="23"/>
      <c r="HM4" s="23"/>
      <c r="HN4" s="23"/>
      <c r="HO4" s="23"/>
      <c r="HQ4" s="23"/>
      <c r="HR4" s="23"/>
      <c r="HS4" s="23"/>
      <c r="HT4" s="23"/>
      <c r="HU4" s="23"/>
      <c r="HV4" s="23"/>
      <c r="HW4" s="23"/>
      <c r="HX4" s="23"/>
    </row>
    <row r="5" spans="1:242" ht="15.75" customHeight="1" x14ac:dyDescent="0.2">
      <c r="A5" s="18"/>
      <c r="B5" s="18"/>
      <c r="C5" s="18"/>
      <c r="D5" s="18"/>
      <c r="E5" s="169" t="s">
        <v>12</v>
      </c>
      <c r="F5" s="169"/>
      <c r="G5" s="169"/>
      <c r="H5" s="19"/>
      <c r="I5" s="164" t="s">
        <v>23</v>
      </c>
      <c r="J5" s="165"/>
      <c r="K5" s="165"/>
      <c r="L5" s="165"/>
      <c r="M5" s="165"/>
      <c r="N5" s="165"/>
      <c r="O5" s="165"/>
      <c r="P5" s="166"/>
      <c r="Q5" s="19"/>
      <c r="R5" s="164" t="s">
        <v>25</v>
      </c>
      <c r="S5" s="165"/>
      <c r="T5" s="165"/>
      <c r="U5" s="165"/>
      <c r="V5" s="165"/>
      <c r="W5" s="165"/>
      <c r="X5" s="165"/>
      <c r="Y5" s="166"/>
      <c r="Z5" s="19"/>
      <c r="AA5" s="164" t="s">
        <v>19</v>
      </c>
      <c r="AB5" s="165"/>
      <c r="AC5" s="165"/>
      <c r="AD5" s="165"/>
      <c r="AE5" s="165"/>
      <c r="AF5" s="165"/>
      <c r="AG5" s="165"/>
      <c r="AH5" s="166"/>
      <c r="AJ5" s="164" t="s">
        <v>80</v>
      </c>
      <c r="AK5" s="165"/>
      <c r="AL5" s="165"/>
      <c r="AM5" s="165"/>
      <c r="AN5" s="165"/>
      <c r="AO5" s="165"/>
      <c r="AP5" s="165"/>
      <c r="AQ5" s="166"/>
      <c r="AR5" s="19"/>
      <c r="AS5" s="164" t="s">
        <v>93</v>
      </c>
      <c r="AT5" s="165"/>
      <c r="AU5" s="165"/>
      <c r="AV5" s="165"/>
      <c r="AW5" s="165"/>
      <c r="AX5" s="165"/>
      <c r="AY5" s="165"/>
      <c r="AZ5" s="166"/>
      <c r="BB5" s="164" t="s">
        <v>105</v>
      </c>
      <c r="BC5" s="165"/>
      <c r="BD5" s="165"/>
      <c r="BE5" s="165"/>
      <c r="BF5" s="165"/>
      <c r="BG5" s="165"/>
      <c r="BH5" s="165"/>
      <c r="BI5" s="166"/>
      <c r="BK5" s="164" t="s">
        <v>116</v>
      </c>
      <c r="BL5" s="165"/>
      <c r="BM5" s="165"/>
      <c r="BN5" s="165"/>
      <c r="BO5" s="165"/>
      <c r="BP5" s="165"/>
      <c r="BQ5" s="165"/>
      <c r="BR5" s="166"/>
      <c r="BT5" s="164" t="s">
        <v>118</v>
      </c>
      <c r="BU5" s="165"/>
      <c r="BV5" s="165"/>
      <c r="BW5" s="165"/>
      <c r="BX5" s="165"/>
      <c r="BY5" s="165"/>
      <c r="BZ5" s="165"/>
      <c r="CA5" s="166"/>
      <c r="CC5" s="164" t="s">
        <v>119</v>
      </c>
      <c r="CD5" s="165"/>
      <c r="CE5" s="165"/>
      <c r="CF5" s="165"/>
      <c r="CG5" s="165"/>
      <c r="CH5" s="165"/>
      <c r="CI5" s="165"/>
      <c r="CJ5" s="166"/>
      <c r="CL5" s="164" t="s">
        <v>120</v>
      </c>
      <c r="CM5" s="165"/>
      <c r="CN5" s="165"/>
      <c r="CO5" s="165"/>
      <c r="CP5" s="165"/>
      <c r="CQ5" s="165"/>
      <c r="CR5" s="165"/>
      <c r="CS5" s="166"/>
      <c r="CU5" s="164" t="s">
        <v>121</v>
      </c>
      <c r="CV5" s="165"/>
      <c r="CW5" s="165"/>
      <c r="CX5" s="165"/>
      <c r="CY5" s="165"/>
      <c r="CZ5" s="165"/>
      <c r="DA5" s="165"/>
      <c r="DB5" s="166"/>
      <c r="DD5" s="164" t="s">
        <v>122</v>
      </c>
      <c r="DE5" s="165"/>
      <c r="DF5" s="165"/>
      <c r="DG5" s="165"/>
      <c r="DH5" s="165"/>
      <c r="DI5" s="165"/>
      <c r="DJ5" s="165"/>
      <c r="DK5" s="166"/>
      <c r="DM5" s="164" t="s">
        <v>123</v>
      </c>
      <c r="DN5" s="165"/>
      <c r="DO5" s="165"/>
      <c r="DP5" s="165"/>
      <c r="DQ5" s="165"/>
      <c r="DR5" s="165"/>
      <c r="DS5" s="165"/>
      <c r="DT5" s="166"/>
      <c r="DV5" s="164" t="s">
        <v>124</v>
      </c>
      <c r="DW5" s="165"/>
      <c r="DX5" s="165"/>
      <c r="DY5" s="165"/>
      <c r="DZ5" s="165"/>
      <c r="EA5" s="165"/>
      <c r="EB5" s="165"/>
      <c r="EC5" s="166"/>
      <c r="EE5" s="164" t="s">
        <v>125</v>
      </c>
      <c r="EF5" s="165"/>
      <c r="EG5" s="165"/>
      <c r="EH5" s="165"/>
      <c r="EI5" s="165"/>
      <c r="EJ5" s="165"/>
      <c r="EK5" s="165"/>
      <c r="EL5" s="166"/>
      <c r="EN5" s="164" t="s">
        <v>126</v>
      </c>
      <c r="EO5" s="165"/>
      <c r="EP5" s="165"/>
      <c r="EQ5" s="165"/>
      <c r="ER5" s="165"/>
      <c r="ES5" s="165"/>
      <c r="ET5" s="165"/>
      <c r="EU5" s="166"/>
      <c r="EW5" s="164" t="s">
        <v>127</v>
      </c>
      <c r="EX5" s="165"/>
      <c r="EY5" s="165"/>
      <c r="EZ5" s="165"/>
      <c r="FA5" s="165"/>
      <c r="FB5" s="165"/>
      <c r="FC5" s="165"/>
      <c r="FD5" s="166"/>
      <c r="FF5" s="164" t="s">
        <v>128</v>
      </c>
      <c r="FG5" s="165"/>
      <c r="FH5" s="165"/>
      <c r="FI5" s="165"/>
      <c r="FJ5" s="165"/>
      <c r="FK5" s="165"/>
      <c r="FL5" s="165"/>
      <c r="FM5" s="166"/>
      <c r="FO5" s="164" t="s">
        <v>129</v>
      </c>
      <c r="FP5" s="165"/>
      <c r="FQ5" s="165"/>
      <c r="FR5" s="165"/>
      <c r="FS5" s="165"/>
      <c r="FT5" s="165"/>
      <c r="FU5" s="165"/>
      <c r="FV5" s="166"/>
      <c r="FX5" s="164" t="s">
        <v>130</v>
      </c>
      <c r="FY5" s="165"/>
      <c r="FZ5" s="165"/>
      <c r="GA5" s="165"/>
      <c r="GB5" s="165"/>
      <c r="GC5" s="165"/>
      <c r="GD5" s="165"/>
      <c r="GE5" s="166"/>
      <c r="GG5" s="164" t="s">
        <v>131</v>
      </c>
      <c r="GH5" s="165"/>
      <c r="GI5" s="165"/>
      <c r="GJ5" s="165"/>
      <c r="GK5" s="165"/>
      <c r="GL5" s="165"/>
      <c r="GM5" s="165"/>
      <c r="GN5" s="166"/>
      <c r="GP5" s="164" t="s">
        <v>132</v>
      </c>
      <c r="GQ5" s="165"/>
      <c r="GR5" s="165"/>
      <c r="GS5" s="165"/>
      <c r="GT5" s="165"/>
      <c r="GU5" s="165"/>
      <c r="GV5" s="165"/>
      <c r="GW5" s="166"/>
      <c r="GY5" s="164" t="s">
        <v>134</v>
      </c>
      <c r="GZ5" s="165"/>
      <c r="HA5" s="165"/>
      <c r="HB5" s="165"/>
      <c r="HC5" s="165"/>
      <c r="HD5" s="165"/>
      <c r="HE5" s="165"/>
      <c r="HF5" s="166"/>
      <c r="HH5" s="164" t="s">
        <v>135</v>
      </c>
      <c r="HI5" s="165"/>
      <c r="HJ5" s="165"/>
      <c r="HK5" s="165"/>
      <c r="HL5" s="165"/>
      <c r="HM5" s="165"/>
      <c r="HN5" s="165"/>
      <c r="HO5" s="166"/>
      <c r="HQ5" s="164" t="s">
        <v>136</v>
      </c>
      <c r="HR5" s="165"/>
      <c r="HS5" s="165"/>
      <c r="HT5" s="165"/>
      <c r="HU5" s="165"/>
      <c r="HV5" s="165"/>
      <c r="HW5" s="165"/>
      <c r="HX5" s="166"/>
      <c r="HZ5" s="161" t="s">
        <v>32</v>
      </c>
      <c r="IA5" s="162"/>
      <c r="IB5" s="162"/>
      <c r="IC5" s="163"/>
      <c r="IE5" s="158" t="s">
        <v>97</v>
      </c>
      <c r="IF5" s="159"/>
      <c r="IG5" s="159"/>
      <c r="IH5" s="160"/>
    </row>
    <row r="6" spans="1:242" s="2" customFormat="1" ht="60.75" customHeight="1" x14ac:dyDescent="0.2">
      <c r="A6" s="22" t="s">
        <v>0</v>
      </c>
      <c r="B6" s="21" t="s">
        <v>2</v>
      </c>
      <c r="C6" s="21" t="s">
        <v>1</v>
      </c>
      <c r="D6" s="21" t="s">
        <v>11</v>
      </c>
      <c r="E6" s="24" t="s">
        <v>13</v>
      </c>
      <c r="F6" s="24" t="s">
        <v>21</v>
      </c>
      <c r="G6" s="24" t="s">
        <v>22</v>
      </c>
      <c r="H6" s="19"/>
      <c r="I6" s="20" t="s">
        <v>38</v>
      </c>
      <c r="J6" s="16" t="s">
        <v>14</v>
      </c>
      <c r="K6" s="16" t="s">
        <v>4</v>
      </c>
      <c r="L6" s="16" t="s">
        <v>36</v>
      </c>
      <c r="M6" s="40" t="s">
        <v>27</v>
      </c>
      <c r="N6" s="40" t="s">
        <v>28</v>
      </c>
      <c r="O6" s="40" t="s">
        <v>30</v>
      </c>
      <c r="P6" s="27" t="s">
        <v>35</v>
      </c>
      <c r="Q6" s="19"/>
      <c r="R6" s="20" t="s">
        <v>38</v>
      </c>
      <c r="S6" s="16" t="s">
        <v>14</v>
      </c>
      <c r="T6" s="16" t="s">
        <v>4</v>
      </c>
      <c r="U6" s="16" t="s">
        <v>36</v>
      </c>
      <c r="V6" s="40" t="s">
        <v>27</v>
      </c>
      <c r="W6" s="40" t="s">
        <v>28</v>
      </c>
      <c r="X6" s="40" t="s">
        <v>30</v>
      </c>
      <c r="Y6" s="27" t="s">
        <v>35</v>
      </c>
      <c r="Z6" s="19"/>
      <c r="AA6" s="20" t="s">
        <v>38</v>
      </c>
      <c r="AB6" s="16" t="s">
        <v>14</v>
      </c>
      <c r="AC6" s="16" t="s">
        <v>4</v>
      </c>
      <c r="AD6" s="16" t="s">
        <v>36</v>
      </c>
      <c r="AE6" s="40" t="s">
        <v>33</v>
      </c>
      <c r="AF6" s="40" t="s">
        <v>34</v>
      </c>
      <c r="AG6" s="40" t="s">
        <v>30</v>
      </c>
      <c r="AH6" s="27" t="s">
        <v>35</v>
      </c>
      <c r="AI6" s="1"/>
      <c r="AJ6" s="20" t="s">
        <v>38</v>
      </c>
      <c r="AK6" s="16" t="s">
        <v>14</v>
      </c>
      <c r="AL6" s="16" t="s">
        <v>4</v>
      </c>
      <c r="AM6" s="16" t="s">
        <v>36</v>
      </c>
      <c r="AN6" s="40" t="s">
        <v>33</v>
      </c>
      <c r="AO6" s="40" t="s">
        <v>34</v>
      </c>
      <c r="AP6" s="40" t="s">
        <v>30</v>
      </c>
      <c r="AQ6" s="27" t="s">
        <v>35</v>
      </c>
      <c r="AR6" s="19"/>
      <c r="AS6" s="20" t="s">
        <v>38</v>
      </c>
      <c r="AT6" s="16" t="s">
        <v>14</v>
      </c>
      <c r="AU6" s="16" t="s">
        <v>4</v>
      </c>
      <c r="AV6" s="16" t="s">
        <v>36</v>
      </c>
      <c r="AW6" s="40" t="s">
        <v>33</v>
      </c>
      <c r="AX6" s="40" t="s">
        <v>34</v>
      </c>
      <c r="AY6" s="40" t="s">
        <v>30</v>
      </c>
      <c r="AZ6" s="27" t="s">
        <v>35</v>
      </c>
      <c r="BA6" s="1"/>
      <c r="BB6" s="20" t="s">
        <v>38</v>
      </c>
      <c r="BC6" s="16" t="s">
        <v>14</v>
      </c>
      <c r="BD6" s="16" t="s">
        <v>4</v>
      </c>
      <c r="BE6" s="16" t="s">
        <v>36</v>
      </c>
      <c r="BF6" s="40" t="s">
        <v>33</v>
      </c>
      <c r="BG6" s="40" t="s">
        <v>34</v>
      </c>
      <c r="BH6" s="40" t="s">
        <v>30</v>
      </c>
      <c r="BI6" s="27" t="s">
        <v>35</v>
      </c>
      <c r="BK6" s="20" t="s">
        <v>38</v>
      </c>
      <c r="BL6" s="16" t="s">
        <v>14</v>
      </c>
      <c r="BM6" s="16" t="s">
        <v>4</v>
      </c>
      <c r="BN6" s="16" t="s">
        <v>36</v>
      </c>
      <c r="BO6" s="40" t="s">
        <v>33</v>
      </c>
      <c r="BP6" s="40" t="s">
        <v>34</v>
      </c>
      <c r="BQ6" s="40" t="s">
        <v>30</v>
      </c>
      <c r="BR6" s="27" t="s">
        <v>35</v>
      </c>
      <c r="BT6" s="20" t="s">
        <v>38</v>
      </c>
      <c r="BU6" s="16" t="s">
        <v>14</v>
      </c>
      <c r="BV6" s="16" t="s">
        <v>4</v>
      </c>
      <c r="BW6" s="16" t="s">
        <v>36</v>
      </c>
      <c r="BX6" s="40" t="s">
        <v>33</v>
      </c>
      <c r="BY6" s="40" t="s">
        <v>34</v>
      </c>
      <c r="BZ6" s="40" t="s">
        <v>30</v>
      </c>
      <c r="CA6" s="27" t="s">
        <v>35</v>
      </c>
      <c r="CC6" s="20" t="s">
        <v>38</v>
      </c>
      <c r="CD6" s="16" t="s">
        <v>14</v>
      </c>
      <c r="CE6" s="16" t="s">
        <v>4</v>
      </c>
      <c r="CF6" s="16" t="s">
        <v>36</v>
      </c>
      <c r="CG6" s="40" t="s">
        <v>33</v>
      </c>
      <c r="CH6" s="40" t="s">
        <v>34</v>
      </c>
      <c r="CI6" s="40" t="s">
        <v>30</v>
      </c>
      <c r="CJ6" s="27" t="s">
        <v>35</v>
      </c>
      <c r="CL6" s="20" t="s">
        <v>38</v>
      </c>
      <c r="CM6" s="16" t="s">
        <v>14</v>
      </c>
      <c r="CN6" s="16" t="s">
        <v>4</v>
      </c>
      <c r="CO6" s="16" t="s">
        <v>36</v>
      </c>
      <c r="CP6" s="40" t="s">
        <v>33</v>
      </c>
      <c r="CQ6" s="40" t="s">
        <v>34</v>
      </c>
      <c r="CR6" s="40" t="s">
        <v>30</v>
      </c>
      <c r="CS6" s="27" t="s">
        <v>35</v>
      </c>
      <c r="CU6" s="20" t="s">
        <v>38</v>
      </c>
      <c r="CV6" s="16" t="s">
        <v>14</v>
      </c>
      <c r="CW6" s="16" t="s">
        <v>4</v>
      </c>
      <c r="CX6" s="16" t="s">
        <v>36</v>
      </c>
      <c r="CY6" s="40" t="s">
        <v>33</v>
      </c>
      <c r="CZ6" s="40" t="s">
        <v>34</v>
      </c>
      <c r="DA6" s="40" t="s">
        <v>30</v>
      </c>
      <c r="DB6" s="27" t="s">
        <v>35</v>
      </c>
      <c r="DD6" s="20" t="s">
        <v>38</v>
      </c>
      <c r="DE6" s="16" t="s">
        <v>14</v>
      </c>
      <c r="DF6" s="16" t="s">
        <v>4</v>
      </c>
      <c r="DG6" s="16" t="s">
        <v>36</v>
      </c>
      <c r="DH6" s="40" t="s">
        <v>33</v>
      </c>
      <c r="DI6" s="40" t="s">
        <v>34</v>
      </c>
      <c r="DJ6" s="40" t="s">
        <v>30</v>
      </c>
      <c r="DK6" s="27" t="s">
        <v>35</v>
      </c>
      <c r="DM6" s="20" t="s">
        <v>38</v>
      </c>
      <c r="DN6" s="16" t="s">
        <v>14</v>
      </c>
      <c r="DO6" s="16" t="s">
        <v>4</v>
      </c>
      <c r="DP6" s="16" t="s">
        <v>36</v>
      </c>
      <c r="DQ6" s="40" t="s">
        <v>33</v>
      </c>
      <c r="DR6" s="40" t="s">
        <v>34</v>
      </c>
      <c r="DS6" s="40" t="s">
        <v>30</v>
      </c>
      <c r="DT6" s="27" t="s">
        <v>35</v>
      </c>
      <c r="DV6" s="20" t="s">
        <v>38</v>
      </c>
      <c r="DW6" s="16" t="s">
        <v>14</v>
      </c>
      <c r="DX6" s="16" t="s">
        <v>4</v>
      </c>
      <c r="DY6" s="16" t="s">
        <v>36</v>
      </c>
      <c r="DZ6" s="40" t="s">
        <v>33</v>
      </c>
      <c r="EA6" s="40" t="s">
        <v>34</v>
      </c>
      <c r="EB6" s="40" t="s">
        <v>30</v>
      </c>
      <c r="EC6" s="27" t="s">
        <v>35</v>
      </c>
      <c r="EE6" s="20" t="s">
        <v>38</v>
      </c>
      <c r="EF6" s="16" t="s">
        <v>14</v>
      </c>
      <c r="EG6" s="16" t="s">
        <v>4</v>
      </c>
      <c r="EH6" s="16" t="s">
        <v>36</v>
      </c>
      <c r="EI6" s="40" t="s">
        <v>33</v>
      </c>
      <c r="EJ6" s="40" t="s">
        <v>34</v>
      </c>
      <c r="EK6" s="40" t="s">
        <v>30</v>
      </c>
      <c r="EL6" s="27" t="s">
        <v>35</v>
      </c>
      <c r="EN6" s="20" t="s">
        <v>38</v>
      </c>
      <c r="EO6" s="16" t="s">
        <v>14</v>
      </c>
      <c r="EP6" s="16" t="s">
        <v>4</v>
      </c>
      <c r="EQ6" s="16" t="s">
        <v>36</v>
      </c>
      <c r="ER6" s="40" t="s">
        <v>33</v>
      </c>
      <c r="ES6" s="40" t="s">
        <v>34</v>
      </c>
      <c r="ET6" s="40" t="s">
        <v>30</v>
      </c>
      <c r="EU6" s="27" t="s">
        <v>35</v>
      </c>
      <c r="EW6" s="20" t="s">
        <v>38</v>
      </c>
      <c r="EX6" s="16" t="s">
        <v>14</v>
      </c>
      <c r="EY6" s="16" t="s">
        <v>4</v>
      </c>
      <c r="EZ6" s="16" t="s">
        <v>36</v>
      </c>
      <c r="FA6" s="40" t="s">
        <v>33</v>
      </c>
      <c r="FB6" s="40" t="s">
        <v>34</v>
      </c>
      <c r="FC6" s="40" t="s">
        <v>30</v>
      </c>
      <c r="FD6" s="27" t="s">
        <v>35</v>
      </c>
      <c r="FF6" s="20" t="s">
        <v>38</v>
      </c>
      <c r="FG6" s="16" t="s">
        <v>14</v>
      </c>
      <c r="FH6" s="16" t="s">
        <v>4</v>
      </c>
      <c r="FI6" s="16" t="s">
        <v>36</v>
      </c>
      <c r="FJ6" s="40" t="s">
        <v>33</v>
      </c>
      <c r="FK6" s="40" t="s">
        <v>34</v>
      </c>
      <c r="FL6" s="40" t="s">
        <v>30</v>
      </c>
      <c r="FM6" s="27" t="s">
        <v>35</v>
      </c>
      <c r="FO6" s="20" t="s">
        <v>38</v>
      </c>
      <c r="FP6" s="16" t="s">
        <v>14</v>
      </c>
      <c r="FQ6" s="16" t="s">
        <v>4</v>
      </c>
      <c r="FR6" s="16" t="s">
        <v>36</v>
      </c>
      <c r="FS6" s="40" t="s">
        <v>33</v>
      </c>
      <c r="FT6" s="40" t="s">
        <v>34</v>
      </c>
      <c r="FU6" s="40" t="s">
        <v>30</v>
      </c>
      <c r="FV6" s="27" t="s">
        <v>35</v>
      </c>
      <c r="FX6" s="20" t="s">
        <v>38</v>
      </c>
      <c r="FY6" s="16" t="s">
        <v>14</v>
      </c>
      <c r="FZ6" s="16" t="s">
        <v>4</v>
      </c>
      <c r="GA6" s="16" t="s">
        <v>36</v>
      </c>
      <c r="GB6" s="40" t="s">
        <v>33</v>
      </c>
      <c r="GC6" s="40" t="s">
        <v>34</v>
      </c>
      <c r="GD6" s="40" t="s">
        <v>30</v>
      </c>
      <c r="GE6" s="27" t="s">
        <v>35</v>
      </c>
      <c r="GG6" s="20" t="s">
        <v>38</v>
      </c>
      <c r="GH6" s="16" t="s">
        <v>14</v>
      </c>
      <c r="GI6" s="16" t="s">
        <v>4</v>
      </c>
      <c r="GJ6" s="16" t="s">
        <v>36</v>
      </c>
      <c r="GK6" s="40" t="s">
        <v>33</v>
      </c>
      <c r="GL6" s="40" t="s">
        <v>34</v>
      </c>
      <c r="GM6" s="40" t="s">
        <v>30</v>
      </c>
      <c r="GN6" s="27" t="s">
        <v>35</v>
      </c>
      <c r="GP6" s="20" t="s">
        <v>38</v>
      </c>
      <c r="GQ6" s="16" t="s">
        <v>14</v>
      </c>
      <c r="GR6" s="16" t="s">
        <v>4</v>
      </c>
      <c r="GS6" s="16" t="s">
        <v>36</v>
      </c>
      <c r="GT6" s="40" t="s">
        <v>33</v>
      </c>
      <c r="GU6" s="40" t="s">
        <v>34</v>
      </c>
      <c r="GV6" s="40" t="s">
        <v>30</v>
      </c>
      <c r="GW6" s="27" t="s">
        <v>35</v>
      </c>
      <c r="GY6" s="20" t="s">
        <v>38</v>
      </c>
      <c r="GZ6" s="16" t="s">
        <v>14</v>
      </c>
      <c r="HA6" s="16" t="s">
        <v>4</v>
      </c>
      <c r="HB6" s="16" t="s">
        <v>36</v>
      </c>
      <c r="HC6" s="40" t="s">
        <v>33</v>
      </c>
      <c r="HD6" s="40" t="s">
        <v>34</v>
      </c>
      <c r="HE6" s="40" t="s">
        <v>30</v>
      </c>
      <c r="HF6" s="27" t="s">
        <v>35</v>
      </c>
      <c r="HH6" s="20" t="s">
        <v>38</v>
      </c>
      <c r="HI6" s="16" t="s">
        <v>14</v>
      </c>
      <c r="HJ6" s="16" t="s">
        <v>4</v>
      </c>
      <c r="HK6" s="16" t="s">
        <v>36</v>
      </c>
      <c r="HL6" s="40" t="s">
        <v>33</v>
      </c>
      <c r="HM6" s="40" t="s">
        <v>34</v>
      </c>
      <c r="HN6" s="40" t="s">
        <v>30</v>
      </c>
      <c r="HO6" s="27" t="s">
        <v>35</v>
      </c>
      <c r="HQ6" s="20" t="s">
        <v>38</v>
      </c>
      <c r="HR6" s="16" t="s">
        <v>14</v>
      </c>
      <c r="HS6" s="16" t="s">
        <v>4</v>
      </c>
      <c r="HT6" s="16" t="s">
        <v>36</v>
      </c>
      <c r="HU6" s="40" t="s">
        <v>33</v>
      </c>
      <c r="HV6" s="40" t="s">
        <v>34</v>
      </c>
      <c r="HW6" s="40" t="s">
        <v>30</v>
      </c>
      <c r="HX6" s="27" t="s">
        <v>35</v>
      </c>
      <c r="HZ6" s="42" t="s">
        <v>4</v>
      </c>
      <c r="IA6" s="46" t="s">
        <v>31</v>
      </c>
      <c r="IB6" s="46" t="s">
        <v>24</v>
      </c>
      <c r="IC6" s="47" t="s">
        <v>37</v>
      </c>
      <c r="IE6" s="104" t="s">
        <v>4</v>
      </c>
    </row>
    <row r="7" spans="1:242" s="5" customFormat="1" ht="22.5" customHeight="1" x14ac:dyDescent="0.2">
      <c r="A7" s="148" t="s">
        <v>7</v>
      </c>
      <c r="B7" s="32" t="s">
        <v>6</v>
      </c>
      <c r="C7" s="29">
        <v>42500</v>
      </c>
      <c r="D7" s="30">
        <v>2.2000000000000001E-3</v>
      </c>
      <c r="E7" s="26">
        <v>1352852</v>
      </c>
      <c r="F7" s="26"/>
      <c r="G7" s="31">
        <v>1352852</v>
      </c>
      <c r="H7" s="32"/>
      <c r="I7" s="25">
        <v>1131853.2071356208</v>
      </c>
      <c r="J7" s="26">
        <v>0</v>
      </c>
      <c r="K7" s="26">
        <v>1131853.2071356208</v>
      </c>
      <c r="L7" s="26">
        <v>1355992.47371532</v>
      </c>
      <c r="M7" s="38">
        <f>K7-G7</f>
        <v>-220998.79286437924</v>
      </c>
      <c r="N7" s="38">
        <f>IF(E7="",L7-$E7,L7-E7)</f>
        <v>3140.4737153199967</v>
      </c>
      <c r="O7" s="38">
        <f t="shared" ref="O7:O10" si="0">$F7-J7</f>
        <v>0</v>
      </c>
      <c r="P7" s="31">
        <f t="shared" ref="P7:P10" si="1">I7-L7</f>
        <v>-224139.26657969924</v>
      </c>
      <c r="Q7" s="32"/>
      <c r="R7" s="25">
        <v>1033704.8662492961</v>
      </c>
      <c r="S7" s="26">
        <v>7735.6045023496499</v>
      </c>
      <c r="T7" s="26">
        <v>1025969.2617469465</v>
      </c>
      <c r="U7" s="26">
        <v>1233585.4298688499</v>
      </c>
      <c r="V7" s="38">
        <f t="shared" ref="V7:V12" si="2">IF(K7="",T7-ABS($G7),T7-K7)</f>
        <v>-105883.94538867427</v>
      </c>
      <c r="W7" s="38">
        <f t="shared" ref="W7:W12" si="3">IF(L7="",U7-$E7,U7-L7)</f>
        <v>-122407.04384647007</v>
      </c>
      <c r="X7" s="38">
        <f t="shared" ref="X7:X12" si="4">IF(J7="",$F7-S7,J7-S7)</f>
        <v>-7735.6045023496499</v>
      </c>
      <c r="Y7" s="31">
        <f t="shared" ref="Y7:Y12" si="5">U7-R7</f>
        <v>199880.56361955381</v>
      </c>
      <c r="Z7" s="32"/>
      <c r="AA7" s="25">
        <v>964608.03193276282</v>
      </c>
      <c r="AB7" s="26">
        <v>132784.31759449068</v>
      </c>
      <c r="AC7" s="26">
        <v>831823.71433827211</v>
      </c>
      <c r="AD7" s="26">
        <v>1118765.7231441301</v>
      </c>
      <c r="AE7" s="38">
        <f t="shared" ref="AE7:AE14" si="6">IF(T7="",AC7-ABS($G7),AC7-T7)</f>
        <v>-194145.54740867438</v>
      </c>
      <c r="AF7" s="38">
        <f t="shared" ref="AF7:AF14" si="7">IF(U7="",AD7-$E7,AD7-U7)</f>
        <v>-114819.70672471984</v>
      </c>
      <c r="AG7" s="38">
        <f t="shared" ref="AG7:AG14" si="8">IF(S7="",$F7-AB7,S7-AB7)</f>
        <v>-125048.71309214103</v>
      </c>
      <c r="AH7" s="31">
        <f t="shared" ref="AH7:AH14" si="9">AA7-AD7</f>
        <v>-154157.69121136726</v>
      </c>
      <c r="AI7" s="1"/>
      <c r="AJ7" s="25">
        <v>739259.09993765922</v>
      </c>
      <c r="AK7" s="26">
        <v>147061.4942859679</v>
      </c>
      <c r="AL7" s="26">
        <v>592197.60565169132</v>
      </c>
      <c r="AM7" s="26">
        <v>1005281.411942521</v>
      </c>
      <c r="AN7" s="38">
        <f t="shared" ref="AN7:AN14" si="10">IF(AC7="",AL7-ABS($G7),AL7-AC7)</f>
        <v>-239626.10868658079</v>
      </c>
      <c r="AO7" s="38">
        <f t="shared" ref="AO7:AO14" si="11">IF(AD7="",AM7-$E7,AM7-AD7)</f>
        <v>-113484.31120160909</v>
      </c>
      <c r="AP7" s="38">
        <f t="shared" ref="AP7:AP14" si="12">IF(AB7="",$F7-AK7,AB7-AK7)</f>
        <v>-14277.176691477216</v>
      </c>
      <c r="AQ7" s="31">
        <f t="shared" ref="AQ7:AQ14" si="13">AJ7-AM7</f>
        <v>-266022.31200486177</v>
      </c>
      <c r="AR7" s="19"/>
      <c r="AS7" s="25">
        <v>471330.28140759835</v>
      </c>
      <c r="AT7" s="26">
        <v>13709.692161789297</v>
      </c>
      <c r="AU7" s="26">
        <v>457620.58924580907</v>
      </c>
      <c r="AV7" s="26">
        <v>895339.96314272296</v>
      </c>
      <c r="AW7" s="38">
        <f t="shared" ref="AW7:AW14" si="14">IF(AL7="",AU7-ABS($G7),AU7-AL7)</f>
        <v>-134577.01640588226</v>
      </c>
      <c r="AX7" s="38">
        <f t="shared" ref="AX7:AX14" si="15">IF(AM7="",AV7-$E7,AV7-AM7)</f>
        <v>-109941.44879979803</v>
      </c>
      <c r="AY7" s="38">
        <f t="shared" ref="AY7:AY14" si="16">IF(AK7="",$F7-AT7,AK7-AT7)</f>
        <v>133351.80212417859</v>
      </c>
      <c r="AZ7" s="31">
        <f t="shared" ref="AZ7:AZ15" si="17">AS7-AV7</f>
        <v>-424009.68173512461</v>
      </c>
      <c r="BA7" s="1"/>
      <c r="BB7" s="25">
        <v>222532.00185035481</v>
      </c>
      <c r="BC7" s="26"/>
      <c r="BD7" s="26">
        <v>222532.00185035481</v>
      </c>
      <c r="BE7" s="132">
        <v>783924.08698365197</v>
      </c>
      <c r="BF7" s="38">
        <f>IF(AU7="",BD7-ABS($G7),BD7-AU7)</f>
        <v>-235088.58739545426</v>
      </c>
      <c r="BG7" s="38">
        <f t="shared" ref="BG7:BG14" si="18">IF(AV7="",BE7-$E7,BE7-AV7)</f>
        <v>-111415.87615907099</v>
      </c>
      <c r="BH7" s="38">
        <f t="shared" ref="BH7:BH14" si="19">IF(AT7="",$F7-BC7,AT7-BC7)</f>
        <v>13709.692161789297</v>
      </c>
      <c r="BI7" s="31">
        <f t="shared" ref="BI7:BI15" si="20">BB7-BE7</f>
        <v>-561392.08513329714</v>
      </c>
      <c r="BK7" s="25">
        <v>55133.74231651811</v>
      </c>
      <c r="BL7" s="26">
        <v>0</v>
      </c>
      <c r="BM7" s="26">
        <v>55133.74231651811</v>
      </c>
      <c r="BN7" s="132">
        <v>674330.01091005595</v>
      </c>
      <c r="BO7" s="38">
        <f t="shared" ref="BO7:BO14" si="21">IF(BD7="",BM7-ABS($G7),BM7-BD7)</f>
        <v>-167398.25953383668</v>
      </c>
      <c r="BP7" s="38">
        <f t="shared" ref="BP7:BP13" si="22">IF(BE7="",BN7-$E7,BN7-BE7)</f>
        <v>-109594.07607359602</v>
      </c>
      <c r="BQ7" s="38">
        <f>IF(BC7="",$F7-BL7,BC7-BL7)</f>
        <v>0</v>
      </c>
      <c r="BR7" s="31">
        <f t="shared" ref="BR7:BR15" si="23">BK7-BN7</f>
        <v>-619196.26859353785</v>
      </c>
      <c r="BT7" s="25">
        <v>18979.797801767192</v>
      </c>
      <c r="BU7" s="26">
        <v>0</v>
      </c>
      <c r="BV7" s="26">
        <v>18979.797801767192</v>
      </c>
      <c r="BW7" s="132">
        <v>560388.84616591898</v>
      </c>
      <c r="BX7" s="38">
        <f t="shared" ref="BX7:BX14" si="24">IF(BM7="",BV7-ABS($G7),BV7-BM7)</f>
        <v>-36153.944514750918</v>
      </c>
      <c r="BY7" s="38">
        <f t="shared" ref="BY7:BY14" si="25">IF(BN7="",BW7-$E7,BW7-BN7)</f>
        <v>-113941.16474413697</v>
      </c>
      <c r="BZ7" s="38">
        <f>IF(BL7="",$F7-BU7,BL7-BU7)</f>
        <v>0</v>
      </c>
      <c r="CA7" s="31">
        <f t="shared" ref="CA7:CA15" si="26">BT7-BW7</f>
        <v>-541409.04836415173</v>
      </c>
      <c r="CC7" s="25">
        <f t="shared" ref="CC7:CC17" si="27">CE7</f>
        <v>10996.907192604813</v>
      </c>
      <c r="CD7" s="26">
        <v>0</v>
      </c>
      <c r="CE7" s="26">
        <v>10996.907192604813</v>
      </c>
      <c r="CF7" s="26">
        <v>448435.63608681399</v>
      </c>
      <c r="CG7" s="38">
        <f t="shared" ref="CG7:CG14" si="28">IF(BV7="",CE7-ABS($G7),CE7-BV7)</f>
        <v>-7982.8906091623794</v>
      </c>
      <c r="CH7" s="38">
        <f t="shared" ref="CH7:CH14" si="29">IF(BW7="",CF7-$E7,CF7-BW7)</f>
        <v>-111953.21007910499</v>
      </c>
      <c r="CI7" s="38">
        <f>IF(BU7="",$F7-CD7,BU7-CD7)</f>
        <v>0</v>
      </c>
      <c r="CJ7" s="31">
        <f t="shared" ref="CJ7:CJ15" si="30">CC7-CF7</f>
        <v>-437438.7288942092</v>
      </c>
      <c r="CL7" s="142">
        <v>242.11918861571002</v>
      </c>
      <c r="CM7" s="143">
        <v>0</v>
      </c>
      <c r="CN7" s="143">
        <v>242.11918861571002</v>
      </c>
      <c r="CO7" s="143">
        <v>334933.24786795501</v>
      </c>
      <c r="CP7" s="38">
        <f t="shared" ref="CP7:CP14" si="31">IF(CE7="",CN7-ABS($G7),CN7-CE7)</f>
        <v>-10754.788003989102</v>
      </c>
      <c r="CQ7" s="38">
        <f t="shared" ref="CQ7:CQ14" si="32">IF(CF7="",CO7-$E7,CO7-CF7)</f>
        <v>-113502.38821885898</v>
      </c>
      <c r="CR7" s="38">
        <f>IF(CD7="",$F7-CM7,CD7-CM7)</f>
        <v>0</v>
      </c>
      <c r="CS7" s="31">
        <f t="shared" ref="CS7:CS15" si="33">CL7-CO7</f>
        <v>-334691.12867933931</v>
      </c>
      <c r="CU7" s="142">
        <v>1.4473495847762248</v>
      </c>
      <c r="CV7" s="143">
        <v>0</v>
      </c>
      <c r="CW7" s="143">
        <v>1.4473495847762248</v>
      </c>
      <c r="CX7" s="143">
        <v>223592.87622994499</v>
      </c>
      <c r="CY7" s="38">
        <f t="shared" ref="CY7:CY8" si="34">IF(CN7="",CW7-ABS($G7),CW7-CN7)</f>
        <v>-240.6718390309338</v>
      </c>
      <c r="CZ7" s="38">
        <f t="shared" ref="CZ7:CZ8" si="35">IF(CO7="",CX7-$E7,CX7-CO7)</f>
        <v>-111340.37163801002</v>
      </c>
      <c r="DA7" s="38">
        <f>IF(CM7="",$F7-CV7,CM7-CV7)</f>
        <v>0</v>
      </c>
      <c r="DB7" s="31">
        <f t="shared" ref="DB7:DB8" si="36">CU7-CX7</f>
        <v>-223591.42888036021</v>
      </c>
      <c r="DD7" s="142">
        <v>4.4422672493786401E-4</v>
      </c>
      <c r="DE7" s="143">
        <v>0</v>
      </c>
      <c r="DF7" s="143">
        <v>4.4422672493786401E-4</v>
      </c>
      <c r="DG7" s="143">
        <v>-110745.92534929501</v>
      </c>
      <c r="DH7" s="38">
        <f t="shared" ref="DH7:DH14" si="37">IF(CW7="",DF7-ABS($G7),DF7-CW7)</f>
        <v>-1.4469053580512869</v>
      </c>
      <c r="DI7" s="38">
        <f t="shared" ref="DI7:DI14" si="38">IF(CX7="",DG7-$E7,DG7-CX7)</f>
        <v>-334338.80157924001</v>
      </c>
      <c r="DJ7" s="38">
        <f t="shared" ref="DJ7:DJ14" si="39">IF(CV7="",$F7-DE7,CV7-DE7)</f>
        <v>0</v>
      </c>
      <c r="DK7" s="31">
        <f t="shared" ref="DK7:DK17" si="40">DD7-DG7</f>
        <v>110745.92579352173</v>
      </c>
      <c r="DM7" s="142">
        <v>0</v>
      </c>
      <c r="DN7" s="143">
        <v>0</v>
      </c>
      <c r="DO7" s="143">
        <v>0</v>
      </c>
      <c r="DP7" s="143">
        <v>-53198.186339574335</v>
      </c>
      <c r="DQ7" s="38">
        <f t="shared" ref="DQ7:DQ14" si="41">IF(DF7="",DO7-ABS($G7),DO7-DF7)</f>
        <v>-4.4422672493786401E-4</v>
      </c>
      <c r="DR7" s="38">
        <f t="shared" ref="DR7:DR14" si="42">IF(DG7="",DP7-$E7,DP7-DG7)</f>
        <v>57547.739009720673</v>
      </c>
      <c r="DS7" s="38">
        <f t="shared" ref="DS7:DS14" si="43">IF(DE7="",$F7-DN7,DE7-DN7)</f>
        <v>0</v>
      </c>
      <c r="DT7" s="31">
        <f t="shared" ref="DT7:DT17" si="44">DM7-DP7</f>
        <v>53198.186339574335</v>
      </c>
      <c r="DV7" s="142">
        <v>0</v>
      </c>
      <c r="DW7" s="143">
        <v>0</v>
      </c>
      <c r="DX7" s="143">
        <v>0</v>
      </c>
      <c r="DY7" s="143">
        <v>-53176.286473758097</v>
      </c>
      <c r="DZ7" s="38">
        <f t="shared" ref="DZ7:DZ14" si="45">IF(DO7="",DX7-ABS($G7),DX7-DO7)</f>
        <v>0</v>
      </c>
      <c r="EA7" s="38">
        <f t="shared" ref="EA7:EA14" si="46">IF(DP7="",DY7-$E7,DY7-DP7)</f>
        <v>21.899865816238162</v>
      </c>
      <c r="EB7" s="38">
        <f t="shared" ref="EB7:EB14" si="47">IF(DN7="",$F7-DW7,DN7-DW7)</f>
        <v>0</v>
      </c>
      <c r="EC7" s="31">
        <f t="shared" ref="EC7:EC17" si="48">DV7-DY7</f>
        <v>53176.286473758097</v>
      </c>
      <c r="EE7" s="142"/>
      <c r="EF7" s="143"/>
      <c r="EG7" s="143"/>
      <c r="EH7" s="143"/>
      <c r="EI7" s="38"/>
      <c r="EJ7" s="38"/>
      <c r="EK7" s="38"/>
      <c r="EL7" s="31"/>
      <c r="EN7" s="142"/>
      <c r="EO7" s="143"/>
      <c r="EP7" s="143"/>
      <c r="EQ7" s="143"/>
      <c r="ER7" s="38"/>
      <c r="ES7" s="38"/>
      <c r="ET7" s="38"/>
      <c r="EU7" s="31"/>
      <c r="EW7" s="142"/>
      <c r="EX7" s="143"/>
      <c r="EY7" s="143"/>
      <c r="EZ7" s="143"/>
      <c r="FA7" s="38"/>
      <c r="FB7" s="38"/>
      <c r="FC7" s="38"/>
      <c r="FD7" s="31"/>
      <c r="FF7" s="142"/>
      <c r="FG7" s="143"/>
      <c r="FH7" s="143"/>
      <c r="FI7" s="143"/>
      <c r="FJ7" s="38"/>
      <c r="FK7" s="38"/>
      <c r="FL7" s="38"/>
      <c r="FM7" s="31"/>
      <c r="FO7" s="142"/>
      <c r="FP7" s="143"/>
      <c r="FQ7" s="143"/>
      <c r="FR7" s="143"/>
      <c r="FS7" s="38"/>
      <c r="FT7" s="38"/>
      <c r="FU7" s="38"/>
      <c r="FV7" s="31"/>
      <c r="FX7" s="142"/>
      <c r="FY7" s="143"/>
      <c r="FZ7" s="143"/>
      <c r="GA7" s="143"/>
      <c r="GB7" s="38"/>
      <c r="GC7" s="38"/>
      <c r="GD7" s="38"/>
      <c r="GE7" s="31"/>
      <c r="GG7" s="142"/>
      <c r="GH7" s="143"/>
      <c r="GI7" s="143"/>
      <c r="GJ7" s="143"/>
      <c r="GK7" s="38"/>
      <c r="GL7" s="38"/>
      <c r="GM7" s="38"/>
      <c r="GN7" s="31"/>
      <c r="GP7" s="142"/>
      <c r="GQ7" s="143"/>
      <c r="GR7" s="143"/>
      <c r="GS7" s="143"/>
      <c r="GT7" s="38"/>
      <c r="GU7" s="38"/>
      <c r="GV7" s="38"/>
      <c r="GW7" s="31"/>
      <c r="GY7" s="142"/>
      <c r="GZ7" s="143"/>
      <c r="HA7" s="143"/>
      <c r="HB7" s="143"/>
      <c r="HC7" s="38"/>
      <c r="HD7" s="38"/>
      <c r="HE7" s="38"/>
      <c r="HF7" s="31"/>
      <c r="HH7" s="142"/>
      <c r="HI7" s="143"/>
      <c r="HJ7" s="143"/>
      <c r="HK7" s="143"/>
      <c r="HL7" s="38"/>
      <c r="HM7" s="38"/>
      <c r="HN7" s="38"/>
      <c r="HO7" s="31"/>
      <c r="HQ7" s="142"/>
      <c r="HR7" s="143"/>
      <c r="HS7" s="143"/>
      <c r="HT7" s="143"/>
      <c r="HU7" s="38"/>
      <c r="HV7" s="38"/>
      <c r="HW7" s="38"/>
      <c r="HX7" s="31"/>
      <c r="HZ7" s="149"/>
      <c r="IA7" s="150"/>
      <c r="IB7" s="150"/>
      <c r="IC7" s="151"/>
      <c r="IE7" s="115"/>
    </row>
    <row r="8" spans="1:242" ht="22.5" customHeight="1" x14ac:dyDescent="0.2">
      <c r="A8" s="6" t="s">
        <v>8</v>
      </c>
      <c r="B8" s="17" t="s">
        <v>6</v>
      </c>
      <c r="C8" s="7">
        <v>42522</v>
      </c>
      <c r="D8" s="8">
        <v>2.16E-3</v>
      </c>
      <c r="E8" s="11">
        <v>1328134</v>
      </c>
      <c r="F8" s="11">
        <v>65344.192799999997</v>
      </c>
      <c r="G8" s="10">
        <v>1262789.8071999999</v>
      </c>
      <c r="H8" s="32"/>
      <c r="I8" s="9">
        <v>1174434.3502151391</v>
      </c>
      <c r="J8" s="11">
        <v>0</v>
      </c>
      <c r="K8" s="11">
        <v>1174434.3502151391</v>
      </c>
      <c r="L8" s="11">
        <v>1331586.33797973</v>
      </c>
      <c r="M8" s="39">
        <f>K8-G8</f>
        <v>-88355.456984860823</v>
      </c>
      <c r="N8" s="39">
        <f>IF(E8="",L8-$E8,L8-E8)</f>
        <v>3452.3379797299858</v>
      </c>
      <c r="O8" s="39">
        <f t="shared" si="0"/>
        <v>65344.192799999997</v>
      </c>
      <c r="P8" s="10">
        <f t="shared" si="1"/>
        <v>-157151.98776459089</v>
      </c>
      <c r="Q8" s="32"/>
      <c r="R8" s="9">
        <v>1075282.4321849453</v>
      </c>
      <c r="S8" s="11">
        <v>12043.747886527897</v>
      </c>
      <c r="T8" s="11">
        <v>1063238.6842984175</v>
      </c>
      <c r="U8" s="11">
        <v>1211830.68120136</v>
      </c>
      <c r="V8" s="39">
        <f t="shared" si="2"/>
        <v>-111195.66591672157</v>
      </c>
      <c r="W8" s="39">
        <f t="shared" si="3"/>
        <v>-119755.65677837003</v>
      </c>
      <c r="X8" s="39">
        <f t="shared" si="4"/>
        <v>-12043.747886527897</v>
      </c>
      <c r="Y8" s="10">
        <f t="shared" si="5"/>
        <v>136548.24901641463</v>
      </c>
      <c r="Z8" s="32"/>
      <c r="AA8" s="9">
        <v>1003573.9120439811</v>
      </c>
      <c r="AB8" s="11">
        <v>148899.92141177101</v>
      </c>
      <c r="AC8" s="11">
        <v>854673.99063221016</v>
      </c>
      <c r="AD8" s="11">
        <v>1097163.1791539399</v>
      </c>
      <c r="AE8" s="39">
        <f t="shared" si="6"/>
        <v>-208564.69366620737</v>
      </c>
      <c r="AF8" s="39">
        <f t="shared" si="7"/>
        <v>-114667.50204742001</v>
      </c>
      <c r="AG8" s="39">
        <f t="shared" si="8"/>
        <v>-136856.17352524312</v>
      </c>
      <c r="AH8" s="10">
        <f t="shared" si="9"/>
        <v>-93589.267109958804</v>
      </c>
      <c r="AJ8" s="9">
        <v>774862.73842094024</v>
      </c>
      <c r="AK8" s="11">
        <v>161483.80898275814</v>
      </c>
      <c r="AL8" s="11">
        <v>613378.92943818215</v>
      </c>
      <c r="AM8" s="11">
        <v>987546.14227678324</v>
      </c>
      <c r="AN8" s="39">
        <f t="shared" si="10"/>
        <v>-241295.06119402801</v>
      </c>
      <c r="AO8" s="39">
        <f t="shared" si="11"/>
        <v>-109617.0368771567</v>
      </c>
      <c r="AP8" s="39">
        <f t="shared" si="12"/>
        <v>-12583.887570987135</v>
      </c>
      <c r="AQ8" s="10">
        <f t="shared" si="13"/>
        <v>-212683.403855843</v>
      </c>
      <c r="AR8" s="19"/>
      <c r="AS8" s="9">
        <v>501455.48698892962</v>
      </c>
      <c r="AT8" s="11">
        <v>18135.23112992262</v>
      </c>
      <c r="AU8" s="11">
        <v>483320.25585900701</v>
      </c>
      <c r="AV8" s="11">
        <v>879685.562103217</v>
      </c>
      <c r="AW8" s="39">
        <f t="shared" si="14"/>
        <v>-130058.67357917514</v>
      </c>
      <c r="AX8" s="39">
        <f t="shared" si="15"/>
        <v>-107860.58017356624</v>
      </c>
      <c r="AY8" s="39">
        <f t="shared" si="16"/>
        <v>143348.57785283553</v>
      </c>
      <c r="AZ8" s="10">
        <f t="shared" si="17"/>
        <v>-378230.07511428738</v>
      </c>
      <c r="BB8" s="9">
        <v>240395.34903201379</v>
      </c>
      <c r="BC8" s="11"/>
      <c r="BD8" s="11">
        <v>240395.34903201379</v>
      </c>
      <c r="BE8" s="133">
        <v>770332.99018306797</v>
      </c>
      <c r="BF8" s="39">
        <f t="shared" ref="BF8:BF14" si="49">IF(AU8="",BD8-ABS($G8),BD8-AU8)</f>
        <v>-242924.90682699322</v>
      </c>
      <c r="BG8" s="39">
        <f t="shared" si="18"/>
        <v>-109352.57192014903</v>
      </c>
      <c r="BH8" s="39">
        <f t="shared" si="19"/>
        <v>18135.23112992262</v>
      </c>
      <c r="BI8" s="10">
        <f t="shared" si="20"/>
        <v>-529937.64115105418</v>
      </c>
      <c r="BK8" s="9">
        <v>58994.42195247997</v>
      </c>
      <c r="BL8" s="11">
        <v>0</v>
      </c>
      <c r="BM8" s="11">
        <v>58994.42195247997</v>
      </c>
      <c r="BN8" s="133">
        <v>662871.80938267999</v>
      </c>
      <c r="BO8" s="39">
        <f t="shared" si="21"/>
        <v>-181400.92707953381</v>
      </c>
      <c r="BP8" s="39">
        <f t="shared" si="22"/>
        <v>-107461.18080038799</v>
      </c>
      <c r="BQ8" s="39">
        <f t="shared" ref="BQ8:BQ13" si="50">IF(BC8="",$F8-BL8,BC8-BL8)</f>
        <v>65344.192799999997</v>
      </c>
      <c r="BR8" s="10">
        <f t="shared" si="23"/>
        <v>-603877.3874302</v>
      </c>
      <c r="BT8" s="9">
        <v>20494.270388150071</v>
      </c>
      <c r="BU8" s="11">
        <v>0</v>
      </c>
      <c r="BV8" s="11">
        <v>20494.270388150071</v>
      </c>
      <c r="BW8" s="133">
        <v>550939.07009104802</v>
      </c>
      <c r="BX8" s="39">
        <f t="shared" si="24"/>
        <v>-38500.151564329899</v>
      </c>
      <c r="BY8" s="39">
        <f t="shared" si="25"/>
        <v>-111932.73929163197</v>
      </c>
      <c r="BZ8" s="39">
        <f t="shared" ref="BZ8" si="51">IF(BL8="",$F8-BU8,BL8-BU8)</f>
        <v>0</v>
      </c>
      <c r="CA8" s="10">
        <f t="shared" si="26"/>
        <v>-530444.7997028979</v>
      </c>
      <c r="CC8" s="9">
        <f t="shared" si="27"/>
        <v>12853.630568900651</v>
      </c>
      <c r="CD8" s="11">
        <v>0</v>
      </c>
      <c r="CE8" s="11">
        <v>12853.630568900651</v>
      </c>
      <c r="CF8" s="11">
        <v>440425.085308537</v>
      </c>
      <c r="CG8" s="39">
        <f t="shared" si="28"/>
        <v>-7640.6398192494198</v>
      </c>
      <c r="CH8" s="39">
        <f t="shared" si="29"/>
        <v>-110513.98478251102</v>
      </c>
      <c r="CI8" s="39">
        <f t="shared" ref="CI8" si="52">IF(BU8="",$F8-CD8,BU8-CD8)</f>
        <v>0</v>
      </c>
      <c r="CJ8" s="10">
        <f t="shared" si="30"/>
        <v>-427571.45473963633</v>
      </c>
      <c r="CL8" s="144">
        <v>333.82003226794484</v>
      </c>
      <c r="CM8" s="145">
        <v>0</v>
      </c>
      <c r="CN8" s="145">
        <v>333.82003226794484</v>
      </c>
      <c r="CO8" s="145">
        <v>329547.82159056899</v>
      </c>
      <c r="CP8" s="39">
        <f t="shared" si="31"/>
        <v>-12519.810536632707</v>
      </c>
      <c r="CQ8" s="39">
        <f t="shared" si="32"/>
        <v>-110877.26371796802</v>
      </c>
      <c r="CR8" s="39">
        <f t="shared" ref="CR8" si="53">IF(CD8="",$F8-CM8,CD8-CM8)</f>
        <v>0</v>
      </c>
      <c r="CS8" s="10">
        <f t="shared" si="33"/>
        <v>-329214.00155830104</v>
      </c>
      <c r="CU8" s="144">
        <v>3.1769691746677227</v>
      </c>
      <c r="CV8" s="145">
        <v>0</v>
      </c>
      <c r="CW8" s="145">
        <v>3.1769691746677227</v>
      </c>
      <c r="CX8" s="145">
        <v>219591.68080651501</v>
      </c>
      <c r="CY8" s="39">
        <f t="shared" si="34"/>
        <v>-330.64306309327714</v>
      </c>
      <c r="CZ8" s="39">
        <f t="shared" si="35"/>
        <v>-109956.14078405398</v>
      </c>
      <c r="DA8" s="39">
        <f t="shared" ref="DA8" si="54">IF(CM8="",$F8-CV8,CM8-CV8)</f>
        <v>0</v>
      </c>
      <c r="DB8" s="10">
        <f t="shared" si="36"/>
        <v>-219588.50383734034</v>
      </c>
      <c r="DD8" s="144">
        <v>6.8200075514719405E-2</v>
      </c>
      <c r="DE8" s="145">
        <v>0</v>
      </c>
      <c r="DF8" s="145">
        <v>6.8200075514719405E-2</v>
      </c>
      <c r="DG8" s="145">
        <v>-109366.3651627591</v>
      </c>
      <c r="DH8" s="39">
        <f t="shared" si="37"/>
        <v>-3.1087690991530033</v>
      </c>
      <c r="DI8" s="39">
        <f t="shared" si="38"/>
        <v>-328958.04596927413</v>
      </c>
      <c r="DJ8" s="39">
        <f t="shared" si="39"/>
        <v>0</v>
      </c>
      <c r="DK8" s="10">
        <f t="shared" si="40"/>
        <v>109366.43336283462</v>
      </c>
      <c r="DM8" s="144">
        <v>0</v>
      </c>
      <c r="DN8" s="145">
        <v>0</v>
      </c>
      <c r="DO8" s="145">
        <v>0</v>
      </c>
      <c r="DP8" s="145">
        <v>-55249.874602991564</v>
      </c>
      <c r="DQ8" s="39">
        <f t="shared" si="41"/>
        <v>-6.8200075514719405E-2</v>
      </c>
      <c r="DR8" s="39">
        <f t="shared" si="42"/>
        <v>54116.490559767539</v>
      </c>
      <c r="DS8" s="39">
        <f t="shared" si="43"/>
        <v>0</v>
      </c>
      <c r="DT8" s="10">
        <f t="shared" si="44"/>
        <v>55249.874602991564</v>
      </c>
      <c r="DV8" s="144">
        <v>0</v>
      </c>
      <c r="DW8" s="145">
        <v>0</v>
      </c>
      <c r="DX8" s="145">
        <v>0</v>
      </c>
      <c r="DY8" s="145">
        <v>-55226.894110723268</v>
      </c>
      <c r="DZ8" s="39">
        <f t="shared" si="45"/>
        <v>0</v>
      </c>
      <c r="EA8" s="39">
        <f t="shared" si="46"/>
        <v>22.980492268296075</v>
      </c>
      <c r="EB8" s="39">
        <f t="shared" si="47"/>
        <v>0</v>
      </c>
      <c r="EC8" s="10">
        <f t="shared" si="48"/>
        <v>55226.894110723268</v>
      </c>
      <c r="EE8" s="144">
        <v>0</v>
      </c>
      <c r="EF8" s="145">
        <v>0</v>
      </c>
      <c r="EG8" s="145">
        <v>0</v>
      </c>
      <c r="EH8" s="145">
        <v>-55202.318464916701</v>
      </c>
      <c r="EI8" s="39">
        <f t="shared" ref="EI8:EI12" si="55">IF(DX8="",EG8-ABS($G8),EG8-DX8)</f>
        <v>0</v>
      </c>
      <c r="EJ8" s="39">
        <f t="shared" ref="EJ8:EJ14" si="56">IF(DY8="",EH8-$E8,EH8-DY8)</f>
        <v>24.575645806566172</v>
      </c>
      <c r="EK8" s="39">
        <f t="shared" ref="EK8:EK14" si="57">IF(DW8="",$F8-EF8,DW8-EF8)</f>
        <v>0</v>
      </c>
      <c r="EL8" s="10">
        <f t="shared" ref="EL8:EL16" si="58">EE8-EH8</f>
        <v>55202.318464916701</v>
      </c>
      <c r="EN8" s="144"/>
      <c r="EO8" s="145"/>
      <c r="EP8" s="145"/>
      <c r="EQ8" s="145"/>
      <c r="ER8" s="39"/>
      <c r="ES8" s="39"/>
      <c r="ET8" s="39"/>
      <c r="EU8" s="10"/>
      <c r="EW8" s="144"/>
      <c r="EX8" s="145"/>
      <c r="EY8" s="145"/>
      <c r="EZ8" s="145"/>
      <c r="FA8" s="39"/>
      <c r="FB8" s="39"/>
      <c r="FC8" s="39"/>
      <c r="FD8" s="10"/>
      <c r="FF8" s="144"/>
      <c r="FG8" s="145"/>
      <c r="FH8" s="145"/>
      <c r="FI8" s="145"/>
      <c r="FJ8" s="39"/>
      <c r="FK8" s="39"/>
      <c r="FL8" s="39"/>
      <c r="FM8" s="10"/>
      <c r="FO8" s="144"/>
      <c r="FP8" s="145"/>
      <c r="FQ8" s="145"/>
      <c r="FR8" s="145"/>
      <c r="FS8" s="39"/>
      <c r="FT8" s="39"/>
      <c r="FU8" s="39"/>
      <c r="FV8" s="10"/>
      <c r="FX8" s="144"/>
      <c r="FY8" s="145"/>
      <c r="FZ8" s="145"/>
      <c r="GA8" s="145"/>
      <c r="GB8" s="39"/>
      <c r="GC8" s="39"/>
      <c r="GD8" s="39"/>
      <c r="GE8" s="10"/>
      <c r="GG8" s="144"/>
      <c r="GH8" s="145"/>
      <c r="GI8" s="145"/>
      <c r="GJ8" s="145"/>
      <c r="GK8" s="39"/>
      <c r="GL8" s="39"/>
      <c r="GM8" s="39"/>
      <c r="GN8" s="10"/>
      <c r="GP8" s="144"/>
      <c r="GQ8" s="145"/>
      <c r="GR8" s="145"/>
      <c r="GS8" s="145"/>
      <c r="GT8" s="39"/>
      <c r="GU8" s="39"/>
      <c r="GV8" s="39"/>
      <c r="GW8" s="10"/>
      <c r="GY8" s="144"/>
      <c r="GZ8" s="145"/>
      <c r="HA8" s="145"/>
      <c r="HB8" s="145"/>
      <c r="HC8" s="39"/>
      <c r="HD8" s="39"/>
      <c r="HE8" s="39"/>
      <c r="HF8" s="10"/>
      <c r="HH8" s="144"/>
      <c r="HI8" s="145"/>
      <c r="HJ8" s="145"/>
      <c r="HK8" s="145"/>
      <c r="HL8" s="39"/>
      <c r="HM8" s="39"/>
      <c r="HN8" s="39"/>
      <c r="HO8" s="10"/>
      <c r="HQ8" s="144"/>
      <c r="HR8" s="145"/>
      <c r="HS8" s="145"/>
      <c r="HT8" s="145"/>
      <c r="HU8" s="39"/>
      <c r="HV8" s="39"/>
      <c r="HW8" s="39"/>
      <c r="HX8" s="10"/>
      <c r="HZ8" s="146"/>
      <c r="IA8" s="45"/>
      <c r="IB8" s="45"/>
      <c r="IC8" s="43"/>
      <c r="IE8" s="115"/>
    </row>
    <row r="9" spans="1:242" s="5" customFormat="1" ht="22.5" customHeight="1" x14ac:dyDescent="0.2">
      <c r="A9" s="28" t="s">
        <v>9</v>
      </c>
      <c r="B9" s="32" t="s">
        <v>6</v>
      </c>
      <c r="C9" s="29">
        <v>42544</v>
      </c>
      <c r="D9" s="30">
        <v>2.31E-3</v>
      </c>
      <c r="E9" s="26">
        <v>1425130.6069038401</v>
      </c>
      <c r="F9" s="26"/>
      <c r="G9" s="31">
        <v>1425130.6069038401</v>
      </c>
      <c r="H9" s="32"/>
      <c r="I9" s="25">
        <v>1221822.3277688769</v>
      </c>
      <c r="J9" s="26">
        <v>0</v>
      </c>
      <c r="K9" s="26">
        <v>1221822.3277688769</v>
      </c>
      <c r="L9" s="26">
        <v>1424348.6524614</v>
      </c>
      <c r="M9" s="38">
        <f>K9-G9</f>
        <v>-203308.27913496317</v>
      </c>
      <c r="N9" s="38">
        <f>IF(E9="",L9-$E9,L9-E9)</f>
        <v>-781.95444244006649</v>
      </c>
      <c r="O9" s="38">
        <f t="shared" si="0"/>
        <v>0</v>
      </c>
      <c r="P9" s="31">
        <f t="shared" si="1"/>
        <v>-202526.32469252311</v>
      </c>
      <c r="Q9" s="32"/>
      <c r="R9" s="25">
        <v>1121133.8427134724</v>
      </c>
      <c r="S9" s="26">
        <v>17360.91895457363</v>
      </c>
      <c r="T9" s="26">
        <v>1103772.9237588989</v>
      </c>
      <c r="U9" s="26">
        <v>1297356.95610588</v>
      </c>
      <c r="V9" s="38">
        <f t="shared" si="2"/>
        <v>-118049.40400997805</v>
      </c>
      <c r="W9" s="38">
        <f t="shared" si="3"/>
        <v>-126991.69635552005</v>
      </c>
      <c r="X9" s="38">
        <f t="shared" si="4"/>
        <v>-17360.91895457363</v>
      </c>
      <c r="Y9" s="31">
        <f t="shared" si="5"/>
        <v>176223.11339240754</v>
      </c>
      <c r="Z9" s="32"/>
      <c r="AA9" s="25">
        <v>1046340.8749947554</v>
      </c>
      <c r="AB9" s="26">
        <v>166616.64165805405</v>
      </c>
      <c r="AC9" s="26">
        <v>879724.23333670129</v>
      </c>
      <c r="AD9" s="26">
        <v>1174568.9104585401</v>
      </c>
      <c r="AE9" s="38">
        <f t="shared" si="6"/>
        <v>-224048.69042219757</v>
      </c>
      <c r="AF9" s="38">
        <f t="shared" si="7"/>
        <v>-122788.0456473399</v>
      </c>
      <c r="AG9" s="38">
        <f t="shared" si="8"/>
        <v>-149255.72270348042</v>
      </c>
      <c r="AH9" s="31">
        <f t="shared" si="9"/>
        <v>-128228.0354637847</v>
      </c>
      <c r="AI9" s="1"/>
      <c r="AJ9" s="25">
        <v>814178.78738489537</v>
      </c>
      <c r="AK9" s="26">
        <v>181572.59617349945</v>
      </c>
      <c r="AL9" s="26">
        <v>632606.1912113959</v>
      </c>
      <c r="AM9" s="26">
        <v>1056704.4257963251</v>
      </c>
      <c r="AN9" s="38">
        <f t="shared" si="10"/>
        <v>-247118.04212530539</v>
      </c>
      <c r="AO9" s="38">
        <f t="shared" si="11"/>
        <v>-117864.48466221499</v>
      </c>
      <c r="AP9" s="38">
        <f t="shared" si="12"/>
        <v>-14955.954515445395</v>
      </c>
      <c r="AQ9" s="31">
        <f t="shared" si="13"/>
        <v>-242525.63841142971</v>
      </c>
      <c r="AR9" s="19"/>
      <c r="AS9" s="25">
        <v>534618.19276718562</v>
      </c>
      <c r="AT9" s="26">
        <v>27298.429551497869</v>
      </c>
      <c r="AU9" s="26">
        <v>507319.76321568777</v>
      </c>
      <c r="AV9" s="26">
        <v>941446.67916647997</v>
      </c>
      <c r="AW9" s="38">
        <f t="shared" si="14"/>
        <v>-125286.42799570813</v>
      </c>
      <c r="AX9" s="38">
        <f t="shared" si="15"/>
        <v>-115257.74662984512</v>
      </c>
      <c r="AY9" s="38">
        <f t="shared" si="16"/>
        <v>154274.16662200159</v>
      </c>
      <c r="AZ9" s="31">
        <f t="shared" si="17"/>
        <v>-406828.48639929434</v>
      </c>
      <c r="BA9" s="1"/>
      <c r="BB9" s="25">
        <v>260250.16570158431</v>
      </c>
      <c r="BC9" s="26"/>
      <c r="BD9" s="26">
        <v>260250.16570158431</v>
      </c>
      <c r="BE9" s="132">
        <v>823901.89206471399</v>
      </c>
      <c r="BF9" s="38">
        <f t="shared" si="49"/>
        <v>-247069.59751410346</v>
      </c>
      <c r="BG9" s="38">
        <f t="shared" si="18"/>
        <v>-117544.78710176598</v>
      </c>
      <c r="BH9" s="38">
        <f t="shared" si="19"/>
        <v>27298.429551497869</v>
      </c>
      <c r="BI9" s="31">
        <f t="shared" si="20"/>
        <v>-563651.72636312968</v>
      </c>
      <c r="BK9" s="25">
        <v>63344.8013936153</v>
      </c>
      <c r="BL9" s="26">
        <v>0</v>
      </c>
      <c r="BM9" s="26">
        <v>63344.8013936153</v>
      </c>
      <c r="BN9" s="132">
        <v>709142.39008794399</v>
      </c>
      <c r="BO9" s="38">
        <f t="shared" si="21"/>
        <v>-196905.36430796899</v>
      </c>
      <c r="BP9" s="38">
        <f t="shared" si="22"/>
        <v>-114759.50197677</v>
      </c>
      <c r="BQ9" s="38">
        <f>IF(BC9="",$F9-BL9,BC9-BL9)</f>
        <v>0</v>
      </c>
      <c r="BR9" s="31">
        <f t="shared" si="23"/>
        <v>-645797.58869432868</v>
      </c>
      <c r="BT9" s="25">
        <v>22225.796383602355</v>
      </c>
      <c r="BU9" s="26">
        <v>0</v>
      </c>
      <c r="BV9" s="26">
        <v>22225.796383602355</v>
      </c>
      <c r="BW9" s="132">
        <v>589359.92684692796</v>
      </c>
      <c r="BX9" s="38">
        <f t="shared" si="24"/>
        <v>-41119.005010012945</v>
      </c>
      <c r="BY9" s="38">
        <f t="shared" si="25"/>
        <v>-119782.46324101603</v>
      </c>
      <c r="BZ9" s="38">
        <f>IF(BL9="",$F9-BU9,BL9-BU9)</f>
        <v>0</v>
      </c>
      <c r="CA9" s="31">
        <f t="shared" si="26"/>
        <v>-567134.13046332565</v>
      </c>
      <c r="CC9" s="25">
        <f t="shared" si="27"/>
        <v>14879.983752566066</v>
      </c>
      <c r="CD9" s="26">
        <v>0</v>
      </c>
      <c r="CE9" s="26">
        <v>14879.983752566066</v>
      </c>
      <c r="CF9" s="26">
        <v>469896.16153213597</v>
      </c>
      <c r="CG9" s="38">
        <f t="shared" si="28"/>
        <v>-7345.8126310362895</v>
      </c>
      <c r="CH9" s="38">
        <f t="shared" si="29"/>
        <v>-119463.76531479199</v>
      </c>
      <c r="CI9" s="38">
        <f>IF(BU9="",$F9-CD9,BU9-CD9)</f>
        <v>0</v>
      </c>
      <c r="CJ9" s="31">
        <f t="shared" si="30"/>
        <v>-455016.17777956993</v>
      </c>
      <c r="CL9" s="142">
        <v>450.27843925226591</v>
      </c>
      <c r="CM9" s="143">
        <v>0</v>
      </c>
      <c r="CN9" s="143">
        <v>450.27843925226591</v>
      </c>
      <c r="CO9" s="143">
        <v>351913.44788523001</v>
      </c>
      <c r="CP9" s="38">
        <f t="shared" si="31"/>
        <v>-14429.7053133138</v>
      </c>
      <c r="CQ9" s="38">
        <f t="shared" si="32"/>
        <v>-117982.71364690596</v>
      </c>
      <c r="CR9" s="38">
        <f>IF(CD9="",$F9-CM9,CD9-CM9)</f>
        <v>0</v>
      </c>
      <c r="CS9" s="31">
        <f t="shared" si="33"/>
        <v>-351463.16944597772</v>
      </c>
      <c r="CU9" s="25">
        <v>7.0468467746516978</v>
      </c>
      <c r="CV9" s="26">
        <v>0</v>
      </c>
      <c r="CW9" s="26">
        <v>7.0468467746516978</v>
      </c>
      <c r="CX9" s="26">
        <v>234273.13884590199</v>
      </c>
      <c r="CY9" s="38">
        <f t="shared" ref="CY9:CY14" si="59">IF(CN9="",CW9-ABS($G9),CW9-CN9)</f>
        <v>-443.23159247761419</v>
      </c>
      <c r="CZ9" s="38">
        <f t="shared" ref="CZ9:CZ14" si="60">IF(CO9="",CX9-$E9,CX9-CO9)</f>
        <v>-117640.30903932801</v>
      </c>
      <c r="DA9" s="38">
        <f t="shared" ref="DA9:DA14" si="61">IF(CM9="",$F9-CV9,CM9-CV9)</f>
        <v>0</v>
      </c>
      <c r="DB9" s="31">
        <f t="shared" ref="DB9:DB17" si="62">CU9-CX9</f>
        <v>-234266.09199912735</v>
      </c>
      <c r="DD9" s="25">
        <v>1.7242912687342715</v>
      </c>
      <c r="DE9" s="26">
        <v>0</v>
      </c>
      <c r="DF9" s="26">
        <v>1.7242912687342715</v>
      </c>
      <c r="DG9" s="26">
        <v>-117000.62650345138</v>
      </c>
      <c r="DH9" s="38">
        <f t="shared" si="37"/>
        <v>-5.3225555059174265</v>
      </c>
      <c r="DI9" s="38">
        <f t="shared" si="38"/>
        <v>-351273.76534935337</v>
      </c>
      <c r="DJ9" s="38">
        <f t="shared" si="39"/>
        <v>0</v>
      </c>
      <c r="DK9" s="31">
        <f t="shared" si="40"/>
        <v>117002.35079472011</v>
      </c>
      <c r="DM9" s="25">
        <v>0</v>
      </c>
      <c r="DN9" s="26">
        <v>0</v>
      </c>
      <c r="DO9" s="26">
        <v>0</v>
      </c>
      <c r="DP9" s="26">
        <v>-58464.221691943792</v>
      </c>
      <c r="DQ9" s="38">
        <f t="shared" si="41"/>
        <v>-1.7242912687342715</v>
      </c>
      <c r="DR9" s="38">
        <f t="shared" si="42"/>
        <v>58536.404811507586</v>
      </c>
      <c r="DS9" s="38">
        <f t="shared" si="43"/>
        <v>0</v>
      </c>
      <c r="DT9" s="31">
        <f t="shared" si="44"/>
        <v>58464.221691943792</v>
      </c>
      <c r="DV9" s="25">
        <v>0</v>
      </c>
      <c r="DW9" s="26">
        <v>0</v>
      </c>
      <c r="DX9" s="26">
        <v>0</v>
      </c>
      <c r="DY9" s="26">
        <v>-58439.631781234202</v>
      </c>
      <c r="DZ9" s="38">
        <f t="shared" si="45"/>
        <v>0</v>
      </c>
      <c r="EA9" s="38">
        <f t="shared" si="46"/>
        <v>24.589910709590185</v>
      </c>
      <c r="EB9" s="38">
        <f t="shared" si="47"/>
        <v>0</v>
      </c>
      <c r="EC9" s="31">
        <f t="shared" si="48"/>
        <v>58439.631781234202</v>
      </c>
      <c r="EE9" s="25">
        <v>0</v>
      </c>
      <c r="EF9" s="26">
        <v>0</v>
      </c>
      <c r="EG9" s="26">
        <v>0</v>
      </c>
      <c r="EH9" s="26">
        <v>-58413.743043373972</v>
      </c>
      <c r="EI9" s="38">
        <f t="shared" si="55"/>
        <v>0</v>
      </c>
      <c r="EJ9" s="38">
        <f t="shared" si="56"/>
        <v>25.888737860230322</v>
      </c>
      <c r="EK9" s="38">
        <f t="shared" si="57"/>
        <v>0</v>
      </c>
      <c r="EL9" s="31">
        <f t="shared" si="58"/>
        <v>58413.743043373972</v>
      </c>
      <c r="EN9" s="25"/>
      <c r="EO9" s="26"/>
      <c r="EP9" s="26"/>
      <c r="EQ9" s="26"/>
      <c r="ER9" s="38"/>
      <c r="ES9" s="38"/>
      <c r="ET9" s="38"/>
      <c r="EU9" s="31"/>
      <c r="EW9" s="25"/>
      <c r="EX9" s="26"/>
      <c r="EY9" s="26"/>
      <c r="EZ9" s="26"/>
      <c r="FA9" s="38"/>
      <c r="FB9" s="38"/>
      <c r="FC9" s="38"/>
      <c r="FD9" s="31"/>
      <c r="FF9" s="25"/>
      <c r="FG9" s="26"/>
      <c r="FH9" s="26"/>
      <c r="FI9" s="26"/>
      <c r="FJ9" s="38"/>
      <c r="FK9" s="38"/>
      <c r="FL9" s="38"/>
      <c r="FM9" s="31"/>
      <c r="FO9" s="25"/>
      <c r="FP9" s="26"/>
      <c r="FQ9" s="26"/>
      <c r="FR9" s="26"/>
      <c r="FS9" s="38"/>
      <c r="FT9" s="38"/>
      <c r="FU9" s="38"/>
      <c r="FV9" s="31"/>
      <c r="FX9" s="25"/>
      <c r="FY9" s="26"/>
      <c r="FZ9" s="26"/>
      <c r="GA9" s="26"/>
      <c r="GB9" s="38"/>
      <c r="GC9" s="38"/>
      <c r="GD9" s="38"/>
      <c r="GE9" s="31"/>
      <c r="GG9" s="25"/>
      <c r="GH9" s="26"/>
      <c r="GI9" s="26"/>
      <c r="GJ9" s="26"/>
      <c r="GK9" s="38"/>
      <c r="GL9" s="38"/>
      <c r="GM9" s="38"/>
      <c r="GN9" s="31"/>
      <c r="GP9" s="25"/>
      <c r="GQ9" s="26"/>
      <c r="GR9" s="26"/>
      <c r="GS9" s="26"/>
      <c r="GT9" s="38"/>
      <c r="GU9" s="38"/>
      <c r="GV9" s="38"/>
      <c r="GW9" s="31"/>
      <c r="GY9" s="25"/>
      <c r="GZ9" s="26"/>
      <c r="HA9" s="26"/>
      <c r="HB9" s="26"/>
      <c r="HC9" s="38"/>
      <c r="HD9" s="38"/>
      <c r="HE9" s="38"/>
      <c r="HF9" s="31"/>
      <c r="HH9" s="25"/>
      <c r="HI9" s="26"/>
      <c r="HJ9" s="26"/>
      <c r="HK9" s="26"/>
      <c r="HL9" s="38"/>
      <c r="HM9" s="38"/>
      <c r="HN9" s="38"/>
      <c r="HO9" s="31"/>
      <c r="HQ9" s="25"/>
      <c r="HR9" s="26"/>
      <c r="HS9" s="26"/>
      <c r="HT9" s="26"/>
      <c r="HU9" s="38"/>
      <c r="HV9" s="38"/>
      <c r="HW9" s="38"/>
      <c r="HX9" s="31"/>
      <c r="HZ9" s="25"/>
      <c r="IA9" s="26"/>
      <c r="IB9" s="26"/>
      <c r="IC9" s="31"/>
      <c r="IE9" s="115"/>
    </row>
    <row r="10" spans="1:242" ht="22.5" customHeight="1" x14ac:dyDescent="0.2">
      <c r="A10" s="6" t="s">
        <v>10</v>
      </c>
      <c r="B10" s="17" t="s">
        <v>6</v>
      </c>
      <c r="C10" s="7">
        <v>42544</v>
      </c>
      <c r="D10" s="8">
        <v>2.3500000000000001E-3</v>
      </c>
      <c r="E10" s="11">
        <v>1449900.2282753501</v>
      </c>
      <c r="F10" s="11"/>
      <c r="G10" s="10">
        <v>1449900.2282753501</v>
      </c>
      <c r="H10" s="32"/>
      <c r="I10" s="9">
        <v>1226250.7829459766</v>
      </c>
      <c r="J10" s="11">
        <v>0</v>
      </c>
      <c r="K10" s="11">
        <v>1226250.7829459766</v>
      </c>
      <c r="L10" s="11">
        <v>1449110.5999044001</v>
      </c>
      <c r="M10" s="39">
        <f>K10-G10</f>
        <v>-223649.44532937347</v>
      </c>
      <c r="N10" s="39">
        <f>IF(E10="",L10-$E10,L10-E10)</f>
        <v>-789.6283709499985</v>
      </c>
      <c r="O10" s="39">
        <f t="shared" si="0"/>
        <v>0</v>
      </c>
      <c r="P10" s="10">
        <f t="shared" si="1"/>
        <v>-222859.81695842347</v>
      </c>
      <c r="Q10" s="32"/>
      <c r="R10" s="9">
        <v>1164142.7615237837</v>
      </c>
      <c r="S10" s="11">
        <v>18991.601566484343</v>
      </c>
      <c r="T10" s="11">
        <v>1145151.1599572992</v>
      </c>
      <c r="U10" s="11">
        <v>1379256.87616281</v>
      </c>
      <c r="V10" s="39">
        <f t="shared" si="2"/>
        <v>-81099.622988677351</v>
      </c>
      <c r="W10" s="39">
        <f t="shared" si="3"/>
        <v>-69853.723741590045</v>
      </c>
      <c r="X10" s="39">
        <f t="shared" si="4"/>
        <v>-18991.601566484343</v>
      </c>
      <c r="Y10" s="10">
        <f t="shared" si="5"/>
        <v>215114.11463902635</v>
      </c>
      <c r="Z10" s="32"/>
      <c r="AA10" s="9">
        <v>1060794.6497084904</v>
      </c>
      <c r="AB10" s="11">
        <v>172297.07496002095</v>
      </c>
      <c r="AC10" s="11">
        <v>888497.5747484694</v>
      </c>
      <c r="AD10" s="11">
        <v>1254290.1858339801</v>
      </c>
      <c r="AE10" s="39">
        <f t="shared" si="6"/>
        <v>-256653.58520882984</v>
      </c>
      <c r="AF10" s="39">
        <f t="shared" si="7"/>
        <v>-124966.69032882992</v>
      </c>
      <c r="AG10" s="39">
        <f t="shared" si="8"/>
        <v>-153305.47339353661</v>
      </c>
      <c r="AH10" s="10">
        <f t="shared" si="9"/>
        <v>-193495.53612548974</v>
      </c>
      <c r="AJ10" s="9">
        <v>827433.45316866424</v>
      </c>
      <c r="AK10" s="11">
        <v>188021.81598892628</v>
      </c>
      <c r="AL10" s="11">
        <v>639411.63717973791</v>
      </c>
      <c r="AM10" s="11">
        <v>1134384.812607477</v>
      </c>
      <c r="AN10" s="39">
        <f t="shared" si="10"/>
        <v>-249085.93756873149</v>
      </c>
      <c r="AO10" s="39">
        <f t="shared" si="11"/>
        <v>-119905.37322650314</v>
      </c>
      <c r="AP10" s="39">
        <f t="shared" si="12"/>
        <v>-15724.741028905322</v>
      </c>
      <c r="AQ10" s="10">
        <f t="shared" si="13"/>
        <v>-306951.35943881271</v>
      </c>
      <c r="AR10" s="19"/>
      <c r="AS10" s="9">
        <v>546051.0918556567</v>
      </c>
      <c r="AT10" s="11">
        <v>30523.807697786448</v>
      </c>
      <c r="AU10" s="11">
        <v>515527.28415787028</v>
      </c>
      <c r="AV10" s="11">
        <v>1017164.66815251</v>
      </c>
      <c r="AW10" s="39">
        <f t="shared" si="14"/>
        <v>-123884.35302186763</v>
      </c>
      <c r="AX10" s="39">
        <f t="shared" si="15"/>
        <v>-117220.144454967</v>
      </c>
      <c r="AY10" s="39">
        <f t="shared" si="16"/>
        <v>157498.00829113982</v>
      </c>
      <c r="AZ10" s="10">
        <f t="shared" si="17"/>
        <v>-471113.57629685325</v>
      </c>
      <c r="BB10" s="9">
        <v>267355.42694906367</v>
      </c>
      <c r="BC10" s="11"/>
      <c r="BD10" s="11">
        <v>267355.42694906367</v>
      </c>
      <c r="BE10" s="133">
        <v>897597.94422572502</v>
      </c>
      <c r="BF10" s="39">
        <f t="shared" si="49"/>
        <v>-248171.85720880661</v>
      </c>
      <c r="BG10" s="39">
        <f t="shared" si="18"/>
        <v>-119566.72392678494</v>
      </c>
      <c r="BH10" s="39">
        <f t="shared" si="19"/>
        <v>30523.807697786448</v>
      </c>
      <c r="BI10" s="10">
        <f t="shared" si="20"/>
        <v>-630242.51727666135</v>
      </c>
      <c r="BK10" s="9">
        <v>64918.568260662607</v>
      </c>
      <c r="BL10" s="11">
        <v>0</v>
      </c>
      <c r="BM10" s="11">
        <v>64918.568260662607</v>
      </c>
      <c r="BN10" s="133">
        <v>780909.74570644996</v>
      </c>
      <c r="BO10" s="39">
        <f t="shared" si="21"/>
        <v>-202436.85868840106</v>
      </c>
      <c r="BP10" s="39">
        <f t="shared" si="22"/>
        <v>-116688.19851927506</v>
      </c>
      <c r="BQ10" s="39">
        <f t="shared" si="50"/>
        <v>0</v>
      </c>
      <c r="BR10" s="10">
        <f t="shared" si="23"/>
        <v>-715991.17744578735</v>
      </c>
      <c r="BT10" s="9">
        <v>22823.961471808656</v>
      </c>
      <c r="BU10" s="11">
        <v>0</v>
      </c>
      <c r="BV10" s="11">
        <v>22823.961471808656</v>
      </c>
      <c r="BW10" s="133">
        <v>657719.97102192801</v>
      </c>
      <c r="BX10" s="39">
        <f t="shared" si="24"/>
        <v>-42094.606788853955</v>
      </c>
      <c r="BY10" s="39">
        <f t="shared" si="25"/>
        <v>-123189.77468452195</v>
      </c>
      <c r="BZ10" s="39">
        <f t="shared" ref="BZ10" si="63">IF(BL10="",$F10-BU10,BL10-BU10)</f>
        <v>0</v>
      </c>
      <c r="CA10" s="10">
        <f t="shared" si="26"/>
        <v>-634896.0095501194</v>
      </c>
      <c r="CC10" s="9">
        <f t="shared" si="27"/>
        <v>15683.610417436528</v>
      </c>
      <c r="CD10" s="11">
        <v>0</v>
      </c>
      <c r="CE10" s="11">
        <v>15683.610417436528</v>
      </c>
      <c r="CF10" s="11">
        <v>538151.75629491103</v>
      </c>
      <c r="CG10" s="39">
        <f t="shared" si="28"/>
        <v>-7140.3510543721277</v>
      </c>
      <c r="CH10" s="39">
        <f t="shared" si="29"/>
        <v>-119568.21472701698</v>
      </c>
      <c r="CI10" s="39">
        <f t="shared" ref="CI10" si="64">IF(BU10="",$F10-CD10,BU10-CD10)</f>
        <v>0</v>
      </c>
      <c r="CJ10" s="10">
        <f t="shared" si="30"/>
        <v>-522468.14587747451</v>
      </c>
      <c r="CL10" s="144">
        <v>502.56310688411691</v>
      </c>
      <c r="CM10" s="145">
        <v>0</v>
      </c>
      <c r="CN10" s="145">
        <v>502.56310688411691</v>
      </c>
      <c r="CO10" s="145">
        <v>418108.48141338403</v>
      </c>
      <c r="CP10" s="39">
        <f t="shared" si="31"/>
        <v>-15181.047310552411</v>
      </c>
      <c r="CQ10" s="39">
        <f t="shared" si="32"/>
        <v>-120043.274881527</v>
      </c>
      <c r="CR10" s="39">
        <f t="shared" ref="CR10" si="65">IF(CD10="",$F10-CM10,CD10-CM10)</f>
        <v>0</v>
      </c>
      <c r="CS10" s="10">
        <f t="shared" si="33"/>
        <v>-417605.91830649989</v>
      </c>
      <c r="CU10" s="9">
        <v>9.034045432105156</v>
      </c>
      <c r="CV10" s="11">
        <v>0</v>
      </c>
      <c r="CW10" s="11">
        <v>9.034045432105156</v>
      </c>
      <c r="CX10" s="11">
        <v>298415.41817187599</v>
      </c>
      <c r="CY10" s="39">
        <f t="shared" si="59"/>
        <v>-493.52906145201177</v>
      </c>
      <c r="CZ10" s="39">
        <f t="shared" si="60"/>
        <v>-119693.06324150803</v>
      </c>
      <c r="DA10" s="39">
        <f t="shared" si="61"/>
        <v>0</v>
      </c>
      <c r="DB10" s="10">
        <f t="shared" si="62"/>
        <v>-298406.38412644388</v>
      </c>
      <c r="DD10" s="9">
        <v>3.7467591216127292</v>
      </c>
      <c r="DE10" s="11">
        <v>0</v>
      </c>
      <c r="DF10" s="11">
        <v>3.7467591216127292</v>
      </c>
      <c r="DG10" s="11">
        <v>-178446.08956823175</v>
      </c>
      <c r="DH10" s="39">
        <f t="shared" si="37"/>
        <v>-5.2872863104924264</v>
      </c>
      <c r="DI10" s="39">
        <f t="shared" si="38"/>
        <v>-476861.50774010771</v>
      </c>
      <c r="DJ10" s="39">
        <f t="shared" si="39"/>
        <v>0</v>
      </c>
      <c r="DK10" s="10">
        <f t="shared" si="40"/>
        <v>178449.83632735338</v>
      </c>
      <c r="DM10" s="9">
        <v>7.4519908666089282E-96</v>
      </c>
      <c r="DN10" s="11">
        <v>0</v>
      </c>
      <c r="DO10" s="11">
        <v>7.4519908666089282E-96</v>
      </c>
      <c r="DP10" s="11">
        <v>-118237.44915394188</v>
      </c>
      <c r="DQ10" s="39">
        <f t="shared" si="41"/>
        <v>-3.7467591216127292</v>
      </c>
      <c r="DR10" s="39">
        <f t="shared" si="42"/>
        <v>60208.640414289868</v>
      </c>
      <c r="DS10" s="39">
        <f t="shared" si="43"/>
        <v>0</v>
      </c>
      <c r="DT10" s="10">
        <f t="shared" si="44"/>
        <v>118237.44915394188</v>
      </c>
      <c r="DV10" s="9">
        <v>0</v>
      </c>
      <c r="DW10" s="11">
        <v>0</v>
      </c>
      <c r="DX10" s="11">
        <v>0</v>
      </c>
      <c r="DY10" s="11">
        <v>-59458.192905602351</v>
      </c>
      <c r="DZ10" s="39">
        <f t="shared" si="45"/>
        <v>-7.4519908666089282E-96</v>
      </c>
      <c r="EA10" s="39">
        <f t="shared" si="46"/>
        <v>58779.25624833953</v>
      </c>
      <c r="EB10" s="39">
        <f t="shared" si="47"/>
        <v>0</v>
      </c>
      <c r="EC10" s="10">
        <f t="shared" si="48"/>
        <v>59458.192905602351</v>
      </c>
      <c r="EE10" s="9">
        <v>0</v>
      </c>
      <c r="EF10" s="11">
        <v>0</v>
      </c>
      <c r="EG10" s="11">
        <v>0</v>
      </c>
      <c r="EH10" s="11">
        <v>-59431.89247521053</v>
      </c>
      <c r="EI10" s="39">
        <f t="shared" si="55"/>
        <v>0</v>
      </c>
      <c r="EJ10" s="39">
        <f t="shared" si="56"/>
        <v>26.300430391820555</v>
      </c>
      <c r="EK10" s="39">
        <f t="shared" si="57"/>
        <v>0</v>
      </c>
      <c r="EL10" s="10">
        <f t="shared" si="58"/>
        <v>59431.89247521053</v>
      </c>
      <c r="EN10" s="9">
        <v>0</v>
      </c>
      <c r="EO10" s="11">
        <v>0</v>
      </c>
      <c r="EP10" s="11">
        <v>0</v>
      </c>
      <c r="EQ10" s="11">
        <v>-59406.952649032573</v>
      </c>
      <c r="ER10" s="39">
        <f t="shared" ref="ER10" si="66">IF(EG10="",EP10-ABS($G10),EP10-EG10)</f>
        <v>0</v>
      </c>
      <c r="ES10" s="39">
        <f t="shared" ref="ES10:ES14" si="67">IF(EH10="",EQ10-$E10,EQ10-EH10)</f>
        <v>24.939826177957002</v>
      </c>
      <c r="ET10" s="39">
        <f t="shared" ref="ET10:ET14" si="68">IF(EF10="",$F10-EO10,EF10-EO10)</f>
        <v>0</v>
      </c>
      <c r="EU10" s="10">
        <f t="shared" ref="EU10" si="69">EN10-EQ10</f>
        <v>59406.952649032573</v>
      </c>
      <c r="EW10" s="9">
        <v>0</v>
      </c>
      <c r="EX10" s="11">
        <v>0</v>
      </c>
      <c r="EY10" s="11">
        <v>0</v>
      </c>
      <c r="EZ10" s="11">
        <v>0</v>
      </c>
      <c r="FA10" s="39">
        <f t="shared" ref="FA10" si="70">IF(EP10="",EY10-ABS($G10),EY10-EP10)</f>
        <v>0</v>
      </c>
      <c r="FB10" s="39">
        <f>IF(EQ10="",EZ10-$E10,EZ10-EQ10)</f>
        <v>59406.952649032573</v>
      </c>
      <c r="FC10" s="39">
        <f t="shared" ref="FC10:FC14" si="71">IF(EO10="",$F10-EX10,EO10-EX10)</f>
        <v>0</v>
      </c>
      <c r="FD10" s="10">
        <f t="shared" ref="FD10" si="72">EW10-EZ10</f>
        <v>0</v>
      </c>
      <c r="FF10" s="9">
        <v>0</v>
      </c>
      <c r="FG10" s="11">
        <v>0</v>
      </c>
      <c r="FH10" s="11">
        <v>0</v>
      </c>
      <c r="FI10" s="11">
        <v>0</v>
      </c>
      <c r="FJ10" s="39">
        <f t="shared" ref="FJ10" si="73">IF(EY10="",FH10-ABS($G10),FH10-EY10)</f>
        <v>0</v>
      </c>
      <c r="FK10" s="39">
        <f>IF(EZ10="",FI10-$E10,FI10-EZ10)</f>
        <v>0</v>
      </c>
      <c r="FL10" s="39">
        <f t="shared" ref="FL10:FL14" si="74">IF(EX10="",$F10-FG10,EX10-FG10)</f>
        <v>0</v>
      </c>
      <c r="FM10" s="10">
        <f t="shared" ref="FM10" si="75">FF10-FI10</f>
        <v>0</v>
      </c>
      <c r="FO10" s="9">
        <v>0</v>
      </c>
      <c r="FP10" s="11">
        <v>0</v>
      </c>
      <c r="FQ10" s="11">
        <v>0</v>
      </c>
      <c r="FR10" s="11">
        <v>0</v>
      </c>
      <c r="FS10" s="39">
        <f t="shared" ref="FS10" si="76">IF(FH10="",FQ10-ABS($G10),FQ10-FH10)</f>
        <v>0</v>
      </c>
      <c r="FT10" s="39">
        <f>IF(FI10="",FR10-$E10,FR10-FI10)</f>
        <v>0</v>
      </c>
      <c r="FU10" s="39">
        <f t="shared" ref="FU10:FU14" si="77">IF(FG10="",$F10-FP10,FG10-FP10)</f>
        <v>0</v>
      </c>
      <c r="FV10" s="10">
        <f t="shared" ref="FV10" si="78">FO10-FR10</f>
        <v>0</v>
      </c>
      <c r="FX10" s="9">
        <v>0</v>
      </c>
      <c r="FY10" s="11">
        <v>0</v>
      </c>
      <c r="FZ10" s="11">
        <v>0</v>
      </c>
      <c r="GA10" s="11">
        <v>0</v>
      </c>
      <c r="GB10" s="39">
        <f t="shared" ref="GB10" si="79">IF(FQ10="",FZ10-ABS($G10),FZ10-FQ10)</f>
        <v>0</v>
      </c>
      <c r="GC10" s="39">
        <f>IF(FR10="",GA10-$E10,GA10-FR10)</f>
        <v>0</v>
      </c>
      <c r="GD10" s="39">
        <f t="shared" ref="GD10:GD14" si="80">IF(FP10="",$F10-FY10,FP10-FY10)</f>
        <v>0</v>
      </c>
      <c r="GE10" s="10">
        <f t="shared" ref="GE10" si="81">FX10-GA10</f>
        <v>0</v>
      </c>
      <c r="GG10" s="9">
        <v>0</v>
      </c>
      <c r="GH10" s="11">
        <v>0</v>
      </c>
      <c r="GI10" s="11">
        <v>0</v>
      </c>
      <c r="GJ10" s="11">
        <v>0</v>
      </c>
      <c r="GK10" s="39">
        <f t="shared" ref="GK10" si="82">IF(FZ10="",GI10-ABS($G10),GI10-FZ10)</f>
        <v>0</v>
      </c>
      <c r="GL10" s="39">
        <f>IF(GA10="",GJ10-$E10,GJ10-GA10)</f>
        <v>0</v>
      </c>
      <c r="GM10" s="39">
        <f t="shared" ref="GM10:GM14" si="83">IF(FY10="",$F10-GH10,FY10-GH10)</f>
        <v>0</v>
      </c>
      <c r="GN10" s="10">
        <f t="shared" ref="GN10" si="84">GG10-GJ10</f>
        <v>0</v>
      </c>
      <c r="GP10" s="9">
        <v>0</v>
      </c>
      <c r="GQ10" s="11">
        <v>0</v>
      </c>
      <c r="GR10" s="11">
        <v>0</v>
      </c>
      <c r="GS10" s="11">
        <v>0</v>
      </c>
      <c r="GT10" s="39">
        <f t="shared" ref="GT10" si="85">IF(GI10="",GR10-ABS($G10),GR10-GI10)</f>
        <v>0</v>
      </c>
      <c r="GU10" s="39">
        <f>IF(GJ10="",GS10-$E10,GS10-GJ10)</f>
        <v>0</v>
      </c>
      <c r="GV10" s="39">
        <f t="shared" ref="GV10:GV14" si="86">IF(GH10="",$F10-GQ10,GH10-GQ10)</f>
        <v>0</v>
      </c>
      <c r="GW10" s="10">
        <f t="shared" ref="GW10" si="87">GP10-GS10</f>
        <v>0</v>
      </c>
      <c r="GY10" s="9">
        <v>0</v>
      </c>
      <c r="GZ10" s="11">
        <v>0</v>
      </c>
      <c r="HA10" s="11">
        <v>0</v>
      </c>
      <c r="HB10" s="11">
        <v>0</v>
      </c>
      <c r="HC10" s="39">
        <f t="shared" ref="HC10" si="88">IF(GR10="",HA10-ABS($G10),HA10-GR10)</f>
        <v>0</v>
      </c>
      <c r="HD10" s="39">
        <f>IF(GS10="",HB10-$E10,HB10-GS10)</f>
        <v>0</v>
      </c>
      <c r="HE10" s="39">
        <f t="shared" ref="HE10:HE14" si="89">IF(GQ10="",$F10-GZ10,GQ10-GZ10)</f>
        <v>0</v>
      </c>
      <c r="HF10" s="10">
        <f t="shared" ref="HF10" si="90">GY10-HB10</f>
        <v>0</v>
      </c>
      <c r="HH10" s="9">
        <v>0</v>
      </c>
      <c r="HI10" s="11">
        <v>0</v>
      </c>
      <c r="HJ10" s="11">
        <v>0</v>
      </c>
      <c r="HK10" s="11">
        <v>0</v>
      </c>
      <c r="HL10" s="39">
        <f t="shared" ref="HL10" si="91">IF(HA10="",HJ10-ABS($G10),HJ10-HA10)</f>
        <v>0</v>
      </c>
      <c r="HM10" s="39">
        <f>IF(HB10="",HK10-$E10,HK10-HB10)</f>
        <v>0</v>
      </c>
      <c r="HN10" s="39">
        <f t="shared" ref="HN10:HN14" si="92">IF(GZ10="",$F10-HI10,GZ10-HI10)</f>
        <v>0</v>
      </c>
      <c r="HO10" s="10">
        <f t="shared" ref="HO10" si="93">HH10-HK10</f>
        <v>0</v>
      </c>
      <c r="HQ10" s="9">
        <v>0</v>
      </c>
      <c r="HR10" s="11">
        <v>0</v>
      </c>
      <c r="HS10" s="11">
        <v>0</v>
      </c>
      <c r="HT10" s="11">
        <v>0</v>
      </c>
      <c r="HU10" s="39">
        <f t="shared" ref="HU10" si="94">IF(HJ10="",HS10-ABS($G10),HS10-HJ10)</f>
        <v>0</v>
      </c>
      <c r="HV10" s="39">
        <f>IF(HK10="",HT10-$E10,HT10-HK10)</f>
        <v>0</v>
      </c>
      <c r="HW10" s="39">
        <f t="shared" ref="HW10:HW14" si="95">IF(HI10="",$F10-HR10,HI10-HR10)</f>
        <v>0</v>
      </c>
      <c r="HX10" s="10">
        <f t="shared" ref="HX10" si="96">HQ10-HT10</f>
        <v>0</v>
      </c>
      <c r="HZ10" s="146"/>
      <c r="IA10" s="45"/>
      <c r="IB10" s="45"/>
      <c r="IC10" s="43"/>
      <c r="IE10" s="115">
        <f>HS10-ABS(AL10)</f>
        <v>-639411.63717973791</v>
      </c>
    </row>
    <row r="11" spans="1:242" ht="22.5" customHeight="1" x14ac:dyDescent="0.2">
      <c r="A11" s="28" t="s">
        <v>15</v>
      </c>
      <c r="B11" s="32" t="s">
        <v>16</v>
      </c>
      <c r="C11" s="29">
        <v>42556</v>
      </c>
      <c r="D11" s="30">
        <v>6.2399999999999999E-3</v>
      </c>
      <c r="E11" s="26">
        <v>1529241.13265311</v>
      </c>
      <c r="F11" s="26">
        <v>200024.74015102701</v>
      </c>
      <c r="G11" s="31">
        <v>1329216.39250209</v>
      </c>
      <c r="H11" s="19"/>
      <c r="I11" s="25"/>
      <c r="J11" s="26"/>
      <c r="K11" s="26"/>
      <c r="L11" s="26"/>
      <c r="M11" s="26"/>
      <c r="N11" s="26"/>
      <c r="O11" s="38"/>
      <c r="P11" s="31"/>
      <c r="Q11" s="32"/>
      <c r="R11" s="25">
        <v>1515220.5253830601</v>
      </c>
      <c r="S11" s="26">
        <v>734140.1904100948</v>
      </c>
      <c r="T11" s="26">
        <v>781080.3349729653</v>
      </c>
      <c r="U11" s="26">
        <v>1499299.51064498</v>
      </c>
      <c r="V11" s="38">
        <f t="shared" si="2"/>
        <v>-548136.05752912466</v>
      </c>
      <c r="W11" s="38">
        <f t="shared" si="3"/>
        <v>-29941.622008129954</v>
      </c>
      <c r="X11" s="38">
        <f t="shared" si="4"/>
        <v>-534115.45025906782</v>
      </c>
      <c r="Y11" s="31">
        <f t="shared" si="5"/>
        <v>-15921.014738080092</v>
      </c>
      <c r="Z11" s="32"/>
      <c r="AA11" s="25">
        <v>1707695.128019138</v>
      </c>
      <c r="AB11" s="26">
        <v>1010975.276528402</v>
      </c>
      <c r="AC11" s="26">
        <v>696719.85149073601</v>
      </c>
      <c r="AD11" s="26">
        <v>1484008.8889327201</v>
      </c>
      <c r="AE11" s="38">
        <f t="shared" si="6"/>
        <v>-84360.483482229291</v>
      </c>
      <c r="AF11" s="38">
        <f t="shared" si="7"/>
        <v>-15290.621712259948</v>
      </c>
      <c r="AG11" s="38">
        <f t="shared" si="8"/>
        <v>-276835.0861183072</v>
      </c>
      <c r="AH11" s="31">
        <f t="shared" si="9"/>
        <v>223686.23908641795</v>
      </c>
      <c r="AJ11" s="25">
        <v>1411181.9795819211</v>
      </c>
      <c r="AK11" s="26">
        <v>801838.27692337264</v>
      </c>
      <c r="AL11" s="26">
        <v>609343.70265854849</v>
      </c>
      <c r="AM11" s="26">
        <v>1485959.6540010842</v>
      </c>
      <c r="AN11" s="38">
        <f t="shared" si="10"/>
        <v>-87376.148832187522</v>
      </c>
      <c r="AO11" s="38">
        <f t="shared" si="11"/>
        <v>1950.7650683640968</v>
      </c>
      <c r="AP11" s="38">
        <f t="shared" si="12"/>
        <v>209136.99960502936</v>
      </c>
      <c r="AQ11" s="31">
        <f t="shared" si="13"/>
        <v>-74777.674419163028</v>
      </c>
      <c r="AR11" s="19"/>
      <c r="AS11" s="25">
        <v>1209384.9813133564</v>
      </c>
      <c r="AT11" s="26">
        <v>645536.32937826857</v>
      </c>
      <c r="AU11" s="26">
        <v>563848.65193508787</v>
      </c>
      <c r="AV11" s="26">
        <v>1493812.2248490599</v>
      </c>
      <c r="AW11" s="38">
        <f t="shared" si="14"/>
        <v>-45495.050723460619</v>
      </c>
      <c r="AX11" s="38">
        <f t="shared" si="15"/>
        <v>7852.5708479757886</v>
      </c>
      <c r="AY11" s="38">
        <f t="shared" si="16"/>
        <v>156301.94754510408</v>
      </c>
      <c r="AZ11" s="31">
        <f t="shared" si="17"/>
        <v>-284427.24353570351</v>
      </c>
      <c r="BB11" s="25">
        <v>890795.58295051963</v>
      </c>
      <c r="BC11" s="26">
        <v>353069.05473472417</v>
      </c>
      <c r="BD11" s="26">
        <v>537726.52821579552</v>
      </c>
      <c r="BE11" s="132">
        <v>1498882.59647997</v>
      </c>
      <c r="BF11" s="38">
        <f t="shared" si="49"/>
        <v>-26122.123719292344</v>
      </c>
      <c r="BG11" s="38">
        <f t="shared" si="18"/>
        <v>5070.3716309100855</v>
      </c>
      <c r="BH11" s="38">
        <f t="shared" si="19"/>
        <v>292467.2746435444</v>
      </c>
      <c r="BI11" s="31">
        <f t="shared" si="20"/>
        <v>-608087.0135294504</v>
      </c>
      <c r="BK11" s="25">
        <v>303459.09872451797</v>
      </c>
      <c r="BL11" s="26">
        <v>0</v>
      </c>
      <c r="BM11" s="26">
        <v>303459.09872451797</v>
      </c>
      <c r="BN11" s="132">
        <v>1517978.6023554499</v>
      </c>
      <c r="BO11" s="38">
        <f t="shared" si="21"/>
        <v>-234267.42949127755</v>
      </c>
      <c r="BP11" s="38">
        <f t="shared" si="22"/>
        <v>19096.005875479896</v>
      </c>
      <c r="BQ11" s="38">
        <f>IF(BC11="",$F11-BL11,BC11-BL11)</f>
        <v>353069.05473472417</v>
      </c>
      <c r="BR11" s="31">
        <f t="shared" si="23"/>
        <v>-1214519.503630932</v>
      </c>
      <c r="BT11" s="25">
        <v>169781.88351210128</v>
      </c>
      <c r="BU11" s="26">
        <v>0</v>
      </c>
      <c r="BV11" s="26">
        <v>169781.88351210128</v>
      </c>
      <c r="BW11" s="132">
        <v>1439630.6623599001</v>
      </c>
      <c r="BX11" s="38">
        <f t="shared" si="24"/>
        <v>-133677.21521241669</v>
      </c>
      <c r="BY11" s="38">
        <f t="shared" si="25"/>
        <v>-78347.939995549852</v>
      </c>
      <c r="BZ11" s="38">
        <f>IF(BL11="",$F11-BU11,BL11-BU11)</f>
        <v>0</v>
      </c>
      <c r="CA11" s="31">
        <f t="shared" si="26"/>
        <v>-1269848.7788477987</v>
      </c>
      <c r="CC11" s="25">
        <f t="shared" si="27"/>
        <v>84704.738300306926</v>
      </c>
      <c r="CD11" s="26">
        <v>0</v>
      </c>
      <c r="CE11" s="26">
        <v>84704.738300306926</v>
      </c>
      <c r="CF11" s="26">
        <v>1371299.59361091</v>
      </c>
      <c r="CG11" s="38">
        <f t="shared" si="28"/>
        <v>-85077.145211794355</v>
      </c>
      <c r="CH11" s="38">
        <f t="shared" si="29"/>
        <v>-68331.068748990074</v>
      </c>
      <c r="CI11" s="38">
        <f>IF(BU11="",$F11-CD11,BU11-CD11)</f>
        <v>0</v>
      </c>
      <c r="CJ11" s="31">
        <f t="shared" si="30"/>
        <v>-1286594.855310603</v>
      </c>
      <c r="CL11" s="142">
        <v>29179.159414628379</v>
      </c>
      <c r="CM11" s="143">
        <v>0</v>
      </c>
      <c r="CN11" s="143">
        <v>29179.159414628379</v>
      </c>
      <c r="CO11" s="143">
        <v>1224845.4911672201</v>
      </c>
      <c r="CP11" s="38">
        <f t="shared" si="31"/>
        <v>-55525.578885678551</v>
      </c>
      <c r="CQ11" s="38">
        <f t="shared" si="32"/>
        <v>-146454.10244368995</v>
      </c>
      <c r="CR11" s="38">
        <f>IF(CD11="",$F11-CM11,CD11-CM11)</f>
        <v>0</v>
      </c>
      <c r="CS11" s="31">
        <f t="shared" si="33"/>
        <v>-1195666.3317525918</v>
      </c>
      <c r="CU11" s="142">
        <v>44232.478253634072</v>
      </c>
      <c r="CV11" s="143">
        <v>0</v>
      </c>
      <c r="CW11" s="143">
        <v>44232.478253634072</v>
      </c>
      <c r="CX11" s="143">
        <v>1078197.3672688601</v>
      </c>
      <c r="CY11" s="38">
        <f t="shared" si="59"/>
        <v>15053.318839005693</v>
      </c>
      <c r="CZ11" s="38">
        <f t="shared" si="60"/>
        <v>-146648.12389835995</v>
      </c>
      <c r="DA11" s="38">
        <f t="shared" si="61"/>
        <v>0</v>
      </c>
      <c r="DB11" s="31">
        <f t="shared" si="62"/>
        <v>-1033964.889015226</v>
      </c>
      <c r="DD11" s="142">
        <v>163153.27797854922</v>
      </c>
      <c r="DE11" s="143">
        <v>0</v>
      </c>
      <c r="DF11" s="143">
        <v>163153.27797854922</v>
      </c>
      <c r="DG11" s="143">
        <v>-862589.94713486976</v>
      </c>
      <c r="DH11" s="38">
        <f t="shared" si="37"/>
        <v>118920.79972491515</v>
      </c>
      <c r="DI11" s="38">
        <f t="shared" si="38"/>
        <v>-1940787.31440373</v>
      </c>
      <c r="DJ11" s="38">
        <f t="shared" si="39"/>
        <v>0</v>
      </c>
      <c r="DK11" s="31">
        <f t="shared" si="40"/>
        <v>1025743.225113419</v>
      </c>
      <c r="DM11" s="142">
        <v>804765.55298122321</v>
      </c>
      <c r="DN11" s="143">
        <v>563906.35746047238</v>
      </c>
      <c r="DO11" s="143">
        <v>240859.19552075083</v>
      </c>
      <c r="DP11" s="143">
        <v>-861541.03646516881</v>
      </c>
      <c r="DQ11" s="38">
        <f t="shared" si="41"/>
        <v>77705.917542201612</v>
      </c>
      <c r="DR11" s="38">
        <f t="shared" si="42"/>
        <v>1048.9106697009411</v>
      </c>
      <c r="DS11" s="38">
        <f t="shared" si="43"/>
        <v>-563906.35746047238</v>
      </c>
      <c r="DT11" s="31">
        <f t="shared" si="44"/>
        <v>1666306.5894463919</v>
      </c>
      <c r="DV11" s="142">
        <v>1063419.238578903</v>
      </c>
      <c r="DW11" s="143">
        <v>969631.34838195133</v>
      </c>
      <c r="DX11" s="143">
        <v>93787.890196951688</v>
      </c>
      <c r="DY11" s="143">
        <v>-861101.27268929372</v>
      </c>
      <c r="DZ11" s="38">
        <f t="shared" si="45"/>
        <v>-147071.30532379914</v>
      </c>
      <c r="EA11" s="38">
        <f t="shared" si="46"/>
        <v>439.76377587509342</v>
      </c>
      <c r="EB11" s="38">
        <f t="shared" si="47"/>
        <v>-405724.99092147895</v>
      </c>
      <c r="EC11" s="31">
        <f t="shared" si="48"/>
        <v>1924520.5112681966</v>
      </c>
      <c r="EE11" s="142">
        <v>1016536.2338893279</v>
      </c>
      <c r="EF11" s="143">
        <v>954616.54852579883</v>
      </c>
      <c r="EG11" s="143">
        <v>61919.685363529017</v>
      </c>
      <c r="EH11" s="143">
        <v>-860752.91724356229</v>
      </c>
      <c r="EI11" s="38">
        <f>IF(DX11="",EG11-ABS($G11),EG11-DX11)</f>
        <v>-31868.204833422671</v>
      </c>
      <c r="EJ11" s="38">
        <f t="shared" si="56"/>
        <v>348.35544573143125</v>
      </c>
      <c r="EK11" s="38">
        <f t="shared" si="57"/>
        <v>15014.799856152502</v>
      </c>
      <c r="EL11" s="31">
        <f t="shared" si="58"/>
        <v>1877289.15113289</v>
      </c>
      <c r="EN11" s="142">
        <v>1188351.965166914</v>
      </c>
      <c r="EO11" s="143">
        <v>1139600.8780164169</v>
      </c>
      <c r="EP11" s="143">
        <v>48751.087150497129</v>
      </c>
      <c r="EQ11" s="143">
        <v>-719233.44891895796</v>
      </c>
      <c r="ER11" s="38">
        <f>IF(EG11="",EP11-ABS($G11),EP11-EG11)</f>
        <v>-13168.598213031888</v>
      </c>
      <c r="ES11" s="38">
        <f t="shared" si="67"/>
        <v>141519.46832460433</v>
      </c>
      <c r="ET11" s="38">
        <f t="shared" si="68"/>
        <v>-184984.32949061808</v>
      </c>
      <c r="EU11" s="31">
        <v>1907585.4140858699</v>
      </c>
      <c r="EW11" s="142">
        <v>803175.03160408093</v>
      </c>
      <c r="EX11" s="143">
        <v>674166.86956687318</v>
      </c>
      <c r="EY11" s="143">
        <v>129008.16203720775</v>
      </c>
      <c r="EZ11" s="143">
        <v>-713761.85814212379</v>
      </c>
      <c r="FA11" s="38">
        <f>IF(EP11="",EY11-ABS($G11),EY11-EP11)</f>
        <v>80257.074886710616</v>
      </c>
      <c r="FB11" s="38">
        <f t="shared" ref="FB11:FB14" si="97">IF(EQ11="",EZ11-$E11,EZ11-EQ11)</f>
        <v>5471.5907768341713</v>
      </c>
      <c r="FC11" s="38">
        <f t="shared" si="71"/>
        <v>465434.00844954373</v>
      </c>
      <c r="FD11" s="31">
        <v>1907585.4140858699</v>
      </c>
      <c r="FF11" s="142">
        <v>1629224.4627505594</v>
      </c>
      <c r="FG11" s="143">
        <v>1603419.4410776435</v>
      </c>
      <c r="FH11" s="143">
        <v>25805.0216729159</v>
      </c>
      <c r="FI11" s="143">
        <v>-696753.57035479241</v>
      </c>
      <c r="FJ11" s="38">
        <f>IF(EY11="",FH11-ABS($G11),FH11-EY11)</f>
        <v>-103203.14036429184</v>
      </c>
      <c r="FK11" s="38">
        <f t="shared" ref="FK11:FK14" si="98">IF(EZ11="",FI11-$E11,FI11-EZ11)</f>
        <v>17008.287787331385</v>
      </c>
      <c r="FL11" s="38">
        <f t="shared" si="74"/>
        <v>-929252.57151077036</v>
      </c>
      <c r="FM11" s="31">
        <v>1907585.4140858699</v>
      </c>
      <c r="FO11" s="142">
        <v>2133659.9333672216</v>
      </c>
      <c r="FP11" s="143">
        <v>2123787.3251150995</v>
      </c>
      <c r="FQ11" s="143">
        <v>9872.6082521220669</v>
      </c>
      <c r="FR11" s="143">
        <v>-692656.50535979215</v>
      </c>
      <c r="FS11" s="38">
        <f>IF(FH11="",FQ11-ABS($G11),FQ11-FH11)</f>
        <v>-15932.413420793833</v>
      </c>
      <c r="FT11" s="38">
        <f t="shared" ref="FT11:FT14" si="99">IF(FI11="",FR11-$E11,FR11-FI11)</f>
        <v>4097.0649950002553</v>
      </c>
      <c r="FU11" s="38">
        <f t="shared" si="77"/>
        <v>-520367.88403745601</v>
      </c>
      <c r="FV11" s="31">
        <v>1907585.4140858699</v>
      </c>
      <c r="FX11" s="142">
        <v>2118270.4053129083</v>
      </c>
      <c r="FY11" s="143">
        <v>2108343.5494258548</v>
      </c>
      <c r="FZ11" s="143">
        <v>9926.8558870535344</v>
      </c>
      <c r="GA11" s="143">
        <v>-693155.98147925199</v>
      </c>
      <c r="GB11" s="38">
        <f>IF(FQ11="",FZ11-ABS($G11),FZ11-FQ11)</f>
        <v>54.247634931467474</v>
      </c>
      <c r="GC11" s="38">
        <f t="shared" ref="GC11:GC14" si="100">IF(FR11="",GA11-$E11,GA11-FR11)</f>
        <v>-499.47611945983954</v>
      </c>
      <c r="GD11" s="38">
        <f t="shared" si="80"/>
        <v>15443.775689244736</v>
      </c>
      <c r="GE11" s="31">
        <v>1907585.4140858699</v>
      </c>
      <c r="GG11" s="142">
        <v>2045024.2063027991</v>
      </c>
      <c r="GH11" s="143">
        <v>2033811.1087515028</v>
      </c>
      <c r="GI11" s="143">
        <v>11213.097551296232</v>
      </c>
      <c r="GJ11" s="143">
        <v>-694150.19246835145</v>
      </c>
      <c r="GK11" s="38">
        <f>IF(FZ11="",GI11-ABS($G11),GI11-FZ11)</f>
        <v>1286.2416642426979</v>
      </c>
      <c r="GL11" s="38">
        <f t="shared" ref="GL11:GL14" si="101">IF(GA11="",GJ11-$E11,GJ11-GA11)</f>
        <v>-994.21098909946159</v>
      </c>
      <c r="GM11" s="38">
        <f t="shared" si="83"/>
        <v>74532.440674351994</v>
      </c>
      <c r="GN11" s="31">
        <v>1907585.4140858699</v>
      </c>
      <c r="GP11" s="142">
        <v>2481890.2551359832</v>
      </c>
      <c r="GQ11" s="143">
        <v>2477819.6090765898</v>
      </c>
      <c r="GR11" s="143">
        <v>4070.6460593934171</v>
      </c>
      <c r="GS11" s="143">
        <v>-549317.79956211383</v>
      </c>
      <c r="GT11" s="38">
        <f>IF(GI11="",GR11-ABS($G11),GR11-GI11)</f>
        <v>-7142.4514919028152</v>
      </c>
      <c r="GU11" s="38">
        <f t="shared" ref="GU11:GU14" si="102">IF(GJ11="",GS11-$E11,GS11-GJ11)</f>
        <v>144832.39290623763</v>
      </c>
      <c r="GV11" s="38">
        <f t="shared" si="86"/>
        <v>-444008.50032508699</v>
      </c>
      <c r="GW11" s="31">
        <v>1907585.4140858699</v>
      </c>
      <c r="GY11" s="142">
        <v>2350620.9582525515</v>
      </c>
      <c r="GZ11" s="143">
        <v>2346108.0808050809</v>
      </c>
      <c r="HA11" s="143">
        <v>4512.8774474705569</v>
      </c>
      <c r="HB11" s="143">
        <v>-550796.3928592474</v>
      </c>
      <c r="HC11" s="38">
        <f>IF(GR11="",HA11-ABS($G11),HA11-GR11)</f>
        <v>442.23138807713985</v>
      </c>
      <c r="HD11" s="38">
        <f t="shared" ref="HD11:HD14" si="103">IF(GS11="",HB11-$E11,HB11-GS11)</f>
        <v>-1478.5932971335715</v>
      </c>
      <c r="HE11" s="38">
        <f t="shared" si="89"/>
        <v>131711.52827150887</v>
      </c>
      <c r="HF11" s="31">
        <v>1907585.4140858699</v>
      </c>
      <c r="HH11" s="142">
        <v>2665090.8770399811</v>
      </c>
      <c r="HI11" s="143">
        <v>2663515.1233708914</v>
      </c>
      <c r="HJ11" s="143">
        <v>1575.7536690896377</v>
      </c>
      <c r="HK11" s="143">
        <v>-549634.57236898271</v>
      </c>
      <c r="HL11" s="38">
        <f>IF(HA11="",HJ11-ABS($G11),HJ11-HA11)</f>
        <v>-2937.1237783809192</v>
      </c>
      <c r="HM11" s="38">
        <f t="shared" ref="HM11:HM14" si="104">IF(HB11="",HK11-$E11,HK11-HB11)</f>
        <v>1161.820490264683</v>
      </c>
      <c r="HN11" s="38">
        <f t="shared" si="92"/>
        <v>-317407.04256581049</v>
      </c>
      <c r="HO11" s="31">
        <v>1907585.4140858699</v>
      </c>
      <c r="HQ11" s="142">
        <v>2434089.3666091515</v>
      </c>
      <c r="HR11" s="143">
        <v>2432141.0521860104</v>
      </c>
      <c r="HS11" s="143">
        <v>1948.3144231410697</v>
      </c>
      <c r="HT11" s="143">
        <v>-552821.41536223737</v>
      </c>
      <c r="HU11" s="38">
        <f>IF(HJ11="",HS11-ABS($G11),HS11-HJ11)</f>
        <v>372.56075405143201</v>
      </c>
      <c r="HV11" s="38">
        <f t="shared" ref="HV11:HV14" si="105">IF(HK11="",HT11-$E11,HT11-HK11)</f>
        <v>-3186.8429932546569</v>
      </c>
      <c r="HW11" s="38">
        <f t="shared" si="95"/>
        <v>231374.07118488103</v>
      </c>
      <c r="HX11" s="31">
        <v>1907585.4140858699</v>
      </c>
      <c r="HZ11" s="25">
        <f>HS11-ABS($G11)</f>
        <v>-1327268.0780789489</v>
      </c>
      <c r="IA11" s="26">
        <f>HR11-ABS($F11)</f>
        <v>2232116.3120349832</v>
      </c>
      <c r="IB11" s="26">
        <f>HQ11-ABS($E11)</f>
        <v>904848.23395604151</v>
      </c>
      <c r="IC11" s="31">
        <f>$E11-HT11</f>
        <v>2082062.5480153472</v>
      </c>
      <c r="IE11" s="115">
        <f t="shared" ref="IE11:IE14" si="106">HS11-ABS(AL11)</f>
        <v>-607395.38823540742</v>
      </c>
    </row>
    <row r="12" spans="1:242" ht="22.5" customHeight="1" x14ac:dyDescent="0.2">
      <c r="A12" s="6" t="s">
        <v>17</v>
      </c>
      <c r="B12" s="17" t="s">
        <v>6</v>
      </c>
      <c r="C12" s="7">
        <v>42573</v>
      </c>
      <c r="D12" s="8">
        <v>2.5400000000000002E-3</v>
      </c>
      <c r="E12" s="11">
        <v>1827361.9317906599</v>
      </c>
      <c r="F12" s="11"/>
      <c r="G12" s="10">
        <v>1827361.9317906599</v>
      </c>
      <c r="H12" s="19"/>
      <c r="I12" s="9"/>
      <c r="J12" s="11"/>
      <c r="K12" s="11"/>
      <c r="L12" s="11"/>
      <c r="M12" s="11"/>
      <c r="N12" s="11"/>
      <c r="O12" s="39"/>
      <c r="P12" s="10"/>
      <c r="Q12" s="32"/>
      <c r="R12" s="9">
        <v>1884615.1755138866</v>
      </c>
      <c r="S12" s="11">
        <v>318113.65730241284</v>
      </c>
      <c r="T12" s="11">
        <v>1566501.5182114737</v>
      </c>
      <c r="U12" s="11">
        <v>1702888.9299210899</v>
      </c>
      <c r="V12" s="39">
        <f t="shared" si="2"/>
        <v>-260860.41357918619</v>
      </c>
      <c r="W12" s="39">
        <f t="shared" si="3"/>
        <v>-124473.00186957</v>
      </c>
      <c r="X12" s="39">
        <f t="shared" si="4"/>
        <v>-318113.65730241284</v>
      </c>
      <c r="Y12" s="10">
        <f t="shared" si="5"/>
        <v>-181726.24559279671</v>
      </c>
      <c r="Z12" s="32"/>
      <c r="AA12" s="9">
        <v>1917253.4137072437</v>
      </c>
      <c r="AB12" s="11">
        <v>630539.97929748101</v>
      </c>
      <c r="AC12" s="11">
        <v>1286713.4344097627</v>
      </c>
      <c r="AD12" s="11">
        <v>1610400.94824728</v>
      </c>
      <c r="AE12" s="39">
        <f t="shared" si="6"/>
        <v>-279788.08380171098</v>
      </c>
      <c r="AF12" s="39">
        <f t="shared" si="7"/>
        <v>-92487.981673809933</v>
      </c>
      <c r="AG12" s="39">
        <f t="shared" si="8"/>
        <v>-312426.32199506817</v>
      </c>
      <c r="AH12" s="10">
        <f t="shared" si="9"/>
        <v>306852.46545996377</v>
      </c>
      <c r="AJ12" s="9">
        <v>1598748.5999357696</v>
      </c>
      <c r="AK12" s="11">
        <v>605538.81829967711</v>
      </c>
      <c r="AL12" s="11">
        <v>993209.78163609246</v>
      </c>
      <c r="AM12" s="11">
        <v>1481164.6263318732</v>
      </c>
      <c r="AN12" s="39">
        <f t="shared" si="10"/>
        <v>-293503.65277367027</v>
      </c>
      <c r="AO12" s="39">
        <f t="shared" si="11"/>
        <v>-129236.32191540673</v>
      </c>
      <c r="AP12" s="39">
        <f t="shared" si="12"/>
        <v>25001.160997803905</v>
      </c>
      <c r="AQ12" s="10">
        <f t="shared" si="13"/>
        <v>117583.97360389633</v>
      </c>
      <c r="AR12" s="19"/>
      <c r="AS12" s="9">
        <v>1212908.5511871469</v>
      </c>
      <c r="AT12" s="11">
        <v>324559.40732412349</v>
      </c>
      <c r="AU12" s="11">
        <v>888349.14386302349</v>
      </c>
      <c r="AV12" s="11">
        <v>1356230.3004258999</v>
      </c>
      <c r="AW12" s="39">
        <f t="shared" si="14"/>
        <v>-104860.63777306897</v>
      </c>
      <c r="AX12" s="39">
        <f t="shared" si="15"/>
        <v>-124934.32590597332</v>
      </c>
      <c r="AY12" s="39">
        <f t="shared" si="16"/>
        <v>280979.41097555362</v>
      </c>
      <c r="AZ12" s="10">
        <f t="shared" si="17"/>
        <v>-143321.74923875299</v>
      </c>
      <c r="BB12" s="9">
        <v>775340.33524267492</v>
      </c>
      <c r="BC12" s="11">
        <v>72244.125910692746</v>
      </c>
      <c r="BD12" s="11">
        <v>703096.20933198219</v>
      </c>
      <c r="BE12" s="133">
        <v>1228328.6568370301</v>
      </c>
      <c r="BF12" s="39">
        <f t="shared" si="49"/>
        <v>-185252.9345310413</v>
      </c>
      <c r="BG12" s="39">
        <f t="shared" si="18"/>
        <v>-127901.64358886983</v>
      </c>
      <c r="BH12" s="39">
        <f t="shared" si="19"/>
        <v>252315.28141343076</v>
      </c>
      <c r="BI12" s="10">
        <f t="shared" si="20"/>
        <v>-452988.32159435516</v>
      </c>
      <c r="BK12" s="9">
        <v>191389.08052874106</v>
      </c>
      <c r="BL12" s="11">
        <v>0</v>
      </c>
      <c r="BM12" s="11">
        <v>191389.08052874106</v>
      </c>
      <c r="BN12" s="133">
        <v>1106357.40236855</v>
      </c>
      <c r="BO12" s="39">
        <f t="shared" si="21"/>
        <v>-511707.12880324112</v>
      </c>
      <c r="BP12" s="39">
        <f t="shared" si="22"/>
        <v>-121971.25446848013</v>
      </c>
      <c r="BQ12" s="39">
        <f>IF(BC12="",$F12-BL12,BC12-BL12)</f>
        <v>72244.125910692746</v>
      </c>
      <c r="BR12" s="10">
        <f t="shared" si="23"/>
        <v>-914968.32183980895</v>
      </c>
      <c r="BT12" s="9">
        <v>72707.980356998363</v>
      </c>
      <c r="BU12" s="11">
        <v>0</v>
      </c>
      <c r="BV12" s="11">
        <v>72707.980356998363</v>
      </c>
      <c r="BW12" s="133">
        <v>971784.58997117996</v>
      </c>
      <c r="BX12" s="39">
        <f t="shared" si="24"/>
        <v>-118681.1001717427</v>
      </c>
      <c r="BY12" s="39">
        <f t="shared" si="25"/>
        <v>-134572.81239737</v>
      </c>
      <c r="BZ12" s="39">
        <f>IF(BL12="",$F12-BU12,BL12-BU12)</f>
        <v>0</v>
      </c>
      <c r="CA12" s="10">
        <f t="shared" si="26"/>
        <v>-899076.60961418157</v>
      </c>
      <c r="CC12" s="9">
        <f t="shared" si="27"/>
        <v>45000.053451212079</v>
      </c>
      <c r="CD12" s="11">
        <v>0</v>
      </c>
      <c r="CE12" s="11">
        <v>45000.053451212079</v>
      </c>
      <c r="CF12" s="11">
        <v>843184.01428310596</v>
      </c>
      <c r="CG12" s="39">
        <f t="shared" si="28"/>
        <v>-27707.926905786284</v>
      </c>
      <c r="CH12" s="39">
        <f t="shared" si="29"/>
        <v>-128600.57568807399</v>
      </c>
      <c r="CI12" s="39">
        <f>IF(BU12="",$F12-CD12,BU12-CD12)</f>
        <v>0</v>
      </c>
      <c r="CJ12" s="10">
        <f t="shared" si="30"/>
        <v>-798183.96083189384</v>
      </c>
      <c r="CL12" s="144">
        <v>9872.0493010728969</v>
      </c>
      <c r="CM12" s="145">
        <v>0</v>
      </c>
      <c r="CN12" s="145">
        <v>9872.0493010728969</v>
      </c>
      <c r="CO12" s="145">
        <v>712584.52759243594</v>
      </c>
      <c r="CP12" s="39">
        <f t="shared" si="31"/>
        <v>-35128.004150139182</v>
      </c>
      <c r="CQ12" s="39">
        <f t="shared" si="32"/>
        <v>-130599.48669067002</v>
      </c>
      <c r="CR12" s="39">
        <f>IF(CD12="",$F12-CM12,CD12-CM12)</f>
        <v>0</v>
      </c>
      <c r="CS12" s="10">
        <f t="shared" si="33"/>
        <v>-702712.47829136299</v>
      </c>
      <c r="CU12" s="144">
        <v>5243.5478790582602</v>
      </c>
      <c r="CV12" s="145">
        <v>0</v>
      </c>
      <c r="CW12" s="145">
        <v>5243.5478790582602</v>
      </c>
      <c r="CX12" s="145">
        <v>582238.24377424805</v>
      </c>
      <c r="CY12" s="39">
        <f t="shared" si="59"/>
        <v>-4628.5014220146368</v>
      </c>
      <c r="CZ12" s="39">
        <f t="shared" si="60"/>
        <v>-130346.28381818789</v>
      </c>
      <c r="DA12" s="39">
        <f t="shared" si="61"/>
        <v>0</v>
      </c>
      <c r="DB12" s="10">
        <f t="shared" si="62"/>
        <v>-576994.69589518977</v>
      </c>
      <c r="DD12" s="144">
        <v>35355.200992420738</v>
      </c>
      <c r="DE12" s="145">
        <v>0</v>
      </c>
      <c r="DF12" s="145">
        <v>35355.200992420738</v>
      </c>
      <c r="DG12" s="145">
        <v>-452035.2759538255</v>
      </c>
      <c r="DH12" s="39">
        <f t="shared" si="37"/>
        <v>30111.653113362478</v>
      </c>
      <c r="DI12" s="39">
        <f t="shared" si="38"/>
        <v>-1034273.5197280736</v>
      </c>
      <c r="DJ12" s="39">
        <f t="shared" si="39"/>
        <v>0</v>
      </c>
      <c r="DK12" s="10">
        <f t="shared" si="40"/>
        <v>487390.47694624623</v>
      </c>
      <c r="DM12" s="144">
        <v>254930.77572836558</v>
      </c>
      <c r="DN12" s="145">
        <v>86504.85959795957</v>
      </c>
      <c r="DO12" s="145">
        <v>168425.91613040603</v>
      </c>
      <c r="DP12" s="145">
        <v>-386620.26052389567</v>
      </c>
      <c r="DQ12" s="39">
        <f t="shared" si="41"/>
        <v>133070.7151379853</v>
      </c>
      <c r="DR12" s="39">
        <f t="shared" si="42"/>
        <v>65415.01542992983</v>
      </c>
      <c r="DS12" s="39">
        <f t="shared" si="43"/>
        <v>-86504.85959795957</v>
      </c>
      <c r="DT12" s="10">
        <f t="shared" si="44"/>
        <v>641551.03625226126</v>
      </c>
      <c r="DV12" s="144">
        <v>393382.61867298291</v>
      </c>
      <c r="DW12" s="145">
        <v>318787.11148559867</v>
      </c>
      <c r="DX12" s="145">
        <v>74595.507187384239</v>
      </c>
      <c r="DY12" s="145">
        <v>-322947.77532233956</v>
      </c>
      <c r="DZ12" s="39">
        <f t="shared" si="45"/>
        <v>-93830.408943021786</v>
      </c>
      <c r="EA12" s="39">
        <f t="shared" si="46"/>
        <v>63672.485201556119</v>
      </c>
      <c r="EB12" s="39">
        <f t="shared" si="47"/>
        <v>-232282.25188763911</v>
      </c>
      <c r="EC12" s="10">
        <f t="shared" si="48"/>
        <v>716330.39399532252</v>
      </c>
      <c r="EE12" s="144">
        <v>402767.41514228086</v>
      </c>
      <c r="EF12" s="145">
        <v>350791.78466333298</v>
      </c>
      <c r="EG12" s="145">
        <v>51975.630478947889</v>
      </c>
      <c r="EH12" s="145">
        <v>-322810.39488665626</v>
      </c>
      <c r="EI12" s="39">
        <f t="shared" si="55"/>
        <v>-22619.87670843635</v>
      </c>
      <c r="EJ12" s="39">
        <f t="shared" si="56"/>
        <v>137.38043568329886</v>
      </c>
      <c r="EK12" s="39">
        <f t="shared" si="57"/>
        <v>-32004.673177734308</v>
      </c>
      <c r="EL12" s="10">
        <f>EE12-EH12</f>
        <v>725577.81002893718</v>
      </c>
      <c r="EN12" s="144">
        <v>576122.72236925398</v>
      </c>
      <c r="EO12" s="145">
        <v>566700.05590426305</v>
      </c>
      <c r="EP12" s="145">
        <v>9422.6664649909362</v>
      </c>
      <c r="EQ12" s="145">
        <v>-322678.5857862017</v>
      </c>
      <c r="ER12" s="39">
        <f t="shared" ref="ER12" si="107">IF(EG12="",EP12-ABS($G12),EP12-EG12)</f>
        <v>-42552.964013956953</v>
      </c>
      <c r="ES12" s="39">
        <f t="shared" si="67"/>
        <v>131.80910045455676</v>
      </c>
      <c r="ET12" s="39">
        <f t="shared" si="68"/>
        <v>-215908.27124093007</v>
      </c>
      <c r="EU12" s="10">
        <f>EN12-EQ12</f>
        <v>898801.30815545563</v>
      </c>
      <c r="EW12" s="144">
        <v>480267.76380280207</v>
      </c>
      <c r="EX12" s="145">
        <v>469729.89888980705</v>
      </c>
      <c r="EY12" s="145">
        <v>10537.864912995021</v>
      </c>
      <c r="EZ12" s="145">
        <v>-257537.44081701839</v>
      </c>
      <c r="FA12" s="39">
        <f t="shared" ref="FA12" si="108">IF(EP12="",EY12-ABS($G12),EY12-EP12)</f>
        <v>1115.1984480040846</v>
      </c>
      <c r="FB12" s="39">
        <f t="shared" si="97"/>
        <v>65141.144969183311</v>
      </c>
      <c r="FC12" s="39">
        <f t="shared" si="71"/>
        <v>96970.157014455996</v>
      </c>
      <c r="FD12" s="10">
        <f>EW12-EZ12</f>
        <v>737805.20461982046</v>
      </c>
      <c r="FF12" s="144">
        <v>1071025.6406002834</v>
      </c>
      <c r="FG12" s="145">
        <v>1070893.6994989861</v>
      </c>
      <c r="FH12" s="145">
        <v>131.94110129727051</v>
      </c>
      <c r="FI12" s="145">
        <v>-255762.64422883172</v>
      </c>
      <c r="FJ12" s="39">
        <f t="shared" ref="FJ12" si="109">IF(EY12="",FH12-ABS($G12),FH12-EY12)</f>
        <v>-10405.92381169775</v>
      </c>
      <c r="FK12" s="39">
        <f t="shared" si="98"/>
        <v>1774.7965881866694</v>
      </c>
      <c r="FL12" s="39">
        <f t="shared" si="74"/>
        <v>-601163.80060917907</v>
      </c>
      <c r="FM12" s="10">
        <f>FF12-FI12</f>
        <v>1326788.284829115</v>
      </c>
      <c r="FO12" s="144">
        <v>1363504.8326737564</v>
      </c>
      <c r="FP12" s="145">
        <v>1363497.3539645376</v>
      </c>
      <c r="FQ12" s="145">
        <v>7.4787092187907547</v>
      </c>
      <c r="FR12" s="145">
        <v>-255444.40131944488</v>
      </c>
      <c r="FS12" s="39">
        <f t="shared" ref="FS12" si="110">IF(FH12="",FQ12-ABS($G12),FQ12-FH12)</f>
        <v>-124.46239207847975</v>
      </c>
      <c r="FT12" s="39">
        <f t="shared" si="99"/>
        <v>318.24290938684135</v>
      </c>
      <c r="FU12" s="39">
        <f t="shared" si="77"/>
        <v>-292603.65446555149</v>
      </c>
      <c r="FV12" s="10">
        <f>FO12-FR12</f>
        <v>1618949.2339932013</v>
      </c>
      <c r="FX12" s="144">
        <v>1399652.6390845079</v>
      </c>
      <c r="FY12" s="145">
        <v>1399648.0369169896</v>
      </c>
      <c r="FZ12" s="145">
        <v>4.6021675183437765</v>
      </c>
      <c r="GA12" s="145">
        <v>-190657.78468054495</v>
      </c>
      <c r="GB12" s="39">
        <f t="shared" ref="GB12" si="111">IF(FQ12="",FZ12-ABS($G12),FZ12-FQ12)</f>
        <v>-2.8765417004469782</v>
      </c>
      <c r="GC12" s="39">
        <f t="shared" si="100"/>
        <v>64786.616638899926</v>
      </c>
      <c r="GD12" s="39">
        <f t="shared" si="80"/>
        <v>-36150.682952451985</v>
      </c>
      <c r="GE12" s="10">
        <f>FX12-GA12</f>
        <v>1590310.4237650528</v>
      </c>
      <c r="GG12" s="144">
        <v>1369011.6531278975</v>
      </c>
      <c r="GH12" s="145">
        <v>1369010.4048626125</v>
      </c>
      <c r="GI12" s="145">
        <v>1.2482652850449085</v>
      </c>
      <c r="GJ12" s="145">
        <v>-190863.47781751404</v>
      </c>
      <c r="GK12" s="39">
        <f t="shared" ref="GK12" si="112">IF(FZ12="",GI12-ABS($G12),GI12-FZ12)</f>
        <v>-3.3539022332988679</v>
      </c>
      <c r="GL12" s="39">
        <f t="shared" si="101"/>
        <v>-205.69313696908648</v>
      </c>
      <c r="GM12" s="39">
        <f t="shared" si="83"/>
        <v>30637.632054377114</v>
      </c>
      <c r="GN12" s="10">
        <f>GG12-GJ12</f>
        <v>1559875.1309454115</v>
      </c>
      <c r="GP12" s="144">
        <v>1460557.0352609842</v>
      </c>
      <c r="GQ12" s="145">
        <v>1460556.9983492098</v>
      </c>
      <c r="GR12" s="145">
        <v>3.6911774426698685E-2</v>
      </c>
      <c r="GS12" s="145">
        <v>-191041.73612929453</v>
      </c>
      <c r="GT12" s="39">
        <f t="shared" ref="GT12" si="113">IF(GI12="",GR12-ABS($G12),GR12-GI12)</f>
        <v>-1.2113535106182098</v>
      </c>
      <c r="GU12" s="39">
        <f t="shared" si="102"/>
        <v>-178.25831178048975</v>
      </c>
      <c r="GV12" s="39">
        <f t="shared" si="86"/>
        <v>-91546.593486597296</v>
      </c>
      <c r="GW12" s="10">
        <f>GP12-GS12</f>
        <v>1651598.7713902788</v>
      </c>
      <c r="GY12" s="144">
        <v>1178665.0619610194</v>
      </c>
      <c r="GZ12" s="145">
        <v>1178665.0616559791</v>
      </c>
      <c r="HA12" s="145">
        <v>3.0504027381539345E-4</v>
      </c>
      <c r="HB12" s="145">
        <v>-126433.82225576472</v>
      </c>
      <c r="HC12" s="39">
        <f t="shared" ref="HC12" si="114">IF(GR12="",HA12-ABS($G12),HA12-GR12)</f>
        <v>-3.6606734152883291E-2</v>
      </c>
      <c r="HD12" s="39">
        <f t="shared" si="103"/>
        <v>64607.913873529804</v>
      </c>
      <c r="HE12" s="39">
        <f t="shared" si="89"/>
        <v>281891.93669323064</v>
      </c>
      <c r="HF12" s="10">
        <f>GY12-HB12</f>
        <v>1305098.884216784</v>
      </c>
      <c r="HH12" s="144">
        <v>1191046.4328481166</v>
      </c>
      <c r="HI12" s="145">
        <v>1191046.4328474905</v>
      </c>
      <c r="HJ12" s="145">
        <v>6.2608160078525543E-7</v>
      </c>
      <c r="HK12" s="145">
        <v>-126629.05553279803</v>
      </c>
      <c r="HL12" s="39">
        <f t="shared" ref="HL12" si="115">IF(HA12="",HJ12-ABS($G12),HJ12-HA12)</f>
        <v>-3.0441419221460819E-4</v>
      </c>
      <c r="HM12" s="39">
        <f t="shared" si="104"/>
        <v>-195.23327703330142</v>
      </c>
      <c r="HN12" s="39">
        <f t="shared" si="92"/>
        <v>-12381.371191511396</v>
      </c>
      <c r="HO12" s="10">
        <f>HH12-HK12</f>
        <v>1317675.4883809146</v>
      </c>
      <c r="HQ12" s="144">
        <v>1158442.7611067486</v>
      </c>
      <c r="HR12" s="145">
        <v>1158442.7611067486</v>
      </c>
      <c r="HS12" s="145">
        <v>0</v>
      </c>
      <c r="HT12" s="145">
        <v>-126935.09378650127</v>
      </c>
      <c r="HU12" s="39">
        <f t="shared" ref="HU12" si="116">IF(HJ12="",HS12-ABS($G12),HS12-HJ12)</f>
        <v>-6.2608160078525543E-7</v>
      </c>
      <c r="HV12" s="39">
        <f t="shared" si="105"/>
        <v>-306.03825370324193</v>
      </c>
      <c r="HW12" s="39">
        <f t="shared" si="95"/>
        <v>32603.671740741935</v>
      </c>
      <c r="HX12" s="10">
        <f>HQ12-HT12</f>
        <v>1285377.8548932499</v>
      </c>
      <c r="HZ12" s="146">
        <f t="shared" ref="HZ12:HZ14" si="117">HS12-ABS($G12)</f>
        <v>-1827361.9317906599</v>
      </c>
      <c r="IA12" s="45">
        <f t="shared" ref="IA12:IA14" si="118">HR12-ABS($F12)</f>
        <v>1158442.7611067486</v>
      </c>
      <c r="IB12" s="45">
        <f t="shared" ref="IB12:IB14" si="119">HQ12-ABS($E12)</f>
        <v>-668919.1706839113</v>
      </c>
      <c r="IC12" s="43">
        <f t="shared" ref="IC12:IC14" si="120">$E12-HT12</f>
        <v>1954297.0255771612</v>
      </c>
      <c r="IE12" s="115">
        <f t="shared" si="106"/>
        <v>-993209.78163609246</v>
      </c>
    </row>
    <row r="13" spans="1:242" ht="22.35" customHeight="1" x14ac:dyDescent="0.2">
      <c r="A13" s="28" t="s">
        <v>20</v>
      </c>
      <c r="B13" s="32" t="s">
        <v>6</v>
      </c>
      <c r="C13" s="29">
        <v>42817</v>
      </c>
      <c r="D13" s="30">
        <v>7.43E-3</v>
      </c>
      <c r="E13" s="26">
        <v>5974901.4726418098</v>
      </c>
      <c r="F13" s="26">
        <v>2884682.4309914699</v>
      </c>
      <c r="G13" s="31">
        <v>3090219.04165034</v>
      </c>
      <c r="H13" s="19"/>
      <c r="I13" s="25"/>
      <c r="J13" s="26"/>
      <c r="K13" s="26"/>
      <c r="L13" s="26"/>
      <c r="M13" s="26"/>
      <c r="N13" s="26"/>
      <c r="O13" s="38"/>
      <c r="P13" s="31"/>
      <c r="Q13" s="19"/>
      <c r="R13" s="25"/>
      <c r="S13" s="26"/>
      <c r="T13" s="26"/>
      <c r="U13" s="26"/>
      <c r="V13" s="26"/>
      <c r="W13" s="38"/>
      <c r="X13" s="38"/>
      <c r="Y13" s="31"/>
      <c r="Z13" s="32"/>
      <c r="AA13" s="25">
        <v>4874200.1684825746</v>
      </c>
      <c r="AB13" s="26">
        <v>2808347.4420827739</v>
      </c>
      <c r="AC13" s="26">
        <v>2065852.7263998007</v>
      </c>
      <c r="AD13" s="26">
        <v>5975793.1862610904</v>
      </c>
      <c r="AE13" s="26">
        <f t="shared" si="6"/>
        <v>-1024366.3152505392</v>
      </c>
      <c r="AF13" s="38">
        <f t="shared" si="7"/>
        <v>891.71361928060651</v>
      </c>
      <c r="AG13" s="38">
        <f t="shared" si="8"/>
        <v>76334.988908695988</v>
      </c>
      <c r="AH13" s="31">
        <f t="shared" si="9"/>
        <v>-1101593.0177785158</v>
      </c>
      <c r="AJ13" s="25">
        <v>4228562.4927774752</v>
      </c>
      <c r="AK13" s="26">
        <v>2413524.8707529595</v>
      </c>
      <c r="AL13" s="26">
        <v>1815037.6220245156</v>
      </c>
      <c r="AM13" s="26">
        <v>5982955.569786936</v>
      </c>
      <c r="AN13" s="26">
        <f t="shared" si="10"/>
        <v>-250815.1043752851</v>
      </c>
      <c r="AO13" s="38">
        <f t="shared" si="11"/>
        <v>7162.3835258455947</v>
      </c>
      <c r="AP13" s="38">
        <f t="shared" si="12"/>
        <v>394822.57132981438</v>
      </c>
      <c r="AQ13" s="31">
        <f t="shared" si="13"/>
        <v>-1754393.0770094609</v>
      </c>
      <c r="AR13" s="19"/>
      <c r="AS13" s="25">
        <v>3646647.3454042193</v>
      </c>
      <c r="AT13" s="26">
        <v>1992919.3254062366</v>
      </c>
      <c r="AU13" s="26">
        <v>1653728.0199979828</v>
      </c>
      <c r="AV13" s="26">
        <v>5821632.7400116902</v>
      </c>
      <c r="AW13" s="26">
        <f t="shared" si="14"/>
        <v>-161309.60202653287</v>
      </c>
      <c r="AX13" s="38">
        <f t="shared" si="15"/>
        <v>-161322.82977524586</v>
      </c>
      <c r="AY13" s="38">
        <f t="shared" si="16"/>
        <v>420605.54534672294</v>
      </c>
      <c r="AZ13" s="31">
        <f t="shared" si="17"/>
        <v>-2174985.3946074708</v>
      </c>
      <c r="BB13" s="25">
        <v>2990228.941558497</v>
      </c>
      <c r="BC13" s="26">
        <v>1413738.8541454799</v>
      </c>
      <c r="BD13" s="26">
        <v>1576490.0874130172</v>
      </c>
      <c r="BE13" s="132">
        <v>5461468.56501499</v>
      </c>
      <c r="BF13" s="26">
        <f t="shared" si="49"/>
        <v>-77237.932584965602</v>
      </c>
      <c r="BG13" s="38">
        <f t="shared" si="18"/>
        <v>-360164.17499670014</v>
      </c>
      <c r="BH13" s="38">
        <f t="shared" si="19"/>
        <v>579180.47126075672</v>
      </c>
      <c r="BI13" s="31">
        <f t="shared" si="20"/>
        <v>-2471239.623456493</v>
      </c>
      <c r="BK13" s="25">
        <v>1051467.5256109566</v>
      </c>
      <c r="BL13" s="26">
        <v>0</v>
      </c>
      <c r="BM13" s="26">
        <v>1051467.5256109566</v>
      </c>
      <c r="BN13" s="132">
        <v>5160665.5155808004</v>
      </c>
      <c r="BO13" s="26">
        <f t="shared" si="21"/>
        <v>-525022.56180206058</v>
      </c>
      <c r="BP13" s="38">
        <f t="shared" si="22"/>
        <v>-300803.04943418968</v>
      </c>
      <c r="BQ13" s="38">
        <f t="shared" si="50"/>
        <v>1413738.8541454799</v>
      </c>
      <c r="BR13" s="31">
        <f t="shared" si="23"/>
        <v>-4109197.989969844</v>
      </c>
      <c r="BT13" s="25">
        <v>693908.81343132001</v>
      </c>
      <c r="BU13" s="26">
        <v>0</v>
      </c>
      <c r="BV13" s="26">
        <v>693908.81343132001</v>
      </c>
      <c r="BW13" s="132">
        <v>4762127.6040509399</v>
      </c>
      <c r="BX13" s="26">
        <f t="shared" si="24"/>
        <v>-357558.71217963658</v>
      </c>
      <c r="BY13" s="38">
        <f t="shared" si="25"/>
        <v>-398537.91152986046</v>
      </c>
      <c r="BZ13" s="38">
        <f t="shared" ref="BZ13" si="121">IF(BL13="",$F13-BU13,BL13-BU13)</f>
        <v>0</v>
      </c>
      <c r="CA13" s="31">
        <f t="shared" si="26"/>
        <v>-4068218.7906196201</v>
      </c>
      <c r="CC13" s="25">
        <f t="shared" si="27"/>
        <v>370941.92862046417</v>
      </c>
      <c r="CD13" s="26">
        <v>0</v>
      </c>
      <c r="CE13" s="26">
        <v>370941.92862046417</v>
      </c>
      <c r="CF13" s="26">
        <v>4399447.1613306999</v>
      </c>
      <c r="CG13" s="26">
        <f t="shared" si="28"/>
        <v>-322966.88481085584</v>
      </c>
      <c r="CH13" s="38">
        <f t="shared" si="29"/>
        <v>-362680.44272023998</v>
      </c>
      <c r="CI13" s="38">
        <f t="shared" ref="CI13" si="122">IF(BU13="",$F13-CD13,BU13-CD13)</f>
        <v>0</v>
      </c>
      <c r="CJ13" s="31">
        <f t="shared" si="30"/>
        <v>-4028505.2327102358</v>
      </c>
      <c r="CL13" s="142">
        <v>154866.27096578566</v>
      </c>
      <c r="CM13" s="143">
        <v>0</v>
      </c>
      <c r="CN13" s="143">
        <v>154866.27096578566</v>
      </c>
      <c r="CO13" s="143">
        <v>4010307.5761433798</v>
      </c>
      <c r="CP13" s="26">
        <f t="shared" si="31"/>
        <v>-216075.65765467851</v>
      </c>
      <c r="CQ13" s="38">
        <f t="shared" si="32"/>
        <v>-389139.58518732013</v>
      </c>
      <c r="CR13" s="38">
        <f t="shared" ref="CR13" si="123">IF(CD13="",$F13-CM13,CD13-CM13)</f>
        <v>0</v>
      </c>
      <c r="CS13" s="31">
        <f t="shared" si="33"/>
        <v>-3855441.3051775941</v>
      </c>
      <c r="CU13" s="142">
        <v>268167.52518729615</v>
      </c>
      <c r="CV13" s="143">
        <v>0</v>
      </c>
      <c r="CW13" s="143">
        <v>268167.52518729615</v>
      </c>
      <c r="CX13" s="143">
        <v>3616225.8358290298</v>
      </c>
      <c r="CY13" s="26">
        <f t="shared" si="59"/>
        <v>113301.25422151049</v>
      </c>
      <c r="CZ13" s="38">
        <f t="shared" si="60"/>
        <v>-394081.74031435</v>
      </c>
      <c r="DA13" s="38">
        <f t="shared" si="61"/>
        <v>0</v>
      </c>
      <c r="DB13" s="31">
        <f t="shared" si="62"/>
        <v>-3348058.3106417335</v>
      </c>
      <c r="DD13" s="142">
        <v>767817.90859842475</v>
      </c>
      <c r="DE13" s="143">
        <v>0</v>
      </c>
      <c r="DF13" s="143">
        <v>767817.90859842475</v>
      </c>
      <c r="DG13" s="143">
        <v>-3234245.9627843294</v>
      </c>
      <c r="DH13" s="26">
        <f t="shared" si="37"/>
        <v>499650.3834111286</v>
      </c>
      <c r="DI13" s="38">
        <f t="shared" si="38"/>
        <v>-6850471.7986133592</v>
      </c>
      <c r="DJ13" s="38">
        <f t="shared" si="39"/>
        <v>0</v>
      </c>
      <c r="DK13" s="31">
        <f t="shared" si="40"/>
        <v>4002063.8713827543</v>
      </c>
      <c r="DM13" s="142">
        <v>2930581.8182679396</v>
      </c>
      <c r="DN13" s="143">
        <v>1894672.3495551343</v>
      </c>
      <c r="DO13" s="143">
        <v>1035909.4687128053</v>
      </c>
      <c r="DP13" s="143">
        <v>-3042755.2305969927</v>
      </c>
      <c r="DQ13" s="26">
        <f t="shared" si="41"/>
        <v>268091.56011438055</v>
      </c>
      <c r="DR13" s="38">
        <f t="shared" si="42"/>
        <v>191490.73218733678</v>
      </c>
      <c r="DS13" s="38">
        <f t="shared" si="43"/>
        <v>-1894672.3495551343</v>
      </c>
      <c r="DT13" s="31">
        <f t="shared" si="44"/>
        <v>5973337.0488649327</v>
      </c>
      <c r="DV13" s="142">
        <v>3757838.7100473996</v>
      </c>
      <c r="DW13" s="143">
        <v>3213066.1134158233</v>
      </c>
      <c r="DX13" s="143">
        <v>544772.59663157631</v>
      </c>
      <c r="DY13" s="143">
        <v>-2853370.5943184798</v>
      </c>
      <c r="DZ13" s="26">
        <f t="shared" si="45"/>
        <v>-491136.872081229</v>
      </c>
      <c r="EA13" s="38">
        <f t="shared" si="46"/>
        <v>189384.63627851289</v>
      </c>
      <c r="EB13" s="38">
        <f t="shared" si="47"/>
        <v>-1318393.763860689</v>
      </c>
      <c r="EC13" s="31">
        <f t="shared" si="48"/>
        <v>6611209.3043658789</v>
      </c>
      <c r="EE13" s="142">
        <v>3698164.2695828136</v>
      </c>
      <c r="EF13" s="143">
        <v>3238504.5663172961</v>
      </c>
      <c r="EG13" s="143">
        <v>459659.70326551748</v>
      </c>
      <c r="EH13" s="143">
        <v>-2852260.2868681098</v>
      </c>
      <c r="EI13" s="26">
        <f>IF(DX13="",EG13-ABS($G13),EG13-DX13)</f>
        <v>-85112.893366058823</v>
      </c>
      <c r="EJ13" s="38">
        <f t="shared" si="56"/>
        <v>1110.3074503699318</v>
      </c>
      <c r="EK13" s="38">
        <f t="shared" si="57"/>
        <v>-25438.452901472803</v>
      </c>
      <c r="EL13" s="31">
        <f t="shared" si="58"/>
        <v>6550424.5564509239</v>
      </c>
      <c r="EN13" s="142">
        <v>4271032.3717051372</v>
      </c>
      <c r="EO13" s="143">
        <v>3877526.8114607735</v>
      </c>
      <c r="EP13" s="143">
        <v>393505.56024436373</v>
      </c>
      <c r="EQ13" s="143">
        <v>-2851164.7973124725</v>
      </c>
      <c r="ER13" s="26">
        <f>IF(EG13="",EP13-ABS($G13),EP13-EG13)</f>
        <v>-66154.143021153752</v>
      </c>
      <c r="ES13" s="38">
        <f t="shared" si="67"/>
        <v>1095.4895556373522</v>
      </c>
      <c r="ET13" s="38">
        <f t="shared" si="68"/>
        <v>-639022.24514347734</v>
      </c>
      <c r="EU13" s="31">
        <f t="shared" ref="EU13:EU16" si="124">EN13-EQ13</f>
        <v>7122197.1690176092</v>
      </c>
      <c r="EW13" s="142">
        <v>2994160.8705980829</v>
      </c>
      <c r="EX13" s="143">
        <v>2329994.1754442472</v>
      </c>
      <c r="EY13" s="143">
        <v>664166.6951538357</v>
      </c>
      <c r="EZ13" s="143">
        <v>-2637940.0063099433</v>
      </c>
      <c r="FA13" s="26">
        <f>IF(EP13="",EY13-ABS($G13),EY13-EP13)</f>
        <v>270661.13490947196</v>
      </c>
      <c r="FB13" s="38">
        <f t="shared" si="97"/>
        <v>213224.79100252921</v>
      </c>
      <c r="FC13" s="38">
        <f t="shared" si="71"/>
        <v>1547532.6360165263</v>
      </c>
      <c r="FD13" s="31">
        <f t="shared" ref="FD13:FD16" si="125">EW13-EZ13</f>
        <v>5632100.8769080266</v>
      </c>
      <c r="FF13" s="142">
        <v>5433594.6628623381</v>
      </c>
      <c r="FG13" s="143">
        <v>5257417.5104265846</v>
      </c>
      <c r="FH13" s="143">
        <v>176177.15243575349</v>
      </c>
      <c r="FI13" s="143">
        <v>-2554848.3703903742</v>
      </c>
      <c r="FJ13" s="26">
        <f>IF(EY13="",FH13-ABS($G13),FH13-EY13)</f>
        <v>-487989.5427180822</v>
      </c>
      <c r="FK13" s="38">
        <f t="shared" si="98"/>
        <v>83091.63591956906</v>
      </c>
      <c r="FL13" s="38">
        <f t="shared" si="74"/>
        <v>-2927423.3349823374</v>
      </c>
      <c r="FM13" s="31">
        <f t="shared" ref="FM13:FM16" si="126">FF13-FI13</f>
        <v>7988443.0332527123</v>
      </c>
      <c r="FO13" s="142">
        <v>7253046.0455094576</v>
      </c>
      <c r="FP13" s="143">
        <v>7166001.2235609274</v>
      </c>
      <c r="FQ13" s="143">
        <v>87044.821948530152</v>
      </c>
      <c r="FR13" s="143">
        <v>-2533204.9841702986</v>
      </c>
      <c r="FS13" s="26">
        <f>IF(FH13="",FQ13-ABS($G13),FQ13-FH13)</f>
        <v>-89132.330487223342</v>
      </c>
      <c r="FT13" s="38">
        <f t="shared" si="99"/>
        <v>21643.386220075656</v>
      </c>
      <c r="FU13" s="38">
        <f t="shared" si="77"/>
        <v>-1908583.7131343428</v>
      </c>
      <c r="FV13" s="31">
        <f t="shared" ref="FV13:FV16" si="127">FO13-FR13</f>
        <v>9786251.0296797566</v>
      </c>
      <c r="FX13" s="142">
        <v>7073481.1367091108</v>
      </c>
      <c r="FY13" s="143">
        <v>6981955.0417494616</v>
      </c>
      <c r="FZ13" s="143">
        <v>91526.094959649257</v>
      </c>
      <c r="GA13" s="143">
        <v>-2347360.3794029155</v>
      </c>
      <c r="GB13" s="26">
        <f>IF(FQ13="",FZ13-ABS($G13),FZ13-FQ13)</f>
        <v>4481.2730111191049</v>
      </c>
      <c r="GC13" s="38">
        <f t="shared" si="100"/>
        <v>185844.60476738308</v>
      </c>
      <c r="GD13" s="38">
        <f t="shared" si="80"/>
        <v>184046.18181146588</v>
      </c>
      <c r="GE13" s="31">
        <f t="shared" ref="GE13:GE16" si="128">FX13-GA13</f>
        <v>9420841.5161120258</v>
      </c>
      <c r="GG13" s="142">
        <v>6556911.8534474131</v>
      </c>
      <c r="GH13" s="143">
        <v>6433281.6981799649</v>
      </c>
      <c r="GI13" s="143">
        <v>123630.15526744816</v>
      </c>
      <c r="GJ13" s="143">
        <v>-2352915.597612496</v>
      </c>
      <c r="GK13" s="26">
        <f>IF(FZ13="",GI13-ABS($G13),GI13-FZ13)</f>
        <v>32104.060307798907</v>
      </c>
      <c r="GL13" s="38">
        <f t="shared" si="101"/>
        <v>-5555.2182095805183</v>
      </c>
      <c r="GM13" s="38">
        <f t="shared" si="83"/>
        <v>548673.34356949665</v>
      </c>
      <c r="GN13" s="31">
        <f t="shared" ref="GN13:GN16" si="129">GG13-GJ13</f>
        <v>8909827.4510599095</v>
      </c>
      <c r="GP13" s="142">
        <v>7924938.3152249753</v>
      </c>
      <c r="GQ13" s="143">
        <v>7862184.202264877</v>
      </c>
      <c r="GR13" s="143">
        <v>62754.112960098311</v>
      </c>
      <c r="GS13" s="143">
        <v>-2339670.1940202969</v>
      </c>
      <c r="GT13" s="26">
        <f>IF(GI13="",GR13-ABS($G13),GR13-GI13)</f>
        <v>-60876.042307349853</v>
      </c>
      <c r="GU13" s="38">
        <f t="shared" si="102"/>
        <v>13245.403592199087</v>
      </c>
      <c r="GV13" s="38">
        <f t="shared" si="86"/>
        <v>-1428902.5040849121</v>
      </c>
      <c r="GW13" s="31">
        <f t="shared" ref="GW13:GW16" si="130">GP13-GS13</f>
        <v>10264608.509245273</v>
      </c>
      <c r="GY13" s="142">
        <v>7185106.1354875909</v>
      </c>
      <c r="GZ13" s="143">
        <v>7087104.4300757237</v>
      </c>
      <c r="HA13" s="143">
        <v>98001.705411867239</v>
      </c>
      <c r="HB13" s="143">
        <v>-2159802.3033104846</v>
      </c>
      <c r="HC13" s="26">
        <f>IF(GR13="",HA13-ABS($G13),HA13-GR13)</f>
        <v>35247.592451768927</v>
      </c>
      <c r="HD13" s="38">
        <f t="shared" si="103"/>
        <v>179867.89070981229</v>
      </c>
      <c r="HE13" s="38">
        <f t="shared" si="89"/>
        <v>775079.77218915336</v>
      </c>
      <c r="HF13" s="31">
        <f t="shared" ref="HF13:HF16" si="131">GY13-HB13</f>
        <v>9344908.4387980755</v>
      </c>
      <c r="HH13" s="142">
        <v>8337004.0648948271</v>
      </c>
      <c r="HI13" s="143">
        <v>8281007.9662992349</v>
      </c>
      <c r="HJ13" s="143">
        <v>55996.098595592193</v>
      </c>
      <c r="HK13" s="143">
        <v>-2150152.9200112666</v>
      </c>
      <c r="HL13" s="26">
        <f>IF(HA13="",HJ13-ABS($G13),HJ13-HA13)</f>
        <v>-42005.606816275045</v>
      </c>
      <c r="HM13" s="38">
        <f t="shared" si="104"/>
        <v>9649.3832992180251</v>
      </c>
      <c r="HN13" s="38">
        <f t="shared" si="92"/>
        <v>-1193903.5362235112</v>
      </c>
      <c r="HO13" s="31">
        <f t="shared" ref="HO13:HO16" si="132">HH13-HK13</f>
        <v>10487156.984906094</v>
      </c>
      <c r="HQ13" s="142">
        <v>7533504.7678651959</v>
      </c>
      <c r="HR13" s="143">
        <v>7447407.5980362203</v>
      </c>
      <c r="HS13" s="143">
        <v>86097.169828975573</v>
      </c>
      <c r="HT13" s="143">
        <v>-2166499.5075134095</v>
      </c>
      <c r="HU13" s="26">
        <f>IF(HJ13="",HS13-ABS($G13),HS13-HJ13)</f>
        <v>30101.07123338338</v>
      </c>
      <c r="HV13" s="38">
        <f t="shared" si="105"/>
        <v>-16346.58750214288</v>
      </c>
      <c r="HW13" s="38">
        <f t="shared" si="95"/>
        <v>833600.36826301459</v>
      </c>
      <c r="HX13" s="31">
        <f t="shared" ref="HX13:HX16" si="133">HQ13-HT13</f>
        <v>9700004.2753786054</v>
      </c>
      <c r="HZ13" s="25">
        <f t="shared" si="117"/>
        <v>-3004121.8718213644</v>
      </c>
      <c r="IA13" s="26">
        <f t="shared" si="118"/>
        <v>4562725.1670447504</v>
      </c>
      <c r="IB13" s="26">
        <f t="shared" si="119"/>
        <v>1558603.295223386</v>
      </c>
      <c r="IC13" s="31">
        <f t="shared" si="120"/>
        <v>8141400.9801552193</v>
      </c>
      <c r="IE13" s="115">
        <f t="shared" si="106"/>
        <v>-1728940.4521955401</v>
      </c>
    </row>
    <row r="14" spans="1:242" ht="22.5" customHeight="1" x14ac:dyDescent="0.2">
      <c r="A14" s="6" t="s">
        <v>18</v>
      </c>
      <c r="B14" s="17" t="s">
        <v>6</v>
      </c>
      <c r="C14" s="7">
        <v>42823</v>
      </c>
      <c r="D14" s="8">
        <v>7.025E-3</v>
      </c>
      <c r="E14" s="11">
        <v>3972503.7112473501</v>
      </c>
      <c r="F14" s="11">
        <v>1776900.9100409399</v>
      </c>
      <c r="G14" s="10">
        <v>2195602.8012064099</v>
      </c>
      <c r="H14" s="19"/>
      <c r="I14" s="9"/>
      <c r="J14" s="11"/>
      <c r="K14" s="11"/>
      <c r="L14" s="11"/>
      <c r="M14" s="11"/>
      <c r="N14" s="11"/>
      <c r="O14" s="39"/>
      <c r="P14" s="10"/>
      <c r="Q14" s="19"/>
      <c r="R14" s="9"/>
      <c r="S14" s="11"/>
      <c r="T14" s="11"/>
      <c r="U14" s="11"/>
      <c r="V14" s="11"/>
      <c r="W14" s="39"/>
      <c r="X14" s="39"/>
      <c r="Y14" s="10"/>
      <c r="Z14" s="32"/>
      <c r="AA14" s="9">
        <v>3411940.1179378014</v>
      </c>
      <c r="AB14" s="11">
        <v>1965843.2094579421</v>
      </c>
      <c r="AC14" s="11">
        <v>1446096.9084798594</v>
      </c>
      <c r="AD14" s="11">
        <v>3955042.12563108</v>
      </c>
      <c r="AE14" s="11">
        <f t="shared" si="6"/>
        <v>-749505.89272655058</v>
      </c>
      <c r="AF14" s="39">
        <f t="shared" si="7"/>
        <v>-17461.58561627008</v>
      </c>
      <c r="AG14" s="39">
        <f t="shared" si="8"/>
        <v>-188942.29941700213</v>
      </c>
      <c r="AH14" s="10">
        <f t="shared" si="9"/>
        <v>-543102.0076932786</v>
      </c>
      <c r="AJ14" s="9">
        <v>2959993.7449442325</v>
      </c>
      <c r="AK14" s="11">
        <v>1689467.4095270718</v>
      </c>
      <c r="AL14" s="11">
        <v>1270526.3354171608</v>
      </c>
      <c r="AM14" s="11">
        <v>3959782.5053064921</v>
      </c>
      <c r="AN14" s="11">
        <f t="shared" si="10"/>
        <v>-175570.57306269859</v>
      </c>
      <c r="AO14" s="39">
        <f t="shared" si="11"/>
        <v>4740.3796754120849</v>
      </c>
      <c r="AP14" s="39">
        <f t="shared" si="12"/>
        <v>276375.7999308703</v>
      </c>
      <c r="AQ14" s="10">
        <f t="shared" si="13"/>
        <v>-999788.76036225958</v>
      </c>
      <c r="AR14" s="19"/>
      <c r="AS14" s="9">
        <v>2552653.1417829534</v>
      </c>
      <c r="AT14" s="11">
        <v>1395043.5277843655</v>
      </c>
      <c r="AU14" s="11">
        <v>1157609.6139985879</v>
      </c>
      <c r="AV14" s="11">
        <v>3853011.9783321</v>
      </c>
      <c r="AW14" s="11">
        <f t="shared" si="14"/>
        <v>-112916.72141857282</v>
      </c>
      <c r="AX14" s="39">
        <f t="shared" si="15"/>
        <v>-106770.52697439212</v>
      </c>
      <c r="AY14" s="39">
        <f t="shared" si="16"/>
        <v>294423.88174270629</v>
      </c>
      <c r="AZ14" s="10">
        <f t="shared" si="17"/>
        <v>-1300358.8365491466</v>
      </c>
      <c r="BB14" s="9">
        <v>2093160.2590909477</v>
      </c>
      <c r="BC14" s="11">
        <v>989617.1979018359</v>
      </c>
      <c r="BD14" s="11">
        <v>1103543.0611891118</v>
      </c>
      <c r="BE14" s="133">
        <v>3614639.5246919501</v>
      </c>
      <c r="BF14" s="11">
        <f t="shared" si="49"/>
        <v>-54066.552809476154</v>
      </c>
      <c r="BG14" s="39">
        <f t="shared" si="18"/>
        <v>-238372.45364014991</v>
      </c>
      <c r="BH14" s="39">
        <f t="shared" si="19"/>
        <v>405426.32988252956</v>
      </c>
      <c r="BI14" s="10">
        <f t="shared" si="20"/>
        <v>-1521479.2656010024</v>
      </c>
      <c r="BK14" s="9">
        <v>736027.26792766969</v>
      </c>
      <c r="BL14" s="11">
        <v>0</v>
      </c>
      <c r="BM14" s="11">
        <v>736027.26792766969</v>
      </c>
      <c r="BN14" s="133">
        <v>3415554.86848837</v>
      </c>
      <c r="BO14" s="11">
        <f t="shared" si="21"/>
        <v>-367515.7932614421</v>
      </c>
      <c r="BP14" s="39">
        <f t="shared" ref="BP14" si="134">IF(BE14="",BN14-$E14,BN14-BE14)</f>
        <v>-199084.65620358009</v>
      </c>
      <c r="BQ14" s="39">
        <f>IF(BC14="",$F14-BL14,BC14-BL14)</f>
        <v>989617.1979018359</v>
      </c>
      <c r="BR14" s="10">
        <f t="shared" si="23"/>
        <v>-2679527.6005607005</v>
      </c>
      <c r="BT14" s="9">
        <v>485736.16940192407</v>
      </c>
      <c r="BU14" s="11">
        <v>0</v>
      </c>
      <c r="BV14" s="11">
        <v>485736.16940192407</v>
      </c>
      <c r="BW14" s="133">
        <v>3151784.9923176998</v>
      </c>
      <c r="BX14" s="11">
        <f t="shared" si="24"/>
        <v>-250291.09852574562</v>
      </c>
      <c r="BY14" s="39">
        <f t="shared" si="25"/>
        <v>-263769.87617067015</v>
      </c>
      <c r="BZ14" s="39">
        <f>IF(BL14="",$F14-BU14,BL14-BU14)</f>
        <v>0</v>
      </c>
      <c r="CA14" s="10">
        <f t="shared" si="26"/>
        <v>-2666048.8229157757</v>
      </c>
      <c r="CC14" s="9">
        <f t="shared" si="27"/>
        <v>259659.35003432492</v>
      </c>
      <c r="CD14" s="11">
        <v>0</v>
      </c>
      <c r="CE14" s="11">
        <v>259659.35003432492</v>
      </c>
      <c r="CF14" s="11">
        <v>2911747.1622938998</v>
      </c>
      <c r="CG14" s="11">
        <f t="shared" si="28"/>
        <v>-226076.81936759915</v>
      </c>
      <c r="CH14" s="39">
        <f t="shared" si="29"/>
        <v>-240037.83002380002</v>
      </c>
      <c r="CI14" s="39">
        <f>IF(BU14="",$F14-CD14,BU14-CD14)</f>
        <v>0</v>
      </c>
      <c r="CJ14" s="10">
        <f t="shared" si="30"/>
        <v>-2652087.8122595749</v>
      </c>
      <c r="CL14" s="144">
        <v>108406.38967604996</v>
      </c>
      <c r="CM14" s="145">
        <v>0</v>
      </c>
      <c r="CN14" s="145">
        <v>108406.38967604996</v>
      </c>
      <c r="CO14" s="145">
        <v>2654197.51085936</v>
      </c>
      <c r="CP14" s="11">
        <f t="shared" si="31"/>
        <v>-151252.96035827496</v>
      </c>
      <c r="CQ14" s="39">
        <f t="shared" si="32"/>
        <v>-257549.65143453982</v>
      </c>
      <c r="CR14" s="39">
        <f>IF(CD14="",$F14-CM14,CD14-CM14)</f>
        <v>0</v>
      </c>
      <c r="CS14" s="10">
        <f t="shared" si="33"/>
        <v>-2545791.1211833102</v>
      </c>
      <c r="CU14" s="144">
        <v>187717.2676311073</v>
      </c>
      <c r="CV14" s="145">
        <v>0</v>
      </c>
      <c r="CW14" s="145">
        <v>187717.2676311073</v>
      </c>
      <c r="CX14" s="145">
        <v>2393376.9243188798</v>
      </c>
      <c r="CY14" s="11">
        <f t="shared" si="59"/>
        <v>79310.877955057338</v>
      </c>
      <c r="CZ14" s="39">
        <f t="shared" si="60"/>
        <v>-260820.58654048014</v>
      </c>
      <c r="DA14" s="39">
        <f t="shared" si="61"/>
        <v>0</v>
      </c>
      <c r="DB14" s="10">
        <f t="shared" si="62"/>
        <v>-2205659.6566877724</v>
      </c>
      <c r="DD14" s="144">
        <v>537472.5360188972</v>
      </c>
      <c r="DE14" s="145">
        <v>0</v>
      </c>
      <c r="DF14" s="145">
        <v>537472.5360188972</v>
      </c>
      <c r="DG14" s="145">
        <v>-2140565.8845211226</v>
      </c>
      <c r="DH14" s="11">
        <f t="shared" si="37"/>
        <v>349755.2683877899</v>
      </c>
      <c r="DI14" s="39">
        <f t="shared" si="38"/>
        <v>-4533942.8088400029</v>
      </c>
      <c r="DJ14" s="39">
        <f t="shared" si="39"/>
        <v>0</v>
      </c>
      <c r="DK14" s="10">
        <f t="shared" si="40"/>
        <v>2678038.4205400199</v>
      </c>
      <c r="DM14" s="144">
        <v>2051407.2727875579</v>
      </c>
      <c r="DN14" s="145">
        <v>1326270.6446885942</v>
      </c>
      <c r="DO14" s="145">
        <v>725136.62809896376</v>
      </c>
      <c r="DP14" s="145">
        <v>-2013828.9160781582</v>
      </c>
      <c r="DQ14" s="11">
        <f t="shared" si="41"/>
        <v>187664.09208006656</v>
      </c>
      <c r="DR14" s="39">
        <f t="shared" si="42"/>
        <v>126736.96844296437</v>
      </c>
      <c r="DS14" s="39">
        <f t="shared" si="43"/>
        <v>-1326270.6446885942</v>
      </c>
      <c r="DT14" s="10">
        <f t="shared" si="44"/>
        <v>4065236.1888657161</v>
      </c>
      <c r="DV14" s="144">
        <v>2630487.0970331794</v>
      </c>
      <c r="DW14" s="145">
        <v>2249146.2793910764</v>
      </c>
      <c r="DX14" s="145">
        <v>381340.81764210295</v>
      </c>
      <c r="DY14" s="145">
        <v>-1888485.8543150921</v>
      </c>
      <c r="DZ14" s="11">
        <f t="shared" si="45"/>
        <v>-343795.81045686081</v>
      </c>
      <c r="EA14" s="39">
        <f t="shared" si="46"/>
        <v>125343.0617630661</v>
      </c>
      <c r="EB14" s="39">
        <f t="shared" si="47"/>
        <v>-922875.63470248226</v>
      </c>
      <c r="EC14" s="10">
        <f t="shared" si="48"/>
        <v>4518972.9513482712</v>
      </c>
      <c r="EE14" s="144">
        <v>2588714.9887079699</v>
      </c>
      <c r="EF14" s="145">
        <v>2266953.1964221071</v>
      </c>
      <c r="EG14" s="145">
        <v>321761.79228586284</v>
      </c>
      <c r="EH14" s="145">
        <v>-1887751.0041283884</v>
      </c>
      <c r="EI14" s="11">
        <f>IF(DX14="",EG14-ABS($G14),EG14-DX14)</f>
        <v>-59579.025356240105</v>
      </c>
      <c r="EJ14" s="39">
        <f t="shared" si="56"/>
        <v>734.85018670372665</v>
      </c>
      <c r="EK14" s="39">
        <f t="shared" si="57"/>
        <v>-17806.917031030636</v>
      </c>
      <c r="EL14" s="10">
        <f t="shared" si="58"/>
        <v>4476465.992836358</v>
      </c>
      <c r="EN14" s="144">
        <v>2989722.6601935965</v>
      </c>
      <c r="EO14" s="145">
        <v>2714268.7680225414</v>
      </c>
      <c r="EP14" s="145">
        <v>275453.89217105508</v>
      </c>
      <c r="EQ14" s="145">
        <v>-1887025.9610745742</v>
      </c>
      <c r="ER14" s="11">
        <f>IF(EG14="",EP14-ABS($G14),EP14-EG14)</f>
        <v>-46307.900114807766</v>
      </c>
      <c r="ES14" s="39">
        <f t="shared" si="67"/>
        <v>725.04305381421</v>
      </c>
      <c r="ET14" s="39">
        <f t="shared" si="68"/>
        <v>-447315.57160043437</v>
      </c>
      <c r="EU14" s="10">
        <f t="shared" si="124"/>
        <v>4876748.6212681709</v>
      </c>
      <c r="EW14" s="144">
        <v>2095912.6094186583</v>
      </c>
      <c r="EX14" s="145">
        <v>1630995.9228109729</v>
      </c>
      <c r="EY14" s="145">
        <v>464916.68660768541</v>
      </c>
      <c r="EZ14" s="145">
        <v>-1745904.4389002891</v>
      </c>
      <c r="FA14" s="11">
        <f>IF(EP14="",EY14-ABS($G14),EY14-EP14)</f>
        <v>189462.79443663033</v>
      </c>
      <c r="FB14" s="39">
        <f t="shared" si="97"/>
        <v>141121.52217428503</v>
      </c>
      <c r="FC14" s="39">
        <f t="shared" si="71"/>
        <v>1083272.8452115685</v>
      </c>
      <c r="FD14" s="10">
        <f t="shared" si="125"/>
        <v>3841817.0483189477</v>
      </c>
      <c r="FF14" s="144">
        <v>3803516.2640036363</v>
      </c>
      <c r="FG14" s="145">
        <v>3680192.2572986092</v>
      </c>
      <c r="FH14" s="145">
        <v>123324.00670502707</v>
      </c>
      <c r="FI14" s="145">
        <v>-1690910.748505339</v>
      </c>
      <c r="FJ14" s="11">
        <f>IF(EY14="",FH14-ABS($G14),FH14-EY14)</f>
        <v>-341592.67990265833</v>
      </c>
      <c r="FK14" s="39">
        <f t="shared" si="98"/>
        <v>54993.690394950099</v>
      </c>
      <c r="FL14" s="39">
        <f t="shared" si="74"/>
        <v>-2049196.3344876363</v>
      </c>
      <c r="FM14" s="10">
        <f t="shared" si="126"/>
        <v>5494427.0125089753</v>
      </c>
      <c r="FO14" s="144">
        <v>5077132.2318566199</v>
      </c>
      <c r="FP14" s="145">
        <v>5016200.8564926488</v>
      </c>
      <c r="FQ14" s="145">
        <v>60931.375363971107</v>
      </c>
      <c r="FR14" s="145">
        <v>-1676586.2058758338</v>
      </c>
      <c r="FS14" s="11">
        <f>IF(FH14="",FQ14-ABS($G14),FQ14-FH14)</f>
        <v>-62392.631341055967</v>
      </c>
      <c r="FT14" s="39">
        <f t="shared" si="99"/>
        <v>14324.542629505275</v>
      </c>
      <c r="FU14" s="39">
        <f t="shared" si="77"/>
        <v>-1336008.5991940396</v>
      </c>
      <c r="FV14" s="10">
        <f t="shared" si="127"/>
        <v>6753718.4377324535</v>
      </c>
      <c r="FX14" s="144">
        <v>4951436.7956963778</v>
      </c>
      <c r="FY14" s="145">
        <v>4887368.5292246239</v>
      </c>
      <c r="FZ14" s="145">
        <v>64068.266471753828</v>
      </c>
      <c r="GA14" s="145">
        <v>-1553586.0922898841</v>
      </c>
      <c r="GB14" s="11">
        <f>IF(FQ14="",FZ14-ABS($G14),FZ14-FQ14)</f>
        <v>3136.8911077827215</v>
      </c>
      <c r="GC14" s="39">
        <f t="shared" si="100"/>
        <v>123000.11358594964</v>
      </c>
      <c r="GD14" s="39">
        <f t="shared" si="80"/>
        <v>128832.32726802491</v>
      </c>
      <c r="GE14" s="10">
        <f t="shared" si="128"/>
        <v>6505022.8879862614</v>
      </c>
      <c r="GG14" s="144">
        <v>4589838.297413189</v>
      </c>
      <c r="GH14" s="145">
        <v>4503297.1887259753</v>
      </c>
      <c r="GI14" s="145">
        <v>86541.108687213622</v>
      </c>
      <c r="GJ14" s="145">
        <v>-1557262.7794427255</v>
      </c>
      <c r="GK14" s="11">
        <f>IF(FZ14="",GI14-ABS($G14),GI14-FZ14)</f>
        <v>22472.842215459794</v>
      </c>
      <c r="GL14" s="39">
        <f t="shared" si="101"/>
        <v>-3676.6871528413612</v>
      </c>
      <c r="GM14" s="39">
        <f t="shared" si="83"/>
        <v>384071.34049864858</v>
      </c>
      <c r="GN14" s="10">
        <f t="shared" si="129"/>
        <v>6147101.0768559147</v>
      </c>
      <c r="GP14" s="144">
        <v>5547456.8206574824</v>
      </c>
      <c r="GQ14" s="145">
        <v>5503528.941585415</v>
      </c>
      <c r="GR14" s="145">
        <v>43927.879072067328</v>
      </c>
      <c r="GS14" s="145">
        <v>-1548496.3901877271</v>
      </c>
      <c r="GT14" s="11">
        <f>IF(GI14="",GR14-ABS($G14),GR14-GI14)</f>
        <v>-42613.229615146294</v>
      </c>
      <c r="GU14" s="39">
        <f t="shared" si="102"/>
        <v>8766.3892549984157</v>
      </c>
      <c r="GV14" s="39">
        <f t="shared" si="86"/>
        <v>-1000231.7528594397</v>
      </c>
      <c r="GW14" s="10">
        <f t="shared" si="130"/>
        <v>7095953.2108452097</v>
      </c>
      <c r="GY14" s="144">
        <v>5029574.2948413137</v>
      </c>
      <c r="GZ14" s="145">
        <v>4960973.1010530079</v>
      </c>
      <c r="HA14" s="145">
        <v>68601.193788305856</v>
      </c>
      <c r="HB14" s="145">
        <v>-1429451.9282004454</v>
      </c>
      <c r="HC14" s="11">
        <f>IF(GR14="",HA14-ABS($G14),HA14-GR14)</f>
        <v>24673.314716238528</v>
      </c>
      <c r="HD14" s="39">
        <f t="shared" si="103"/>
        <v>119044.46198728168</v>
      </c>
      <c r="HE14" s="39">
        <f t="shared" si="89"/>
        <v>542555.84053240716</v>
      </c>
      <c r="HF14" s="10">
        <f t="shared" si="131"/>
        <v>6459026.2230417589</v>
      </c>
      <c r="HH14" s="144">
        <v>5835902.8454263769</v>
      </c>
      <c r="HI14" s="145">
        <v>5796705.5764094638</v>
      </c>
      <c r="HJ14" s="145">
        <v>39197.269016913138</v>
      </c>
      <c r="HK14" s="145">
        <v>-1423065.5429549674</v>
      </c>
      <c r="HL14" s="11">
        <f>IF(HA14="",HJ14-ABS($G14),HJ14-HA14)</f>
        <v>-29403.924771392718</v>
      </c>
      <c r="HM14" s="39">
        <f t="shared" si="104"/>
        <v>6386.3852454780135</v>
      </c>
      <c r="HN14" s="39">
        <f t="shared" si="92"/>
        <v>-835732.47535645589</v>
      </c>
      <c r="HO14" s="10">
        <f t="shared" si="132"/>
        <v>7258968.3883813443</v>
      </c>
      <c r="HQ14" s="144">
        <v>5273453.3375056386</v>
      </c>
      <c r="HR14" s="145">
        <v>5213185.3186253533</v>
      </c>
      <c r="HS14" s="145">
        <v>60268.018880285323</v>
      </c>
      <c r="HT14" s="145">
        <v>-1433884.4317896629</v>
      </c>
      <c r="HU14" s="11">
        <f>IF(HJ14="",HS14-ABS($G14),HS14-HJ14)</f>
        <v>21070.749863372184</v>
      </c>
      <c r="HV14" s="39">
        <f t="shared" si="105"/>
        <v>-10818.888834695565</v>
      </c>
      <c r="HW14" s="39">
        <f t="shared" si="95"/>
        <v>583520.25778411049</v>
      </c>
      <c r="HX14" s="10">
        <f t="shared" si="133"/>
        <v>6707337.7692953013</v>
      </c>
      <c r="HZ14" s="146">
        <f t="shared" si="117"/>
        <v>-2135334.7823261246</v>
      </c>
      <c r="IA14" s="45">
        <f t="shared" si="118"/>
        <v>3436284.4085844131</v>
      </c>
      <c r="IB14" s="45">
        <f t="shared" si="119"/>
        <v>1300949.6262582885</v>
      </c>
      <c r="IC14" s="43">
        <f t="shared" si="120"/>
        <v>5406388.1430370128</v>
      </c>
      <c r="IE14" s="115">
        <f t="shared" si="106"/>
        <v>-1210258.3165368754</v>
      </c>
    </row>
    <row r="15" spans="1:242" ht="22.5" customHeight="1" x14ac:dyDescent="0.2">
      <c r="A15" s="28" t="s">
        <v>88</v>
      </c>
      <c r="B15" s="32" t="s">
        <v>94</v>
      </c>
      <c r="C15" s="29">
        <v>41967</v>
      </c>
      <c r="D15" s="30"/>
      <c r="E15" s="139">
        <v>102000</v>
      </c>
      <c r="F15" s="26"/>
      <c r="G15" s="31">
        <v>102000</v>
      </c>
      <c r="H15" s="19"/>
      <c r="I15" s="25"/>
      <c r="J15" s="26"/>
      <c r="K15" s="26"/>
      <c r="L15" s="26"/>
      <c r="M15" s="26"/>
      <c r="N15" s="26"/>
      <c r="O15" s="38"/>
      <c r="P15" s="31"/>
      <c r="Q15" s="19"/>
      <c r="R15" s="25"/>
      <c r="S15" s="26"/>
      <c r="T15" s="26"/>
      <c r="U15" s="26"/>
      <c r="V15" s="26"/>
      <c r="W15" s="38"/>
      <c r="X15" s="38"/>
      <c r="Y15" s="31"/>
      <c r="Z15" s="32"/>
      <c r="AA15" s="25"/>
      <c r="AB15" s="26"/>
      <c r="AC15" s="26"/>
      <c r="AD15" s="26"/>
      <c r="AE15" s="26"/>
      <c r="AF15" s="38"/>
      <c r="AG15" s="38"/>
      <c r="AH15" s="31"/>
      <c r="AJ15" s="25"/>
      <c r="AK15" s="26"/>
      <c r="AL15" s="26"/>
      <c r="AM15" s="26"/>
      <c r="AN15" s="26"/>
      <c r="AO15" s="38"/>
      <c r="AP15" s="38"/>
      <c r="AQ15" s="31"/>
      <c r="AR15" s="19"/>
      <c r="AS15" s="25">
        <v>8040.4976160704846</v>
      </c>
      <c r="AT15" s="26">
        <v>0</v>
      </c>
      <c r="AU15" s="26">
        <v>8040.4976160704846</v>
      </c>
      <c r="AV15" s="26"/>
      <c r="AW15" s="26">
        <f>IF(AL15="",AU15-ABS('VT lissée Caps depuis 29-12-17'!$T20),AU15-AL15)</f>
        <v>-93959.502383929517</v>
      </c>
      <c r="AX15" s="38">
        <f>IF(AM15="",AV15-'VT lissée Caps depuis 29-12-17'!$R20,AV15-AM15)</f>
        <v>-102000</v>
      </c>
      <c r="AY15" s="38">
        <f>IF(AK15="",'VT lissée Caps depuis 29-12-17'!$S20-AT15,AK15-AT15)</f>
        <v>0</v>
      </c>
      <c r="AZ15" s="31">
        <f t="shared" si="17"/>
        <v>8040.4976160704846</v>
      </c>
      <c r="BB15" s="25">
        <v>4485.423172966478</v>
      </c>
      <c r="BC15" s="26"/>
      <c r="BD15" s="26">
        <v>4485.423172966478</v>
      </c>
      <c r="BE15" s="26"/>
      <c r="BF15" s="26">
        <f>IF(AU15="",BD15-ABS('VT lissée Caps depuis 29-12-17'!$T20),BD15-AU15)</f>
        <v>-3555.0744431040066</v>
      </c>
      <c r="BG15" s="38">
        <f>IF(AV15="",BE15-'VT lissée Caps depuis 29-12-17'!$R20,BE15-AV15)</f>
        <v>-102000</v>
      </c>
      <c r="BH15" s="38">
        <f>IF(AT15="",'VT lissée Caps depuis 29-12-17'!$S20-BC15,AT15-BC15)</f>
        <v>0</v>
      </c>
      <c r="BI15" s="31">
        <f t="shared" si="20"/>
        <v>4485.423172966478</v>
      </c>
      <c r="BK15" s="25">
        <v>1232.5010103914676</v>
      </c>
      <c r="BL15" s="26">
        <v>0</v>
      </c>
      <c r="BM15" s="26">
        <v>1232.5010103914676</v>
      </c>
      <c r="BN15" s="132"/>
      <c r="BO15" s="26">
        <f>IF(BD15="",BM15-ABS('VT lissée Caps depuis 29-12-17'!$T20),BM15-BD15)</f>
        <v>-3252.9221625750106</v>
      </c>
      <c r="BP15" s="38">
        <f>IF(BE15="",BN15-'VT lissée Caps depuis 29-12-17'!$R20,BN15-BE15)</f>
        <v>-102000</v>
      </c>
      <c r="BQ15" s="38">
        <f>IF(BC15="",'VT lissée Caps depuis 29-12-17'!$S20-BL15,BC15-BL15)</f>
        <v>0</v>
      </c>
      <c r="BR15" s="31">
        <f t="shared" si="23"/>
        <v>1232.5010103914676</v>
      </c>
      <c r="BT15" s="25">
        <v>200.33985962413524</v>
      </c>
      <c r="BU15" s="26">
        <v>0</v>
      </c>
      <c r="BV15" s="26">
        <v>200.33985962413524</v>
      </c>
      <c r="BW15" s="132"/>
      <c r="BX15" s="26">
        <f>IF(BM15="",BV15-ABS('VT lissée Caps depuis 29-12-17'!$T20),BV15-BM15)</f>
        <v>-1032.1611507673324</v>
      </c>
      <c r="BY15" s="38">
        <f>IF(BN15="",BW15-'VT lissée Caps depuis 29-12-17'!$R20,BW15-BN15)</f>
        <v>-102000</v>
      </c>
      <c r="BZ15" s="38">
        <f>IF(BL15="",'VT lissée Caps depuis 29-12-17'!$S20-BU15,BL15-BU15)</f>
        <v>0</v>
      </c>
      <c r="CA15" s="31">
        <f t="shared" si="26"/>
        <v>200.33985962413524</v>
      </c>
      <c r="CC15" s="25">
        <f t="shared" si="27"/>
        <v>228.77255637268593</v>
      </c>
      <c r="CD15" s="26">
        <v>0</v>
      </c>
      <c r="CE15" s="26">
        <v>228.77255637268593</v>
      </c>
      <c r="CF15" s="26"/>
      <c r="CG15" s="26">
        <f>IF(BV15="",CE15-ABS('VT lissée Caps depuis 29-12-17'!$T20),CE15-BV15)</f>
        <v>28.432696748550683</v>
      </c>
      <c r="CH15" s="38">
        <f>IF(BW15="",CF15-'VT lissée Caps depuis 29-12-17'!$R20,CF15-BW15)</f>
        <v>-102000</v>
      </c>
      <c r="CI15" s="38">
        <f>IF(BU15="",'VT lissée Caps depuis 29-12-17'!$S20-CD15,BU15-CD15)</f>
        <v>0</v>
      </c>
      <c r="CJ15" s="31">
        <f t="shared" si="30"/>
        <v>228.77255637268593</v>
      </c>
      <c r="CL15" s="142">
        <v>11.82799515150961</v>
      </c>
      <c r="CM15" s="143">
        <v>0</v>
      </c>
      <c r="CN15" s="143">
        <v>11.82799515150961</v>
      </c>
      <c r="CO15" s="143">
        <v>0</v>
      </c>
      <c r="CP15" s="26">
        <f>IF(CE15="",CN15-ABS('VT lissée Caps depuis 29-12-17'!$T20),CN15-CE15)</f>
        <v>-216.94456122117631</v>
      </c>
      <c r="CQ15" s="38">
        <f>IF(CF15="",CO15-'VT lissée Caps depuis 29-12-17'!$R20,CO15-CF15)</f>
        <v>-102000</v>
      </c>
      <c r="CR15" s="38">
        <f>IF(CD15="",'VT lissée Caps depuis 29-12-17'!$S20-CM15,CD15-CM15)</f>
        <v>0</v>
      </c>
      <c r="CS15" s="31">
        <f t="shared" si="33"/>
        <v>11.82799515150961</v>
      </c>
      <c r="CU15" s="142">
        <v>1.8660643247614144E-8</v>
      </c>
      <c r="CV15" s="143">
        <v>0</v>
      </c>
      <c r="CW15" s="143">
        <v>1.8660643247614144E-8</v>
      </c>
      <c r="CX15" s="143">
        <v>2.1770750455549834E-8</v>
      </c>
      <c r="CY15" s="26">
        <f>IF(CN15="",CW15-ABS('VT lissée Caps depuis 29-12-17'!$T20),CW15-CN15)</f>
        <v>-11.827995132848967</v>
      </c>
      <c r="CZ15" s="38">
        <f>IF(CO15="",CX15-'VT lissée Caps depuis 29-12-17'!$R20,CX15-CO15)</f>
        <v>2.1770750455549834E-8</v>
      </c>
      <c r="DA15" s="38">
        <f>IF(CM15="",'VT lissée Caps depuis 29-12-17'!$S20-CV15,CM15-CV15)</f>
        <v>0</v>
      </c>
      <c r="DB15" s="31">
        <f t="shared" si="62"/>
        <v>-3.11010720793569E-9</v>
      </c>
      <c r="DD15" s="142">
        <v>2.1586972331971297</v>
      </c>
      <c r="DE15" s="143">
        <v>0</v>
      </c>
      <c r="DF15" s="143">
        <v>2.1586972331971297</v>
      </c>
      <c r="DG15" s="143">
        <v>2.5184801053966517</v>
      </c>
      <c r="DH15" s="26">
        <f>IF(CW15="",DF15-ABS('VT lissée Caps depuis 29-12-17'!$T20),DF15-CW15)</f>
        <v>2.1586972145364864</v>
      </c>
      <c r="DI15" s="38">
        <f>IF(CX15="",DG15-'VT lissée Caps depuis 29-12-17'!$R20,DG15-CX15)</f>
        <v>2.5184800836259011</v>
      </c>
      <c r="DJ15" s="38">
        <f>IF(CV15="",'VT lissée Caps depuis 29-12-17'!$S20-DE15,CV15-DE15)</f>
        <v>0</v>
      </c>
      <c r="DK15" s="31">
        <f t="shared" si="40"/>
        <v>-0.35978287219952199</v>
      </c>
      <c r="DM15" s="142">
        <v>20.676564502166343</v>
      </c>
      <c r="DN15" s="143">
        <v>0</v>
      </c>
      <c r="DO15" s="143">
        <v>20.676564502166343</v>
      </c>
      <c r="DP15" s="143">
        <v>24.122658585860734</v>
      </c>
      <c r="DQ15" s="26">
        <f>IF(DF15="",DO15-ABS('VT lissée Caps depuis 29-12-17'!$T20),DO15-DF15)</f>
        <v>18.517867268969212</v>
      </c>
      <c r="DR15" s="38">
        <f>IF(DG15="",DP15-'VT lissée Caps depuis 29-12-17'!$R20,DP15-DG15)</f>
        <v>21.604178480464082</v>
      </c>
      <c r="DS15" s="38">
        <f>IF(DE15="",'VT lissée Caps depuis 29-12-17'!$S20-DN15,DE15-DN15)</f>
        <v>0</v>
      </c>
      <c r="DT15" s="31">
        <f t="shared" si="44"/>
        <v>-3.4460940836943905</v>
      </c>
      <c r="DV15" s="142">
        <v>7.445472460415508</v>
      </c>
      <c r="DW15" s="143">
        <v>0</v>
      </c>
      <c r="DX15" s="143">
        <v>7.445472460415508</v>
      </c>
      <c r="DY15" s="143">
        <v>8.6863845371514259</v>
      </c>
      <c r="DZ15" s="26">
        <f>IF(DO15="",DX15-ABS('VT lissée Caps depuis 29-12-17'!$T20),DX15-DO15)</f>
        <v>-13.231092041750834</v>
      </c>
      <c r="EA15" s="38">
        <f>IF(DP15="",DY15-'VT lissée Caps depuis 29-12-17'!$R20,DY15-DP15)</f>
        <v>-15.436274048709308</v>
      </c>
      <c r="EB15" s="38">
        <f>IF(DN15="",'VT lissée Caps depuis 29-12-17'!$S20-DW15,DN15-DW15)</f>
        <v>0</v>
      </c>
      <c r="EC15" s="31">
        <f t="shared" si="48"/>
        <v>-1.2409120767359179</v>
      </c>
      <c r="EE15" s="142">
        <v>0.45328443882322217</v>
      </c>
      <c r="EF15" s="143">
        <v>0</v>
      </c>
      <c r="EG15" s="143">
        <v>0.45328443882322217</v>
      </c>
      <c r="EH15" s="143">
        <v>0.45328443882322217</v>
      </c>
      <c r="EI15" s="26">
        <f>IF(DX15="",EG15-ABS('VT lissée Caps depuis 29-12-17'!$T20),EG15-DX15)</f>
        <v>-6.9921880215922858</v>
      </c>
      <c r="EJ15" s="38">
        <f>IF(DY15="",EH15-'VT lissée Caps depuis 29-12-17'!$R20,EH15-DY15)</f>
        <v>-8.2331000983282046</v>
      </c>
      <c r="EK15" s="38">
        <f>IF(DW15="",'VT lissée Caps depuis 29-12-17'!$S20-EF15,DW15-EF15)</f>
        <v>0</v>
      </c>
      <c r="EL15" s="31">
        <f t="shared" si="58"/>
        <v>0</v>
      </c>
      <c r="EN15" s="142">
        <v>4.2081041750628344E-2</v>
      </c>
      <c r="EO15" s="143">
        <v>0</v>
      </c>
      <c r="EP15" s="143">
        <v>4.2081041750628344E-2</v>
      </c>
      <c r="EQ15" s="143">
        <v>4.2081041750628344E-2</v>
      </c>
      <c r="ER15" s="26">
        <f>IF(EG15="",EP15-ABS('VT lissée Caps depuis 29-12-17'!$T20),EP15-EG15)</f>
        <v>-0.41120339707259385</v>
      </c>
      <c r="ES15" s="38">
        <f>IF(EH15="",EQ15-'VT lissée Caps depuis 29-12-17'!$R20,EQ15-EH15)</f>
        <v>-0.41120339707259385</v>
      </c>
      <c r="ET15" s="38">
        <f>IF(EF15="",'VT lissée Caps depuis 29-12-17'!$S20-EO15,EF15-EO15)</f>
        <v>0</v>
      </c>
      <c r="EU15" s="31">
        <f t="shared" si="124"/>
        <v>0</v>
      </c>
      <c r="EW15" s="142">
        <v>6.1711559027626131E-3</v>
      </c>
      <c r="EX15" s="143">
        <v>0</v>
      </c>
      <c r="EY15" s="143">
        <v>6.1711559027626131E-3</v>
      </c>
      <c r="EZ15" s="143">
        <v>6.1711559027626131E-3</v>
      </c>
      <c r="FA15" s="26">
        <f>IF(EP15="",EY15-ABS('VT lissée Caps depuis 29-12-17'!$T20),EY15-EP15)</f>
        <v>-3.5909885847865732E-2</v>
      </c>
      <c r="FB15" s="38">
        <f>IF(EQ15="",EZ15-'VT lissée Caps depuis 29-12-17'!$R20,EZ15-EQ15)</f>
        <v>-3.5909885847865732E-2</v>
      </c>
      <c r="FC15" s="38">
        <f>IF(EO15="",'VT lissée Caps depuis 29-12-17'!$S20-EX15,EO15-EX15)</f>
        <v>0</v>
      </c>
      <c r="FD15" s="31">
        <f t="shared" si="125"/>
        <v>0</v>
      </c>
      <c r="FF15" s="142">
        <v>1.1264110396350015E-12</v>
      </c>
      <c r="FG15" s="143">
        <v>0</v>
      </c>
      <c r="FH15" s="143">
        <v>1.1264110396350015E-12</v>
      </c>
      <c r="FI15" s="143">
        <v>1.1264110396350015E-12</v>
      </c>
      <c r="FJ15" s="26">
        <f>IF(EY15="",FH15-ABS('VT lissée Caps depuis 29-12-17'!$T20),FH15-EY15)</f>
        <v>-6.1711559016362017E-3</v>
      </c>
      <c r="FK15" s="38">
        <f>IF(EZ15="",FI15-'VT lissée Caps depuis 29-12-17'!$R20,FI15-EZ15)</f>
        <v>-6.1711559016362017E-3</v>
      </c>
      <c r="FL15" s="38">
        <f>IF(EX15="",'VT lissée Caps depuis 29-12-17'!$S20-FG15,EX15-FG15)</f>
        <v>0</v>
      </c>
      <c r="FM15" s="31">
        <f t="shared" si="126"/>
        <v>0</v>
      </c>
      <c r="FO15" s="142">
        <v>0</v>
      </c>
      <c r="FP15" s="143">
        <v>0</v>
      </c>
      <c r="FQ15" s="143">
        <v>0</v>
      </c>
      <c r="FR15" s="143">
        <v>0</v>
      </c>
      <c r="FS15" s="26">
        <f>IF(FH15="",FQ15-ABS('VT lissée Caps depuis 29-12-17'!$T20),FQ15-FH15)</f>
        <v>-1.1264110396350015E-12</v>
      </c>
      <c r="FT15" s="38">
        <f>IF(FI15="",FR15-'VT lissée Caps depuis 29-12-17'!$R20,FR15-FI15)</f>
        <v>-1.1264110396350015E-12</v>
      </c>
      <c r="FU15" s="38">
        <f>IF(FG15="",'VT lissée Caps depuis 29-12-17'!$S20-FP15,FG15-FP15)</f>
        <v>0</v>
      </c>
      <c r="FV15" s="31">
        <f t="shared" si="127"/>
        <v>0</v>
      </c>
      <c r="FX15" s="142">
        <v>0</v>
      </c>
      <c r="FY15" s="143">
        <v>0</v>
      </c>
      <c r="FZ15" s="143">
        <v>0</v>
      </c>
      <c r="GA15" s="143">
        <v>0</v>
      </c>
      <c r="GB15" s="26">
        <f>IF(FQ15="",FZ15-ABS('VT lissée Caps depuis 29-12-17'!$T20),FZ15-FQ15)</f>
        <v>0</v>
      </c>
      <c r="GC15" s="38">
        <f>IF(FR15="",GA15-'VT lissée Caps depuis 29-12-17'!$R20,GA15-FR15)</f>
        <v>0</v>
      </c>
      <c r="GD15" s="38">
        <f>IF(FP15="",'VT lissée Caps depuis 29-12-17'!$S20-FY15,FP15-FY15)</f>
        <v>0</v>
      </c>
      <c r="GE15" s="31">
        <f t="shared" si="128"/>
        <v>0</v>
      </c>
      <c r="GG15" s="142">
        <v>0</v>
      </c>
      <c r="GH15" s="143">
        <v>0</v>
      </c>
      <c r="GI15" s="143">
        <v>0</v>
      </c>
      <c r="GJ15" s="143">
        <v>0</v>
      </c>
      <c r="GK15" s="26">
        <f>IF(FZ15="",GI15-ABS('VT lissée Caps depuis 29-12-17'!$T20),GI15-FZ15)</f>
        <v>0</v>
      </c>
      <c r="GL15" s="38">
        <f>IF(GA15="",GJ15-'VT lissée Caps depuis 29-12-17'!$R20,GJ15-GA15)</f>
        <v>0</v>
      </c>
      <c r="GM15" s="38">
        <f>IF(FY15="",'VT lissée Caps depuis 29-12-17'!$S20-GH15,FY15-GH15)</f>
        <v>0</v>
      </c>
      <c r="GN15" s="31">
        <f t="shared" si="129"/>
        <v>0</v>
      </c>
      <c r="GP15" s="142">
        <v>0</v>
      </c>
      <c r="GQ15" s="143">
        <v>0</v>
      </c>
      <c r="GR15" s="143">
        <v>0</v>
      </c>
      <c r="GS15" s="143">
        <v>0</v>
      </c>
      <c r="GT15" s="26">
        <f>IF(GI15="",GR15-ABS('VT lissée Caps depuis 29-12-17'!$T20),GR15-GI15)</f>
        <v>0</v>
      </c>
      <c r="GU15" s="38">
        <f>IF(GJ15="",GS15-'VT lissée Caps depuis 29-12-17'!$R20,GS15-GJ15)</f>
        <v>0</v>
      </c>
      <c r="GV15" s="38">
        <f>IF(GH15="",'VT lissée Caps depuis 29-12-17'!$S20-GQ15,GH15-GQ15)</f>
        <v>0</v>
      </c>
      <c r="GW15" s="31">
        <f t="shared" si="130"/>
        <v>0</v>
      </c>
      <c r="GY15" s="142">
        <v>0</v>
      </c>
      <c r="GZ15" s="143">
        <v>0</v>
      </c>
      <c r="HA15" s="143">
        <v>0</v>
      </c>
      <c r="HB15" s="143">
        <v>0</v>
      </c>
      <c r="HC15" s="26">
        <f>IF(GR15="",HA15-ABS('VT lissée Caps depuis 29-12-17'!$T20),HA15-GR15)</f>
        <v>0</v>
      </c>
      <c r="HD15" s="38">
        <f>IF(GS15="",HB15-'VT lissée Caps depuis 29-12-17'!$R20,HB15-GS15)</f>
        <v>0</v>
      </c>
      <c r="HE15" s="38">
        <f>IF(GQ15="",'VT lissée Caps depuis 29-12-17'!$S20-GZ15,GQ15-GZ15)</f>
        <v>0</v>
      </c>
      <c r="HF15" s="31">
        <f t="shared" si="131"/>
        <v>0</v>
      </c>
      <c r="HH15" s="142">
        <v>0</v>
      </c>
      <c r="HI15" s="143">
        <v>0</v>
      </c>
      <c r="HJ15" s="143">
        <v>0</v>
      </c>
      <c r="HK15" s="143">
        <v>0</v>
      </c>
      <c r="HL15" s="26">
        <f>IF(HA15="",HJ15-ABS('VT lissée Caps depuis 29-12-17'!$T20),HJ15-HA15)</f>
        <v>0</v>
      </c>
      <c r="HM15" s="38">
        <f>IF(HB15="",HK15-'VT lissée Caps depuis 29-12-17'!$R20,HK15-HB15)</f>
        <v>0</v>
      </c>
      <c r="HN15" s="38">
        <f>IF(GZ15="",'VT lissée Caps depuis 29-12-17'!$S20-HI15,GZ15-HI15)</f>
        <v>0</v>
      </c>
      <c r="HO15" s="31">
        <f t="shared" si="132"/>
        <v>0</v>
      </c>
      <c r="HQ15" s="142">
        <v>0</v>
      </c>
      <c r="HR15" s="143">
        <v>0</v>
      </c>
      <c r="HS15" s="143">
        <v>0</v>
      </c>
      <c r="HT15" s="143">
        <v>0</v>
      </c>
      <c r="HU15" s="26">
        <f>IF(HJ15="",HS15-ABS('VT lissée Caps depuis 29-12-17'!$T20),HS15-HJ15)</f>
        <v>0</v>
      </c>
      <c r="HV15" s="38">
        <f>IF(HK15="",HT15-'VT lissée Caps depuis 29-12-17'!$R20,HT15-HK15)</f>
        <v>0</v>
      </c>
      <c r="HW15" s="38">
        <f>IF(HI15="",'VT lissée Caps depuis 29-12-17'!$S20-HR15,HI15-HR15)</f>
        <v>0</v>
      </c>
      <c r="HX15" s="31">
        <f t="shared" si="133"/>
        <v>0</v>
      </c>
      <c r="HZ15" s="25"/>
      <c r="IA15" s="26"/>
      <c r="IB15" s="26"/>
      <c r="IC15" s="31"/>
      <c r="IE15" s="115">
        <f t="shared" ref="IE15:IE16" si="135">GR15-ABS(AL15)</f>
        <v>0</v>
      </c>
    </row>
    <row r="16" spans="1:242" ht="22.5" customHeight="1" x14ac:dyDescent="0.2">
      <c r="A16" s="6" t="s">
        <v>89</v>
      </c>
      <c r="B16" s="17" t="s">
        <v>95</v>
      </c>
      <c r="C16" s="7">
        <v>41967</v>
      </c>
      <c r="D16" s="8"/>
      <c r="E16" s="139">
        <v>119000</v>
      </c>
      <c r="F16" s="11"/>
      <c r="G16" s="10">
        <v>119000</v>
      </c>
      <c r="H16" s="19"/>
      <c r="I16" s="9"/>
      <c r="J16" s="11"/>
      <c r="K16" s="11"/>
      <c r="L16" s="11"/>
      <c r="M16" s="11"/>
      <c r="N16" s="11"/>
      <c r="O16" s="39"/>
      <c r="P16" s="10"/>
      <c r="Q16" s="19"/>
      <c r="R16" s="9"/>
      <c r="S16" s="11"/>
      <c r="T16" s="11"/>
      <c r="U16" s="11"/>
      <c r="V16" s="11"/>
      <c r="W16" s="39"/>
      <c r="X16" s="39"/>
      <c r="Y16" s="10"/>
      <c r="Z16" s="32"/>
      <c r="AA16" s="9"/>
      <c r="AB16" s="11"/>
      <c r="AC16" s="11"/>
      <c r="AD16" s="11"/>
      <c r="AE16" s="11"/>
      <c r="AF16" s="39"/>
      <c r="AG16" s="39"/>
      <c r="AH16" s="10"/>
      <c r="AJ16" s="9"/>
      <c r="AK16" s="11"/>
      <c r="AL16" s="11"/>
      <c r="AM16" s="11"/>
      <c r="AN16" s="11"/>
      <c r="AO16" s="39"/>
      <c r="AP16" s="39"/>
      <c r="AQ16" s="10"/>
      <c r="AR16" s="19"/>
      <c r="AS16" s="9">
        <v>9380.5805520822323</v>
      </c>
      <c r="AT16" s="11">
        <v>0</v>
      </c>
      <c r="AU16" s="11">
        <v>9380.5805520822323</v>
      </c>
      <c r="AV16" s="11"/>
      <c r="AW16" s="11">
        <f>IF(AL16="",AU16-ABS('VT lissée Caps depuis 29-12-17'!$T21),AU16-AL16)</f>
        <v>-109619.41944791777</v>
      </c>
      <c r="AX16" s="39">
        <f>IF(AM16="",AV16-'VT lissée Caps depuis 29-12-17'!$R21,AV16-AM16)</f>
        <v>-119000</v>
      </c>
      <c r="AY16" s="39">
        <f>IF(AK16="",'VT lissée Caps depuis 29-12-17'!$S21-AT16,AK16-AT16)</f>
        <v>0</v>
      </c>
      <c r="AZ16" s="10">
        <f>AS16-AV16</f>
        <v>9380.5805520822323</v>
      </c>
      <c r="BB16" s="9">
        <v>5232.9937017942248</v>
      </c>
      <c r="BC16" s="11"/>
      <c r="BD16" s="11">
        <v>5232.9937017942248</v>
      </c>
      <c r="BE16" s="11"/>
      <c r="BF16" s="11">
        <f>IF(AU16="",BD16-ABS('VT lissée Caps depuis 29-12-17'!$T21),BD16-AU16)</f>
        <v>-4147.5868502880076</v>
      </c>
      <c r="BG16" s="39">
        <f>IF(AV16="",BE16-'VT lissée Caps depuis 29-12-17'!$R21,BE16-AV16)</f>
        <v>-119000</v>
      </c>
      <c r="BH16" s="39">
        <f>IF(AT16="",'VT lissée Caps depuis 29-12-17'!$S21-BC16,AT16-BC16)</f>
        <v>0</v>
      </c>
      <c r="BI16" s="10">
        <f>BB16-BE16</f>
        <v>5232.9937017942248</v>
      </c>
      <c r="BK16" s="9">
        <v>1437.9178454567123</v>
      </c>
      <c r="BL16" s="11">
        <v>0</v>
      </c>
      <c r="BM16" s="11">
        <v>1437.9178454567123</v>
      </c>
      <c r="BN16" s="133"/>
      <c r="BO16" s="11">
        <f>IF(BD16="",BM16-ABS('VT lissée Caps depuis 29-12-17'!$T21),BM16-BD16)</f>
        <v>-3795.0758563375125</v>
      </c>
      <c r="BP16" s="39">
        <f>IF(BE16="",BN16-'VT lissée Caps depuis 29-12-17'!$R21,BN16-BE16)</f>
        <v>-119000</v>
      </c>
      <c r="BQ16" s="39">
        <f>IF(BC16="",'VT lissée Caps depuis 29-12-17'!$S21-BL16,BC16-BL16)</f>
        <v>0</v>
      </c>
      <c r="BR16" s="10">
        <f>BK16-BN16</f>
        <v>1437.9178454567123</v>
      </c>
      <c r="BT16" s="9">
        <v>233.72983622815784</v>
      </c>
      <c r="BU16" s="11">
        <v>0</v>
      </c>
      <c r="BV16" s="11">
        <v>233.72983622815784</v>
      </c>
      <c r="BW16" s="133"/>
      <c r="BX16" s="11">
        <f>IF(BM16="",BV16-ABS('VT lissée Caps depuis 29-12-17'!$T21),BV16-BM16)</f>
        <v>-1204.1880092285544</v>
      </c>
      <c r="BY16" s="39">
        <f>IF(BN16="",BW16-'VT lissée Caps depuis 29-12-17'!$R21,BW16-BN16)</f>
        <v>-119000</v>
      </c>
      <c r="BZ16" s="39">
        <f>IF(BL16="",'VT lissée Caps depuis 29-12-17'!$S21-BU16,BL16-BU16)</f>
        <v>0</v>
      </c>
      <c r="CA16" s="10">
        <f>BT16-BW16</f>
        <v>233.72983622815784</v>
      </c>
      <c r="CC16" s="9">
        <f t="shared" si="27"/>
        <v>266.9013157681336</v>
      </c>
      <c r="CD16" s="11">
        <v>0</v>
      </c>
      <c r="CE16" s="11">
        <v>266.9013157681336</v>
      </c>
      <c r="CF16" s="133"/>
      <c r="CG16" s="11">
        <f>IF(BV16="",CE16-ABS('VT lissée Caps depuis 29-12-17'!$T21),CE16-BV16)</f>
        <v>33.171479539975763</v>
      </c>
      <c r="CH16" s="39">
        <f>IF(BW16="",CF16-'VT lissée Caps depuis 29-12-17'!$R21,CF16-BW16)</f>
        <v>-119000</v>
      </c>
      <c r="CI16" s="39">
        <f>IF(BU16="",'VT lissée Caps depuis 29-12-17'!$S21-CD16,BU16-CD16)</f>
        <v>0</v>
      </c>
      <c r="CJ16" s="10">
        <f>CC16-CF16</f>
        <v>266.9013157681336</v>
      </c>
      <c r="CL16" s="144">
        <v>13.799327676761212</v>
      </c>
      <c r="CM16" s="145">
        <v>0</v>
      </c>
      <c r="CN16" s="145">
        <v>13.799327676761212</v>
      </c>
      <c r="CO16" s="145">
        <v>0</v>
      </c>
      <c r="CP16" s="11">
        <f>IF(CE16="",CN16-ABS('VT lissée Caps depuis 29-12-17'!$T21),CN16-CE16)</f>
        <v>-253.10198809137239</v>
      </c>
      <c r="CQ16" s="39">
        <f>IF(CF16="",CO16-'VT lissée Caps depuis 29-12-17'!$R21,CO16-CF16)</f>
        <v>-119000</v>
      </c>
      <c r="CR16" s="39">
        <f>IF(CD16="",'VT lissée Caps depuis 29-12-17'!$S21-CM16,CD16-CM16)</f>
        <v>0</v>
      </c>
      <c r="CS16" s="10">
        <f>CL16-CO16</f>
        <v>13.799327676761212</v>
      </c>
      <c r="CU16" s="144">
        <v>2.1770750455549834E-8</v>
      </c>
      <c r="CV16" s="145">
        <v>0</v>
      </c>
      <c r="CW16" s="145">
        <v>2.1770750455549834E-8</v>
      </c>
      <c r="CX16" s="145">
        <v>0</v>
      </c>
      <c r="CY16" s="11">
        <f>IF(CN16="",CW16-ABS('VT lissée Caps depuis 29-12-17'!$T21),CW16-CN16)</f>
        <v>-13.799327654990462</v>
      </c>
      <c r="CZ16" s="39">
        <f>IF(CO16="",CX16-'VT lissée Caps depuis 29-12-17'!$R21,CX16-CO16)</f>
        <v>0</v>
      </c>
      <c r="DA16" s="39">
        <f>IF(CM16="",'VT lissée Caps depuis 29-12-17'!$S21-CV16,CM16-CV16)</f>
        <v>0</v>
      </c>
      <c r="DB16" s="10">
        <f t="shared" si="62"/>
        <v>2.1770750455549834E-8</v>
      </c>
      <c r="DD16" s="144">
        <v>2.5184801053966517</v>
      </c>
      <c r="DE16" s="145">
        <v>0</v>
      </c>
      <c r="DF16" s="145">
        <v>2.5184801053966517</v>
      </c>
      <c r="DG16" s="145">
        <v>3826604.44010513</v>
      </c>
      <c r="DH16" s="11">
        <f>IF(CW16="",DF16-ABS('VT lissée Caps depuis 29-12-17'!$T21),DF16-CW16)</f>
        <v>2.5184800836259011</v>
      </c>
      <c r="DI16" s="39">
        <f>IF(CX16="",DG16-'VT lissée Caps depuis 29-12-17'!$R21,DG16-CX16)</f>
        <v>3826604.44010513</v>
      </c>
      <c r="DJ16" s="39">
        <f>IF(CV16="",'VT lissée Caps depuis 29-12-17'!$S21-DE16,CV16-DE16)</f>
        <v>0</v>
      </c>
      <c r="DK16" s="10">
        <f t="shared" si="40"/>
        <v>-3826601.9216250246</v>
      </c>
      <c r="DM16" s="144">
        <v>24.122658585860734</v>
      </c>
      <c r="DN16" s="145">
        <v>0</v>
      </c>
      <c r="DO16" s="145">
        <v>24.122658585860734</v>
      </c>
      <c r="DP16" s="145">
        <v>14625394.805655435</v>
      </c>
      <c r="DQ16" s="11">
        <f>IF(DF16="",DO16-ABS('VT lissée Caps depuis 29-12-17'!$T21),DO16-DF16)</f>
        <v>21.604178480464082</v>
      </c>
      <c r="DR16" s="39">
        <f>IF(DG16="",DP16-'VT lissée Caps depuis 29-12-17'!$R21,DP16-DG16)</f>
        <v>10798790.365550306</v>
      </c>
      <c r="DS16" s="39">
        <f>IF(DE16="",'VT lissée Caps depuis 29-12-17'!$S21-DN16,DE16-DN16)</f>
        <v>0</v>
      </c>
      <c r="DT16" s="10">
        <f t="shared" si="44"/>
        <v>-14625370.682996849</v>
      </c>
      <c r="DV16" s="144">
        <v>8.6863845371514259</v>
      </c>
      <c r="DW16" s="145">
        <v>0</v>
      </c>
      <c r="DX16" s="145">
        <v>8.6863845371514259</v>
      </c>
      <c r="DY16" s="145">
        <v>18752492.56552054</v>
      </c>
      <c r="DZ16" s="11">
        <f>IF(DO16="",DX16-ABS('VT lissée Caps depuis 29-12-17'!$T21),DX16-DO16)</f>
        <v>-15.436274048709308</v>
      </c>
      <c r="EA16" s="39">
        <f>IF(DP16="",DY16-'VT lissée Caps depuis 29-12-17'!$R21,DY16-DP16)</f>
        <v>4127097.7598651052</v>
      </c>
      <c r="EB16" s="39">
        <f>IF(DN16="",'VT lissée Caps depuis 29-12-17'!$S21-DW16,DN16-DW16)</f>
        <v>0</v>
      </c>
      <c r="EC16" s="10">
        <f t="shared" si="48"/>
        <v>-18752483.879136004</v>
      </c>
      <c r="EE16" s="144">
        <v>0.52883184529375926</v>
      </c>
      <c r="EF16" s="145">
        <v>0</v>
      </c>
      <c r="EG16" s="145">
        <v>0.52883184529375926</v>
      </c>
      <c r="EH16" s="145">
        <v>0.52883184529375926</v>
      </c>
      <c r="EI16" s="11">
        <f>IF(DX16="",EG16-ABS('VT lissée Caps depuis 29-12-17'!$T21),EG16-DX16)</f>
        <v>-8.1575526918576671</v>
      </c>
      <c r="EJ16" s="39">
        <f>IF(DY16="",EH16-'VT lissée Caps depuis 29-12-17'!$R21,EH16-DY16)</f>
        <v>-18752492.036688693</v>
      </c>
      <c r="EK16" s="39">
        <f>IF(DW16="",'VT lissée Caps depuis 29-12-17'!$S21-EF16,DW16-EF16)</f>
        <v>0</v>
      </c>
      <c r="EL16" s="10">
        <f t="shared" si="58"/>
        <v>0</v>
      </c>
      <c r="EN16" s="144">
        <v>4.9094548709066405E-2</v>
      </c>
      <c r="EO16" s="145">
        <v>0</v>
      </c>
      <c r="EP16" s="145">
        <v>4.9094548709066405E-2</v>
      </c>
      <c r="EQ16" s="145">
        <v>4.9094548709066405E-2</v>
      </c>
      <c r="ER16" s="11">
        <f>IF(EG16="",EP16-ABS('VT lissée Caps depuis 29-12-17'!$T21),EP16-EG16)</f>
        <v>-0.47973729658469288</v>
      </c>
      <c r="ES16" s="39">
        <f>IF(EH16="",EQ16-'VT lissée Caps depuis 29-12-17'!$R21,EQ16-EH16)</f>
        <v>-0.47973729658469288</v>
      </c>
      <c r="ET16" s="39">
        <f>IF(EF16="",'VT lissée Caps depuis 29-12-17'!$S21-EO16,EF16-EO16)</f>
        <v>0</v>
      </c>
      <c r="EU16" s="10">
        <f t="shared" si="124"/>
        <v>0</v>
      </c>
      <c r="EW16" s="144">
        <v>7.1996818865563816E-3</v>
      </c>
      <c r="EX16" s="145">
        <v>0</v>
      </c>
      <c r="EY16" s="145">
        <v>7.1996818865563816E-3</v>
      </c>
      <c r="EZ16" s="145">
        <v>7.1996818865563816E-3</v>
      </c>
      <c r="FA16" s="11">
        <f>IF(EP16="",EY16-ABS('VT lissée Caps depuis 29-12-17'!$T21),EY16-EP16)</f>
        <v>-4.1894866822510021E-2</v>
      </c>
      <c r="FB16" s="39">
        <f>IF(EQ16="",EZ16-'VT lissée Caps depuis 29-12-17'!$R21,EZ16-EQ16)</f>
        <v>-4.1894866822510021E-2</v>
      </c>
      <c r="FC16" s="39">
        <f>IF(EO16="",'VT lissée Caps depuis 29-12-17'!$S21-EX16,EO16-EX16)</f>
        <v>0</v>
      </c>
      <c r="FD16" s="10">
        <f t="shared" si="125"/>
        <v>0</v>
      </c>
      <c r="FF16" s="144">
        <v>1.3141462129075016E-12</v>
      </c>
      <c r="FG16" s="145">
        <v>0</v>
      </c>
      <c r="FH16" s="145">
        <v>1.3141462129075016E-12</v>
      </c>
      <c r="FI16" s="145">
        <v>1.3141462129075016E-12</v>
      </c>
      <c r="FJ16" s="11">
        <f>IF(EY16="",FH16-ABS('VT lissée Caps depuis 29-12-17'!$T21),FH16-EY16)</f>
        <v>-7.1996818852422357E-3</v>
      </c>
      <c r="FK16" s="39">
        <f>IF(EZ16="",FI16-'VT lissée Caps depuis 29-12-17'!$R21,FI16-EZ16)</f>
        <v>-7.1996818852422357E-3</v>
      </c>
      <c r="FL16" s="39">
        <f>IF(EX16="",'VT lissée Caps depuis 29-12-17'!$S21-FG16,EX16-FG16)</f>
        <v>0</v>
      </c>
      <c r="FM16" s="10">
        <f t="shared" si="126"/>
        <v>0</v>
      </c>
      <c r="FO16" s="144">
        <v>0</v>
      </c>
      <c r="FP16" s="145">
        <v>0</v>
      </c>
      <c r="FQ16" s="145">
        <v>0</v>
      </c>
      <c r="FR16" s="145">
        <v>0</v>
      </c>
      <c r="FS16" s="11">
        <f>IF(FH16="",FQ16-ABS('VT lissée Caps depuis 29-12-17'!$T21),FQ16-FH16)</f>
        <v>-1.3141462129075016E-12</v>
      </c>
      <c r="FT16" s="39">
        <f>IF(FI16="",FR16-'VT lissée Caps depuis 29-12-17'!$R21,FR16-FI16)</f>
        <v>-1.3141462129075016E-12</v>
      </c>
      <c r="FU16" s="39">
        <f>IF(FG16="",'VT lissée Caps depuis 29-12-17'!$S21-FP16,FG16-FP16)</f>
        <v>0</v>
      </c>
      <c r="FV16" s="10">
        <f t="shared" si="127"/>
        <v>0</v>
      </c>
      <c r="FX16" s="144">
        <v>0</v>
      </c>
      <c r="FY16" s="145">
        <v>0</v>
      </c>
      <c r="FZ16" s="145">
        <v>0</v>
      </c>
      <c r="GA16" s="145">
        <v>0</v>
      </c>
      <c r="GB16" s="11">
        <f>IF(FQ16="",FZ16-ABS('VT lissée Caps depuis 29-12-17'!$T21),FZ16-FQ16)</f>
        <v>0</v>
      </c>
      <c r="GC16" s="39">
        <f>IF(FR16="",GA16-'VT lissée Caps depuis 29-12-17'!$R21,GA16-FR16)</f>
        <v>0</v>
      </c>
      <c r="GD16" s="39">
        <f>IF(FP16="",'VT lissée Caps depuis 29-12-17'!$S21-FY16,FP16-FY16)</f>
        <v>0</v>
      </c>
      <c r="GE16" s="10">
        <f t="shared" si="128"/>
        <v>0</v>
      </c>
      <c r="GG16" s="144">
        <v>0</v>
      </c>
      <c r="GH16" s="145">
        <v>0</v>
      </c>
      <c r="GI16" s="145">
        <v>0</v>
      </c>
      <c r="GJ16" s="145">
        <v>0</v>
      </c>
      <c r="GK16" s="11">
        <f>IF(FZ16="",GI16-ABS('VT lissée Caps depuis 29-12-17'!$T21),GI16-FZ16)</f>
        <v>0</v>
      </c>
      <c r="GL16" s="39">
        <f>IF(GA16="",GJ16-'VT lissée Caps depuis 29-12-17'!$R21,GJ16-GA16)</f>
        <v>0</v>
      </c>
      <c r="GM16" s="39">
        <f>IF(FY16="",'VT lissée Caps depuis 29-12-17'!$S21-GH16,FY16-GH16)</f>
        <v>0</v>
      </c>
      <c r="GN16" s="10">
        <f t="shared" si="129"/>
        <v>0</v>
      </c>
      <c r="GP16" s="144">
        <v>0</v>
      </c>
      <c r="GQ16" s="145">
        <v>0</v>
      </c>
      <c r="GR16" s="145">
        <v>0</v>
      </c>
      <c r="GS16" s="145">
        <v>0</v>
      </c>
      <c r="GT16" s="11">
        <f>IF(GI16="",GR16-ABS('VT lissée Caps depuis 29-12-17'!$T21),GR16-GI16)</f>
        <v>0</v>
      </c>
      <c r="GU16" s="39">
        <f>IF(GJ16="",GS16-'VT lissée Caps depuis 29-12-17'!$R21,GS16-GJ16)</f>
        <v>0</v>
      </c>
      <c r="GV16" s="39">
        <f>IF(GH16="",'VT lissée Caps depuis 29-12-17'!$S21-GQ16,GH16-GQ16)</f>
        <v>0</v>
      </c>
      <c r="GW16" s="10">
        <f t="shared" si="130"/>
        <v>0</v>
      </c>
      <c r="GY16" s="144">
        <v>0</v>
      </c>
      <c r="GZ16" s="145">
        <v>0</v>
      </c>
      <c r="HA16" s="145">
        <v>0</v>
      </c>
      <c r="HB16" s="145">
        <v>0</v>
      </c>
      <c r="HC16" s="11">
        <f>IF(GR16="",HA16-ABS('VT lissée Caps depuis 29-12-17'!$T21),HA16-GR16)</f>
        <v>0</v>
      </c>
      <c r="HD16" s="39">
        <f>IF(GS16="",HB16-'VT lissée Caps depuis 29-12-17'!$R21,HB16-GS16)</f>
        <v>0</v>
      </c>
      <c r="HE16" s="39">
        <f>IF(GQ16="",'VT lissée Caps depuis 29-12-17'!$S21-GZ16,GQ16-GZ16)</f>
        <v>0</v>
      </c>
      <c r="HF16" s="10">
        <f t="shared" si="131"/>
        <v>0</v>
      </c>
      <c r="HH16" s="144">
        <v>0</v>
      </c>
      <c r="HI16" s="145">
        <v>0</v>
      </c>
      <c r="HJ16" s="145">
        <v>0</v>
      </c>
      <c r="HK16" s="145">
        <v>0</v>
      </c>
      <c r="HL16" s="11">
        <f>IF(HA16="",HJ16-ABS('VT lissée Caps depuis 29-12-17'!$T21),HJ16-HA16)</f>
        <v>0</v>
      </c>
      <c r="HM16" s="39">
        <f>IF(HB16="",HK16-'VT lissée Caps depuis 29-12-17'!$R21,HK16-HB16)</f>
        <v>0</v>
      </c>
      <c r="HN16" s="39">
        <f>IF(GZ16="",'VT lissée Caps depuis 29-12-17'!$S21-HI16,GZ16-HI16)</f>
        <v>0</v>
      </c>
      <c r="HO16" s="10">
        <f t="shared" si="132"/>
        <v>0</v>
      </c>
      <c r="HQ16" s="144">
        <v>0</v>
      </c>
      <c r="HR16" s="145">
        <v>0</v>
      </c>
      <c r="HS16" s="145">
        <v>0</v>
      </c>
      <c r="HT16" s="145">
        <v>0</v>
      </c>
      <c r="HU16" s="11">
        <f>IF(HJ16="",HS16-ABS('VT lissée Caps depuis 29-12-17'!$T21),HS16-HJ16)</f>
        <v>0</v>
      </c>
      <c r="HV16" s="39">
        <f>IF(HK16="",HT16-'VT lissée Caps depuis 29-12-17'!$R21,HT16-HK16)</f>
        <v>0</v>
      </c>
      <c r="HW16" s="39">
        <f>IF(HI16="",'VT lissée Caps depuis 29-12-17'!$S21-HR16,HI16-HR16)</f>
        <v>0</v>
      </c>
      <c r="HX16" s="10">
        <f t="shared" si="133"/>
        <v>0</v>
      </c>
      <c r="HZ16" s="146"/>
      <c r="IA16" s="45"/>
      <c r="IB16" s="45"/>
      <c r="IC16" s="43"/>
      <c r="IE16" s="115">
        <f t="shared" si="135"/>
        <v>0</v>
      </c>
    </row>
    <row r="17" spans="1:240" ht="22.5" customHeight="1" x14ac:dyDescent="0.2">
      <c r="A17" s="148" t="s">
        <v>117</v>
      </c>
      <c r="B17" s="32" t="s">
        <v>6</v>
      </c>
      <c r="C17" s="29">
        <v>43592</v>
      </c>
      <c r="D17" s="30">
        <v>2.8999999999999998E-3</v>
      </c>
      <c r="E17" s="26">
        <v>7463369.1236779997</v>
      </c>
      <c r="F17" s="26"/>
      <c r="G17" s="31">
        <v>7463369.1236779997</v>
      </c>
      <c r="H17" s="19"/>
      <c r="I17" s="25"/>
      <c r="J17" s="26"/>
      <c r="K17" s="26"/>
      <c r="L17" s="26"/>
      <c r="M17" s="26"/>
      <c r="N17" s="26"/>
      <c r="O17" s="38"/>
      <c r="P17" s="31"/>
      <c r="Q17" s="19"/>
      <c r="R17" s="25"/>
      <c r="S17" s="26"/>
      <c r="T17" s="26"/>
      <c r="U17" s="26"/>
      <c r="V17" s="26"/>
      <c r="W17" s="38"/>
      <c r="X17" s="38"/>
      <c r="Y17" s="31"/>
      <c r="Z17" s="32"/>
      <c r="AA17" s="25"/>
      <c r="AB17" s="26"/>
      <c r="AC17" s="26"/>
      <c r="AD17" s="26"/>
      <c r="AE17" s="26"/>
      <c r="AF17" s="38"/>
      <c r="AG17" s="38"/>
      <c r="AH17" s="31"/>
      <c r="AJ17" s="25"/>
      <c r="AK17" s="26"/>
      <c r="AL17" s="26"/>
      <c r="AM17" s="26"/>
      <c r="AN17" s="26"/>
      <c r="AO17" s="38"/>
      <c r="AP17" s="38"/>
      <c r="AQ17" s="31"/>
      <c r="AR17" s="19"/>
      <c r="AS17" s="25"/>
      <c r="AT17" s="26"/>
      <c r="AU17" s="26"/>
      <c r="AV17" s="26"/>
      <c r="AW17" s="26"/>
      <c r="AX17" s="38"/>
      <c r="AY17" s="38"/>
      <c r="AZ17" s="31"/>
      <c r="BB17" s="130"/>
      <c r="BC17" s="131"/>
      <c r="BD17" s="131"/>
      <c r="BE17" s="26"/>
      <c r="BF17" s="26"/>
      <c r="BG17" s="38"/>
      <c r="BH17" s="38"/>
      <c r="BI17" s="31"/>
      <c r="BK17" s="25">
        <v>5238801.5205996167</v>
      </c>
      <c r="BL17" s="26">
        <v>0</v>
      </c>
      <c r="BM17" s="26">
        <v>5238801.5205996167</v>
      </c>
      <c r="BN17" s="132">
        <v>7463369.1236779997</v>
      </c>
      <c r="BO17" s="26">
        <f t="shared" ref="BO17" si="136">IF(BD17="",BM17-ABS($G17),BM17-BD17)</f>
        <v>-2224567.603078383</v>
      </c>
      <c r="BP17" s="38">
        <f t="shared" ref="BP17" si="137">IF(BE17="",BN17-$E17,BN17-BE17)</f>
        <v>0</v>
      </c>
      <c r="BQ17" s="38">
        <f t="shared" ref="BQ17" si="138">IF(BC17="",$F17-BL17,BC17-BL17)</f>
        <v>0</v>
      </c>
      <c r="BR17" s="31">
        <f t="shared" ref="BR17" si="139">BK17-BN17</f>
        <v>-2224567.603078383</v>
      </c>
      <c r="BT17" s="25">
        <v>3458028.1318592029</v>
      </c>
      <c r="BU17" s="26">
        <v>0</v>
      </c>
      <c r="BV17" s="26">
        <v>3458028.1318592029</v>
      </c>
      <c r="BW17" s="132">
        <v>7428277.7884409297</v>
      </c>
      <c r="BX17" s="26">
        <f t="shared" ref="BX17" si="140">IF(BM17="",BV17-ABS($G17),BV17-BM17)</f>
        <v>-1780773.3887404138</v>
      </c>
      <c r="BY17" s="38">
        <f t="shared" ref="BY17" si="141">IF(BN17="",BW17-$E17,BW17-BN17)</f>
        <v>-35091.335237069987</v>
      </c>
      <c r="BZ17" s="38">
        <f t="shared" ref="BZ17" si="142">IF(BL17="",$F17-BU17,BL17-BU17)</f>
        <v>0</v>
      </c>
      <c r="CA17" s="31">
        <f t="shared" ref="CA17" si="143">BT17-BW17</f>
        <v>-3970249.6565817269</v>
      </c>
      <c r="CC17" s="25">
        <f t="shared" si="27"/>
        <v>1848412.439571159</v>
      </c>
      <c r="CD17" s="26">
        <v>0</v>
      </c>
      <c r="CE17" s="26">
        <v>1848412.439571159</v>
      </c>
      <c r="CF17" s="132">
        <v>7460333.7732854597</v>
      </c>
      <c r="CG17" s="26">
        <f t="shared" ref="CG17" si="144">IF(BV17="",CE17-ABS($G17),CE17-BV17)</f>
        <v>-1609615.6922880439</v>
      </c>
      <c r="CH17" s="38">
        <f t="shared" ref="CH17" si="145">IF(BW17="",CF17-$E17,CF17-BW17)</f>
        <v>32055.984844530001</v>
      </c>
      <c r="CI17" s="38">
        <f t="shared" ref="CI17" si="146">IF(BU17="",$F17-CD17,BU17-CD17)</f>
        <v>0</v>
      </c>
      <c r="CJ17" s="31">
        <f t="shared" ref="CJ17" si="147">CC17-CF17</f>
        <v>-5611921.3337143008</v>
      </c>
      <c r="CL17" s="142">
        <v>771422.00360149413</v>
      </c>
      <c r="CM17" s="143">
        <v>0</v>
      </c>
      <c r="CN17" s="143">
        <v>771422.00360149413</v>
      </c>
      <c r="CO17" s="143">
        <v>7439403.8670776105</v>
      </c>
      <c r="CP17" s="26">
        <f t="shared" ref="CP17" si="148">IF(CE17="",CN17-ABS($G17),CN17-CE17)</f>
        <v>-1076990.4359696647</v>
      </c>
      <c r="CQ17" s="38">
        <f t="shared" ref="CQ17" si="149">IF(CF17="",CO17-$E17,CO17-CF17)</f>
        <v>-20929.906207849272</v>
      </c>
      <c r="CR17" s="38">
        <f t="shared" ref="CR17" si="150">IF(CD17="",$F17-CM17,CD17-CM17)</f>
        <v>0</v>
      </c>
      <c r="CS17" s="31">
        <f t="shared" ref="CS17" si="151">CL17-CO17</f>
        <v>-6667981.8634761162</v>
      </c>
      <c r="CU17" s="142">
        <v>1333966.3947375582</v>
      </c>
      <c r="CV17" s="143">
        <v>0</v>
      </c>
      <c r="CW17" s="143">
        <v>1333966.3947375582</v>
      </c>
      <c r="CX17" s="143">
        <v>6690573.6819727002</v>
      </c>
      <c r="CY17" s="26">
        <f>IF(CN17="",CW17-ABS($G17),CW17-CN17)</f>
        <v>562544.39113606408</v>
      </c>
      <c r="CZ17" s="38">
        <f>IF(CO17="",CX17-$E17,CX17-CO17)</f>
        <v>-748830.18510491028</v>
      </c>
      <c r="DA17" s="38">
        <f>IF(CM17="",$F17-CV17,CM17-CV17)</f>
        <v>0</v>
      </c>
      <c r="DB17" s="31">
        <f t="shared" si="62"/>
        <v>-5356607.2872351417</v>
      </c>
      <c r="DD17" s="142">
        <v>3826604.44010513</v>
      </c>
      <c r="DE17" s="143">
        <v>0</v>
      </c>
      <c r="DF17" s="143">
        <v>3826604.44010513</v>
      </c>
      <c r="DG17" s="143">
        <v>-5949108.7828589231</v>
      </c>
      <c r="DH17" s="26">
        <f>IF(CW17="",DF17-ABS($G17),DF17-CW17)</f>
        <v>2492638.0453675715</v>
      </c>
      <c r="DI17" s="38">
        <f>IF(CX17="",DG17-$E17,DG17-CX17)</f>
        <v>-12639682.464831624</v>
      </c>
      <c r="DJ17" s="38">
        <f>IF(CV17="",$F17-DE17,CV17-DE17)</f>
        <v>0</v>
      </c>
      <c r="DK17" s="31">
        <f t="shared" si="40"/>
        <v>9775713.2229640521</v>
      </c>
      <c r="DM17" s="142">
        <v>14625394.805655435</v>
      </c>
      <c r="DN17" s="143">
        <v>9460857.8692773115</v>
      </c>
      <c r="DO17" s="143">
        <v>5164536.9363781232</v>
      </c>
      <c r="DP17" s="143">
        <v>-5579442.8001481611</v>
      </c>
      <c r="DQ17" s="26">
        <f>IF(DF17="",DO17-ABS($G17),DO17-DF17)</f>
        <v>1337932.4962729933</v>
      </c>
      <c r="DR17" s="38">
        <f>IF(DG17="",DP17-$E17,DP17-DG17)</f>
        <v>369665.98271076195</v>
      </c>
      <c r="DS17" s="38">
        <f>IF(DE17="",$F17-DN17,DE17-DN17)</f>
        <v>-9460857.8692773115</v>
      </c>
      <c r="DT17" s="31">
        <f t="shared" si="44"/>
        <v>20204837.605803594</v>
      </c>
      <c r="DV17" s="142">
        <v>18752492.56552054</v>
      </c>
      <c r="DW17" s="143">
        <v>16027001.508382471</v>
      </c>
      <c r="DX17" s="143">
        <v>2725491.0571380686</v>
      </c>
      <c r="DY17" s="143">
        <v>-5576396.9466976197</v>
      </c>
      <c r="DZ17" s="26">
        <f>IF(DO17="",DX17-ABS($G17),DX17-DO17)</f>
        <v>-2439045.8792400546</v>
      </c>
      <c r="EA17" s="38">
        <f>IF(DP17="",DY17-$E17,DY17-DP17)</f>
        <v>3045.8534505413845</v>
      </c>
      <c r="EB17" s="38">
        <f>IF(DN17="",$F17-DW17,DN17-DW17)</f>
        <v>-6566143.6391051598</v>
      </c>
      <c r="EC17" s="31">
        <f t="shared" si="48"/>
        <v>24328889.512218159</v>
      </c>
      <c r="EE17" s="142"/>
      <c r="EF17" s="143"/>
      <c r="EG17" s="143"/>
      <c r="EH17" s="143"/>
      <c r="EI17" s="26"/>
      <c r="EJ17" s="38"/>
      <c r="EK17" s="38"/>
      <c r="EL17" s="31"/>
      <c r="EN17" s="142"/>
      <c r="EO17" s="143"/>
      <c r="EP17" s="143"/>
      <c r="EQ17" s="143"/>
      <c r="ER17" s="26"/>
      <c r="ES17" s="38"/>
      <c r="ET17" s="38"/>
      <c r="EU17" s="31"/>
      <c r="EW17" s="142"/>
      <c r="EX17" s="143"/>
      <c r="EY17" s="143"/>
      <c r="EZ17" s="143"/>
      <c r="FA17" s="26"/>
      <c r="FB17" s="38"/>
      <c r="FC17" s="38"/>
      <c r="FD17" s="31"/>
      <c r="FF17" s="142"/>
      <c r="FG17" s="143"/>
      <c r="FH17" s="143"/>
      <c r="FI17" s="143"/>
      <c r="FJ17" s="26"/>
      <c r="FK17" s="38"/>
      <c r="FL17" s="38"/>
      <c r="FM17" s="31"/>
      <c r="FO17" s="142"/>
      <c r="FP17" s="143"/>
      <c r="FQ17" s="143"/>
      <c r="FR17" s="143"/>
      <c r="FS17" s="26"/>
      <c r="FT17" s="38"/>
      <c r="FU17" s="38"/>
      <c r="FV17" s="31"/>
      <c r="FX17" s="142"/>
      <c r="FY17" s="143"/>
      <c r="FZ17" s="143"/>
      <c r="GA17" s="143"/>
      <c r="GB17" s="26"/>
      <c r="GC17" s="38"/>
      <c r="GD17" s="38"/>
      <c r="GE17" s="31"/>
      <c r="GG17" s="142"/>
      <c r="GH17" s="143"/>
      <c r="GI17" s="143"/>
      <c r="GJ17" s="143"/>
      <c r="GK17" s="26"/>
      <c r="GL17" s="38"/>
      <c r="GM17" s="38"/>
      <c r="GN17" s="31"/>
      <c r="GP17" s="142"/>
      <c r="GQ17" s="143"/>
      <c r="GR17" s="143"/>
      <c r="GS17" s="143"/>
      <c r="GT17" s="26"/>
      <c r="GU17" s="38"/>
      <c r="GV17" s="38"/>
      <c r="GW17" s="31"/>
      <c r="GY17" s="142"/>
      <c r="GZ17" s="143"/>
      <c r="HA17" s="143"/>
      <c r="HB17" s="143"/>
      <c r="HC17" s="26"/>
      <c r="HD17" s="38"/>
      <c r="HE17" s="38"/>
      <c r="HF17" s="31"/>
      <c r="HH17" s="142"/>
      <c r="HI17" s="143"/>
      <c r="HJ17" s="143"/>
      <c r="HK17" s="143"/>
      <c r="HL17" s="26"/>
      <c r="HM17" s="38"/>
      <c r="HN17" s="38"/>
      <c r="HO17" s="31"/>
      <c r="HQ17" s="142"/>
      <c r="HR17" s="143"/>
      <c r="HS17" s="143"/>
      <c r="HT17" s="143"/>
      <c r="HU17" s="26"/>
      <c r="HV17" s="38"/>
      <c r="HW17" s="38"/>
      <c r="HX17" s="31"/>
      <c r="HZ17" s="25"/>
      <c r="IA17" s="26"/>
      <c r="IB17" s="26"/>
      <c r="IC17" s="31"/>
      <c r="IE17" s="115"/>
    </row>
    <row r="18" spans="1:240" ht="22.5" customHeight="1" x14ac:dyDescent="0.2">
      <c r="A18" s="33" t="s">
        <v>3</v>
      </c>
      <c r="B18" s="34"/>
      <c r="C18" s="34"/>
      <c r="D18" s="34"/>
      <c r="E18" s="35">
        <f>SUM(E7:E17)</f>
        <v>26544394.207190119</v>
      </c>
      <c r="F18" s="35">
        <f>SUM(F7:F17)</f>
        <v>4926952.2739834366</v>
      </c>
      <c r="G18" s="36">
        <f>SUM(G7:G17)</f>
        <v>21617441.933206689</v>
      </c>
      <c r="H18" s="19"/>
      <c r="I18" s="37">
        <f>SUM(I7:I10)</f>
        <v>4754360.6680656131</v>
      </c>
      <c r="J18" s="35">
        <f>SUM(J7:J10)</f>
        <v>0</v>
      </c>
      <c r="K18" s="35">
        <f>SUM(K7:K10)</f>
        <v>4754360.6680656131</v>
      </c>
      <c r="L18" s="35">
        <f>SUM(L7:L10)</f>
        <v>5561038.0640608501</v>
      </c>
      <c r="M18" s="41">
        <f>SUM(M7:M16)</f>
        <v>-736311.97431357671</v>
      </c>
      <c r="N18" s="41">
        <f>SUM(N7:N16)</f>
        <v>5021.2288816599175</v>
      </c>
      <c r="O18" s="41">
        <f>SUM(O7:O16)</f>
        <v>65344.192799999997</v>
      </c>
      <c r="P18" s="36">
        <f>SUM(P7:P10)</f>
        <v>-806677.3959952367</v>
      </c>
      <c r="Q18" s="19"/>
      <c r="R18" s="37">
        <f>SUM(R7:R12)</f>
        <v>7794099.603568444</v>
      </c>
      <c r="S18" s="35">
        <f>SUM(S7:S12)</f>
        <v>1108385.7206224431</v>
      </c>
      <c r="T18" s="35">
        <f>SUM(T7:T12)</f>
        <v>6685713.8829460014</v>
      </c>
      <c r="U18" s="35">
        <f>SUM(U7:U12)</f>
        <v>8324218.3839049693</v>
      </c>
      <c r="V18" s="41">
        <f>SUM(V7:V16)</f>
        <v>-1225225.1094123621</v>
      </c>
      <c r="W18" s="41">
        <f>SUM(W7:W16)</f>
        <v>-593422.74459965015</v>
      </c>
      <c r="X18" s="41">
        <f>SUM(X7:X16)</f>
        <v>-908360.98047141614</v>
      </c>
      <c r="Y18" s="36">
        <f>SUM(Y7:Y12)</f>
        <v>530118.78033652552</v>
      </c>
      <c r="Z18" s="19"/>
      <c r="AA18" s="37">
        <f t="shared" ref="AA18:AH18" si="152">SUM(AA7:AA16)</f>
        <v>15986406.296826748</v>
      </c>
      <c r="AB18" s="35">
        <f t="shared" si="152"/>
        <v>7036303.8629909353</v>
      </c>
      <c r="AC18" s="35">
        <f t="shared" si="152"/>
        <v>8950102.4338358119</v>
      </c>
      <c r="AD18" s="35">
        <f t="shared" si="152"/>
        <v>17670033.147662759</v>
      </c>
      <c r="AE18" s="41">
        <f t="shared" si="152"/>
        <v>-3021433.2919669393</v>
      </c>
      <c r="AF18" s="41">
        <f t="shared" si="152"/>
        <v>-601590.42013136903</v>
      </c>
      <c r="AG18" s="41">
        <f t="shared" si="152"/>
        <v>-1266334.8013360826</v>
      </c>
      <c r="AH18" s="36">
        <f t="shared" si="152"/>
        <v>-1683626.8508360132</v>
      </c>
      <c r="AJ18" s="37">
        <f t="shared" ref="AJ18:AQ18" si="153">SUM(AJ7:AJ16)</f>
        <v>13354220.896151558</v>
      </c>
      <c r="AK18" s="35">
        <f t="shared" si="153"/>
        <v>6188509.0909342328</v>
      </c>
      <c r="AL18" s="35">
        <f t="shared" si="153"/>
        <v>7165711.8052173248</v>
      </c>
      <c r="AM18" s="35">
        <f t="shared" si="153"/>
        <v>17093779.148049492</v>
      </c>
      <c r="AN18" s="41">
        <f t="shared" si="153"/>
        <v>-1784390.6286184874</v>
      </c>
      <c r="AO18" s="41">
        <f t="shared" si="153"/>
        <v>-576253.99961326888</v>
      </c>
      <c r="AP18" s="41">
        <f t="shared" si="153"/>
        <v>847794.77205670287</v>
      </c>
      <c r="AQ18" s="36">
        <f t="shared" si="153"/>
        <v>-3739558.2518979344</v>
      </c>
      <c r="AR18" s="19"/>
      <c r="AS18" s="37">
        <f t="shared" ref="AS18:AZ18" si="154">SUM(AS7:AS16)</f>
        <v>10692470.1508752</v>
      </c>
      <c r="AT18" s="35">
        <f t="shared" si="154"/>
        <v>4447725.7504339898</v>
      </c>
      <c r="AU18" s="35">
        <f t="shared" si="154"/>
        <v>6244744.4004412098</v>
      </c>
      <c r="AV18" s="35">
        <f t="shared" si="154"/>
        <v>16258324.116183681</v>
      </c>
      <c r="AW18" s="41">
        <f t="shared" si="154"/>
        <v>-1141967.4047761157</v>
      </c>
      <c r="AX18" s="41">
        <f t="shared" si="154"/>
        <v>-1056455.0318658119</v>
      </c>
      <c r="AY18" s="41">
        <f t="shared" si="154"/>
        <v>1740783.3405002425</v>
      </c>
      <c r="AZ18" s="36">
        <f t="shared" si="154"/>
        <v>-5565853.9653084809</v>
      </c>
      <c r="BB18" s="37">
        <f t="shared" ref="BB18:BI18" si="155">SUM(BB7:BB16)</f>
        <v>7749776.4792504171</v>
      </c>
      <c r="BC18" s="35">
        <f t="shared" si="155"/>
        <v>2828669.2326927325</v>
      </c>
      <c r="BD18" s="35">
        <f t="shared" si="155"/>
        <v>4921107.2465576846</v>
      </c>
      <c r="BE18" s="134">
        <f t="shared" si="155"/>
        <v>15079076.2564811</v>
      </c>
      <c r="BF18" s="41">
        <f t="shared" si="155"/>
        <v>-1323637.1538835249</v>
      </c>
      <c r="BG18" s="41">
        <f t="shared" si="155"/>
        <v>-1400247.8597025806</v>
      </c>
      <c r="BH18" s="41">
        <f t="shared" si="155"/>
        <v>1619056.5177412578</v>
      </c>
      <c r="BI18" s="36">
        <f t="shared" si="155"/>
        <v>-7329299.7772306828</v>
      </c>
      <c r="BK18" s="37">
        <f t="shared" ref="BK18:BR18" si="156">SUM(BK7:BK17)</f>
        <v>7766206.4461706262</v>
      </c>
      <c r="BL18" s="35">
        <f t="shared" si="156"/>
        <v>0</v>
      </c>
      <c r="BM18" s="35">
        <f t="shared" si="156"/>
        <v>7766206.4461706262</v>
      </c>
      <c r="BN18" s="134">
        <f t="shared" si="156"/>
        <v>21491179.4685583</v>
      </c>
      <c r="BO18" s="41">
        <f t="shared" si="156"/>
        <v>-4618269.9240650572</v>
      </c>
      <c r="BP18" s="41">
        <f t="shared" si="156"/>
        <v>-1272265.9116007991</v>
      </c>
      <c r="BQ18" s="41">
        <f t="shared" si="156"/>
        <v>2894013.4254927328</v>
      </c>
      <c r="BR18" s="36">
        <f t="shared" si="156"/>
        <v>-13724973.022387676</v>
      </c>
      <c r="BT18" s="37">
        <f t="shared" ref="BT18:CA18" si="157">SUM(BT7:BT17)</f>
        <v>4965120.8743027272</v>
      </c>
      <c r="BU18" s="35">
        <f t="shared" si="157"/>
        <v>0</v>
      </c>
      <c r="BV18" s="35">
        <f t="shared" si="157"/>
        <v>4965120.8743027272</v>
      </c>
      <c r="BW18" s="134">
        <f t="shared" si="157"/>
        <v>20112013.451266475</v>
      </c>
      <c r="BX18" s="41">
        <f t="shared" si="157"/>
        <v>-2801085.571867899</v>
      </c>
      <c r="BY18" s="41">
        <f t="shared" si="157"/>
        <v>-1600166.0172918274</v>
      </c>
      <c r="BZ18" s="41">
        <f t="shared" si="157"/>
        <v>0</v>
      </c>
      <c r="CA18" s="36">
        <f t="shared" si="157"/>
        <v>-15146892.576963745</v>
      </c>
      <c r="CC18" s="37">
        <f t="shared" ref="CC18:CJ18" si="158">SUM(CC7:CC17)</f>
        <v>2663628.315781116</v>
      </c>
      <c r="CD18" s="35">
        <f t="shared" si="158"/>
        <v>0</v>
      </c>
      <c r="CE18" s="35">
        <f t="shared" si="158"/>
        <v>2663628.315781116</v>
      </c>
      <c r="CF18" s="134">
        <f t="shared" si="158"/>
        <v>18882920.344026472</v>
      </c>
      <c r="CG18" s="41">
        <f t="shared" si="158"/>
        <v>-2301492.5585216112</v>
      </c>
      <c r="CH18" s="41">
        <f t="shared" si="158"/>
        <v>-1450093.1072399989</v>
      </c>
      <c r="CI18" s="41">
        <f t="shared" si="158"/>
        <v>0</v>
      </c>
      <c r="CJ18" s="36">
        <f t="shared" si="158"/>
        <v>-16219292.02824536</v>
      </c>
      <c r="CL18" s="37">
        <f t="shared" ref="CL18:CS18" si="159">SUM(CL7:CL17)</f>
        <v>1075300.2810488795</v>
      </c>
      <c r="CM18" s="35">
        <f t="shared" si="159"/>
        <v>0</v>
      </c>
      <c r="CN18" s="35">
        <f t="shared" si="159"/>
        <v>1075300.2810488795</v>
      </c>
      <c r="CO18" s="134">
        <f t="shared" si="159"/>
        <v>17475841.971597146</v>
      </c>
      <c r="CP18" s="41">
        <f t="shared" si="159"/>
        <v>-1588328.0347322365</v>
      </c>
      <c r="CQ18" s="41">
        <f t="shared" si="159"/>
        <v>-1628078.3724293292</v>
      </c>
      <c r="CR18" s="41">
        <f t="shared" si="159"/>
        <v>0</v>
      </c>
      <c r="CS18" s="36">
        <f t="shared" si="159"/>
        <v>-16400541.690548265</v>
      </c>
      <c r="CU18" s="37">
        <f t="shared" ref="CU18:DB18" si="160">SUM(CU7:CU17)</f>
        <v>1839347.9188996607</v>
      </c>
      <c r="CV18" s="35">
        <f t="shared" si="160"/>
        <v>0</v>
      </c>
      <c r="CW18" s="35">
        <f t="shared" si="160"/>
        <v>1839347.9188996607</v>
      </c>
      <c r="CX18" s="134">
        <f t="shared" si="160"/>
        <v>15336485.167217977</v>
      </c>
      <c r="CY18" s="41">
        <f t="shared" si="160"/>
        <v>764047.63785078132</v>
      </c>
      <c r="CZ18" s="41">
        <f t="shared" si="160"/>
        <v>-2139356.8043791661</v>
      </c>
      <c r="DA18" s="41">
        <f t="shared" si="160"/>
        <v>0</v>
      </c>
      <c r="DB18" s="36">
        <f t="shared" si="160"/>
        <v>-13497137.248318315</v>
      </c>
      <c r="DD18" s="37">
        <f t="shared" ref="DD18:DK18" si="161">SUM(DD7:DD17)</f>
        <v>5330413.5805654535</v>
      </c>
      <c r="DE18" s="35">
        <f t="shared" si="161"/>
        <v>0</v>
      </c>
      <c r="DF18" s="35">
        <f t="shared" si="161"/>
        <v>5330413.5805654535</v>
      </c>
      <c r="DG18" s="147">
        <f t="shared" si="161"/>
        <v>-9327497.9012515731</v>
      </c>
      <c r="DH18" s="41">
        <f t="shared" si="161"/>
        <v>3491065.6616657921</v>
      </c>
      <c r="DI18" s="41">
        <f t="shared" si="161"/>
        <v>-24663983.06846955</v>
      </c>
      <c r="DJ18" s="41">
        <f t="shared" si="161"/>
        <v>0</v>
      </c>
      <c r="DK18" s="36">
        <f t="shared" si="161"/>
        <v>14657911.481817026</v>
      </c>
      <c r="DM18" s="37">
        <v>20667125.024643611</v>
      </c>
      <c r="DN18" s="35">
        <v>13332212.080579471</v>
      </c>
      <c r="DO18" s="35">
        <v>7334912.9440641366</v>
      </c>
      <c r="DP18" s="134">
        <v>2398744.4710064214</v>
      </c>
      <c r="DQ18" s="41">
        <f>SUM(DQ7:DQ17)</f>
        <v>2004499.363498684</v>
      </c>
      <c r="DR18" s="41">
        <f>SUM(DR7:DR17)</f>
        <v>11783578.853964766</v>
      </c>
      <c r="DS18" s="41">
        <f>SUM(DS7:DS17)</f>
        <v>-13332212.080579471</v>
      </c>
      <c r="DT18" s="36">
        <f>SUM(DT7:DT17)</f>
        <v>18211044.071930416</v>
      </c>
      <c r="DV18" s="37">
        <v>26597636.361710005</v>
      </c>
      <c r="DW18" s="35">
        <v>22777632.36105692</v>
      </c>
      <c r="DX18" s="35">
        <v>3820004.0006530816</v>
      </c>
      <c r="DY18" s="134">
        <v>7023897.8032909296</v>
      </c>
      <c r="DZ18" s="41">
        <f>SUM(DZ7:DZ17)</f>
        <v>-3514908.943411056</v>
      </c>
      <c r="EA18" s="41">
        <f>SUM(EA7:EA17)</f>
        <v>4567816.8505777419</v>
      </c>
      <c r="EB18" s="41">
        <f>SUM(EB7:EB17)</f>
        <v>-9445420.2804774493</v>
      </c>
      <c r="EC18" s="36">
        <f>SUM(EC7:EC17)</f>
        <v>19573738.558419067</v>
      </c>
      <c r="EE18" s="37">
        <f t="shared" ref="EE18:EH18" si="162">SUM(EE7:EE17)</f>
        <v>7706183.8894386766</v>
      </c>
      <c r="EF18" s="35">
        <f t="shared" si="162"/>
        <v>6810866.0959285349</v>
      </c>
      <c r="EG18" s="35">
        <f t="shared" si="162"/>
        <v>895317.79351014132</v>
      </c>
      <c r="EH18" s="147">
        <f t="shared" si="162"/>
        <v>-6096621.5749939336</v>
      </c>
      <c r="EI18" s="41">
        <f>SUM(EI7:EI17)</f>
        <v>-199195.15000487139</v>
      </c>
      <c r="EJ18" s="41">
        <f>SUM(EJ7:EJ17)</f>
        <v>-18750092.611456245</v>
      </c>
      <c r="EK18" s="41">
        <f>SUM(EK7:EK17)</f>
        <v>-60235.243254085246</v>
      </c>
      <c r="EL18" s="36">
        <f>SUM(EL7:EL17)</f>
        <v>13802805.46443261</v>
      </c>
      <c r="EN18" s="37">
        <f t="shared" ref="EN18:EQ18" si="163">SUM(EN7:EN17)</f>
        <v>9025229.8106104918</v>
      </c>
      <c r="EO18" s="35">
        <f t="shared" si="163"/>
        <v>8298096.513403995</v>
      </c>
      <c r="EP18" s="35">
        <f t="shared" si="163"/>
        <v>727133.29720649729</v>
      </c>
      <c r="EQ18" s="147">
        <f t="shared" si="163"/>
        <v>-5839509.6545656482</v>
      </c>
      <c r="ER18" s="152">
        <f>SUM(ER7:ER17)</f>
        <v>-168184.496303644</v>
      </c>
      <c r="ES18" s="41">
        <f>SUM(ES7:ES17)</f>
        <v>143495.85891999476</v>
      </c>
      <c r="ET18" s="152">
        <f>SUM(ET7:ET17)</f>
        <v>-1487230.4174754599</v>
      </c>
      <c r="EU18" s="36">
        <f>SUM(EU7:EU17)</f>
        <v>14864739.465176139</v>
      </c>
      <c r="EW18" s="37">
        <f t="shared" ref="EW18:EZ18" si="164">SUM(EW7:EW17)</f>
        <v>6373516.2887944626</v>
      </c>
      <c r="EX18" s="35">
        <f t="shared" si="164"/>
        <v>5104886.8667119006</v>
      </c>
      <c r="EY18" s="35">
        <f t="shared" si="164"/>
        <v>1268629.4220825618</v>
      </c>
      <c r="EZ18" s="147">
        <f t="shared" si="164"/>
        <v>-5355143.7307985369</v>
      </c>
      <c r="FA18" s="152">
        <f>SUM(FA7:FA17)</f>
        <v>541496.12487606425</v>
      </c>
      <c r="FB18" s="41">
        <f>SUM(FB7:FB17)</f>
        <v>484365.92376711167</v>
      </c>
      <c r="FC18" s="152">
        <f>SUM(FC7:FC17)</f>
        <v>3193209.6466920944</v>
      </c>
      <c r="FD18" s="36">
        <f>SUM(FD7:FD17)</f>
        <v>12119308.543932665</v>
      </c>
      <c r="FF18" s="37">
        <f t="shared" ref="FF18:FM18" si="165">SUM(FF7:FF17)</f>
        <v>11937361.030216817</v>
      </c>
      <c r="FG18" s="35">
        <f t="shared" si="165"/>
        <v>11611922.908301823</v>
      </c>
      <c r="FH18" s="35">
        <f t="shared" si="165"/>
        <v>325438.12191499374</v>
      </c>
      <c r="FI18" s="147">
        <f t="shared" si="165"/>
        <v>-5198275.3334793374</v>
      </c>
      <c r="FJ18" s="152">
        <f t="shared" si="165"/>
        <v>-943191.30016756791</v>
      </c>
      <c r="FK18" s="41">
        <f t="shared" si="165"/>
        <v>156868.39731919943</v>
      </c>
      <c r="FL18" s="152">
        <f t="shared" si="165"/>
        <v>-6507036.0415899232</v>
      </c>
      <c r="FM18" s="36">
        <f t="shared" si="165"/>
        <v>16717243.744676674</v>
      </c>
      <c r="FO18" s="37">
        <f t="shared" ref="FO18" si="166">SUM(FO7:FO17)</f>
        <v>15827343.043407055</v>
      </c>
      <c r="FP18" s="35">
        <f t="shared" ref="FP18" si="167">SUM(FP7:FP17)</f>
        <v>15669486.759133212</v>
      </c>
      <c r="FQ18" s="35">
        <f t="shared" ref="FQ18" si="168">SUM(FQ7:FQ17)</f>
        <v>157856.28427384212</v>
      </c>
      <c r="FR18" s="147">
        <f t="shared" ref="FR18" si="169">SUM(FR7:FR17)</f>
        <v>-5157892.0967253689</v>
      </c>
      <c r="FS18" s="152">
        <f t="shared" ref="FS18" si="170">SUM(FS7:FS17)</f>
        <v>-167581.83764115162</v>
      </c>
      <c r="FT18" s="41">
        <f t="shared" ref="FT18" si="171">SUM(FT7:FT17)</f>
        <v>40383.236753968027</v>
      </c>
      <c r="FU18" s="152">
        <f t="shared" ref="FU18" si="172">SUM(FU7:FU17)</f>
        <v>-4057563.8508313899</v>
      </c>
      <c r="FV18" s="36">
        <f t="shared" ref="FV18" si="173">SUM(FV7:FV17)</f>
        <v>20066504.115491282</v>
      </c>
      <c r="FX18" s="37">
        <f t="shared" ref="FX18:GE18" si="174">SUM(FX7:FX17)</f>
        <v>15542840.976802904</v>
      </c>
      <c r="FY18" s="35">
        <f t="shared" si="174"/>
        <v>15377315.157316931</v>
      </c>
      <c r="FZ18" s="35">
        <f t="shared" si="174"/>
        <v>165525.81948597496</v>
      </c>
      <c r="GA18" s="147">
        <f t="shared" si="174"/>
        <v>-4784760.2378525967</v>
      </c>
      <c r="GB18" s="152">
        <f t="shared" si="174"/>
        <v>7669.5352121328469</v>
      </c>
      <c r="GC18" s="41">
        <f t="shared" si="174"/>
        <v>373131.85887277278</v>
      </c>
      <c r="GD18" s="152">
        <f t="shared" si="174"/>
        <v>292171.60181628354</v>
      </c>
      <c r="GE18" s="36">
        <f t="shared" si="174"/>
        <v>19423760.241949208</v>
      </c>
      <c r="GG18" s="37">
        <f t="shared" ref="GG18:GN18" si="175">SUM(GG7:GG17)</f>
        <v>14560786.010291299</v>
      </c>
      <c r="GH18" s="35">
        <f t="shared" si="175"/>
        <v>14339400.400520056</v>
      </c>
      <c r="GI18" s="35">
        <f t="shared" si="175"/>
        <v>221385.60977124306</v>
      </c>
      <c r="GJ18" s="147">
        <f t="shared" si="175"/>
        <v>-4795192.0473410869</v>
      </c>
      <c r="GK18" s="152">
        <f t="shared" si="175"/>
        <v>55859.7902852681</v>
      </c>
      <c r="GL18" s="41">
        <f t="shared" si="175"/>
        <v>-10431.809488490428</v>
      </c>
      <c r="GM18" s="152">
        <f t="shared" si="175"/>
        <v>1037914.7567968743</v>
      </c>
      <c r="GN18" s="36">
        <f t="shared" si="175"/>
        <v>18524389.072947107</v>
      </c>
      <c r="GP18" s="37">
        <f>SUM(GP7:GP17)</f>
        <v>17414842.426279426</v>
      </c>
      <c r="GQ18" s="35">
        <f t="shared" ref="GQ18:GW18" si="176">SUM(GQ7:GQ17)</f>
        <v>17304089.751276091</v>
      </c>
      <c r="GR18" s="35">
        <f t="shared" si="176"/>
        <v>110752.67500333348</v>
      </c>
      <c r="GS18" s="147">
        <f t="shared" si="176"/>
        <v>-4628526.1198994322</v>
      </c>
      <c r="GT18" s="152">
        <f t="shared" si="176"/>
        <v>-110632.93476790958</v>
      </c>
      <c r="GU18" s="41">
        <f t="shared" si="176"/>
        <v>166665.92744165464</v>
      </c>
      <c r="GV18" s="152">
        <f t="shared" si="176"/>
        <v>-2964689.3507560361</v>
      </c>
      <c r="GW18" s="36">
        <f t="shared" si="176"/>
        <v>20919745.905566633</v>
      </c>
      <c r="GY18" s="37">
        <f>SUM(GY7:GY17)</f>
        <v>15743966.450542476</v>
      </c>
      <c r="GZ18" s="35">
        <f t="shared" ref="GZ18:HF18" si="177">SUM(GZ7:GZ17)</f>
        <v>15572850.673589792</v>
      </c>
      <c r="HA18" s="35">
        <f t="shared" si="177"/>
        <v>171115.77695268393</v>
      </c>
      <c r="HB18" s="147">
        <f t="shared" si="177"/>
        <v>-4266484.4466259424</v>
      </c>
      <c r="HC18" s="152">
        <f t="shared" si="177"/>
        <v>60363.101949350443</v>
      </c>
      <c r="HD18" s="41">
        <f t="shared" si="177"/>
        <v>362041.67327349022</v>
      </c>
      <c r="HE18" s="152">
        <f t="shared" si="177"/>
        <v>1731239.0776863</v>
      </c>
      <c r="HF18" s="36">
        <f t="shared" si="177"/>
        <v>19016618.96014249</v>
      </c>
      <c r="HH18" s="37">
        <f>SUM(HH7:HH17)</f>
        <v>18029044.220209301</v>
      </c>
      <c r="HI18" s="35">
        <f t="shared" ref="HI18:HO18" si="178">SUM(HI7:HI17)</f>
        <v>17932275.098927081</v>
      </c>
      <c r="HJ18" s="35">
        <f t="shared" si="178"/>
        <v>96769.121282221051</v>
      </c>
      <c r="HK18" s="147">
        <f t="shared" si="178"/>
        <v>-4249482.0908680148</v>
      </c>
      <c r="HL18" s="152">
        <f t="shared" si="178"/>
        <v>-74346.655670462875</v>
      </c>
      <c r="HM18" s="41">
        <f t="shared" si="178"/>
        <v>17002.35575792742</v>
      </c>
      <c r="HN18" s="152">
        <f t="shared" si="178"/>
        <v>-2359424.425337289</v>
      </c>
      <c r="HO18" s="36">
        <f t="shared" si="178"/>
        <v>20971386.275754221</v>
      </c>
      <c r="HQ18" s="37">
        <f>SUM(HQ7:HQ17)</f>
        <v>16399490.233086735</v>
      </c>
      <c r="HR18" s="35">
        <f t="shared" ref="HR18:HX18" si="179">SUM(HR7:HR17)</f>
        <v>16251176.729954332</v>
      </c>
      <c r="HS18" s="35">
        <f t="shared" si="179"/>
        <v>148313.50313240197</v>
      </c>
      <c r="HT18" s="147">
        <f t="shared" si="179"/>
        <v>-4280140.4484518105</v>
      </c>
      <c r="HU18" s="152">
        <f t="shared" si="179"/>
        <v>51544.381850180915</v>
      </c>
      <c r="HV18" s="41">
        <f t="shared" si="179"/>
        <v>-30658.357583796344</v>
      </c>
      <c r="HW18" s="152">
        <f t="shared" si="179"/>
        <v>1681098.3689727481</v>
      </c>
      <c r="HX18" s="36">
        <f t="shared" si="179"/>
        <v>19600305.313653026</v>
      </c>
      <c r="HZ18" s="208">
        <f>SUM(HZ7:HZ17)</f>
        <v>-8294086.664017098</v>
      </c>
      <c r="IA18" s="35">
        <f>SUM(IA7:IA17)</f>
        <v>11389568.648770895</v>
      </c>
      <c r="IB18" s="207">
        <f>SUM(IB7:IB17)</f>
        <v>3095481.9847538047</v>
      </c>
      <c r="IC18" s="36">
        <f>SUM(IC7:IC17)</f>
        <v>17584148.696784742</v>
      </c>
      <c r="IE18" s="153">
        <f>SUM(IE7:IE17)</f>
        <v>-5179215.5757836532</v>
      </c>
    </row>
    <row r="19" spans="1:240" ht="15.75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J19" s="19"/>
      <c r="AK19" s="19"/>
      <c r="AL19" s="19"/>
      <c r="AM19" s="19"/>
      <c r="AN19" s="19"/>
      <c r="AO19" s="19"/>
      <c r="AP19" s="19"/>
      <c r="AQ19" s="19"/>
      <c r="AS19" s="19"/>
      <c r="AT19" s="19"/>
      <c r="AU19" s="19"/>
      <c r="AV19" s="19"/>
      <c r="AW19" s="19"/>
      <c r="AX19" s="19"/>
      <c r="AY19" s="19"/>
      <c r="AZ19" s="19"/>
      <c r="BB19" s="19"/>
      <c r="BC19" s="19"/>
      <c r="BD19" s="19"/>
      <c r="BE19" s="19"/>
      <c r="BF19" s="19"/>
      <c r="BG19" s="19"/>
      <c r="BH19" s="19"/>
      <c r="BI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C19" s="19"/>
      <c r="CD19" s="19"/>
      <c r="CE19" s="19"/>
      <c r="CF19" s="19"/>
      <c r="CG19" s="19"/>
      <c r="CH19" s="19"/>
      <c r="CI19" s="19"/>
      <c r="CJ19" s="19"/>
      <c r="CL19" s="19"/>
      <c r="CM19" s="19"/>
      <c r="CN19" s="19"/>
      <c r="CO19" s="19"/>
      <c r="CP19" s="19"/>
      <c r="CQ19" s="19"/>
      <c r="CR19" s="19"/>
      <c r="CS19" s="19"/>
      <c r="CU19" s="19"/>
      <c r="CV19" s="19"/>
      <c r="CW19" s="19"/>
      <c r="CX19" s="19"/>
      <c r="CY19" s="19"/>
      <c r="CZ19" s="19"/>
      <c r="DA19" s="19"/>
      <c r="DB19" s="19"/>
      <c r="DD19" s="19"/>
      <c r="DE19" s="19"/>
      <c r="DF19" s="19"/>
      <c r="DG19" s="19"/>
      <c r="DH19" s="19"/>
      <c r="DI19" s="19"/>
      <c r="DJ19" s="19"/>
      <c r="DK19" s="19"/>
      <c r="DM19" s="19"/>
      <c r="DN19" s="19"/>
      <c r="DO19" s="19"/>
      <c r="DP19" s="19"/>
      <c r="DQ19" s="19"/>
      <c r="DR19" s="19"/>
      <c r="DS19" s="19"/>
      <c r="DT19" s="19"/>
      <c r="DV19" s="19"/>
      <c r="DW19" s="19"/>
      <c r="DX19" s="19"/>
      <c r="DY19" s="19"/>
      <c r="DZ19" s="19"/>
      <c r="EA19" s="19"/>
      <c r="EB19" s="19"/>
      <c r="EC19" s="19"/>
      <c r="EE19" s="19"/>
      <c r="EF19" s="19"/>
      <c r="EG19" s="19"/>
      <c r="EH19" s="19"/>
      <c r="EI19" s="19"/>
      <c r="EJ19" s="19"/>
      <c r="EK19" s="19"/>
      <c r="EL19" s="19"/>
      <c r="EN19" s="19"/>
      <c r="EO19" s="19"/>
      <c r="EP19" s="19"/>
      <c r="EQ19" s="19"/>
      <c r="ER19" s="19"/>
      <c r="ES19" s="19"/>
      <c r="ET19" s="19"/>
      <c r="EU19" s="19"/>
      <c r="EW19" s="19"/>
      <c r="EX19" s="19"/>
      <c r="EY19" s="19"/>
      <c r="EZ19" s="19"/>
      <c r="FA19" s="19"/>
      <c r="FB19" s="19"/>
      <c r="FC19" s="19"/>
      <c r="FD19" s="19"/>
      <c r="FF19" s="19"/>
      <c r="FG19" s="19"/>
      <c r="FH19" s="19"/>
      <c r="FI19" s="19"/>
      <c r="FJ19" s="19"/>
      <c r="FK19" s="19"/>
      <c r="FL19" s="19"/>
      <c r="FM19" s="19"/>
      <c r="FO19" s="19"/>
      <c r="FP19" s="19"/>
      <c r="FQ19" s="19"/>
      <c r="FR19" s="19"/>
      <c r="FS19" s="19"/>
      <c r="FT19" s="19"/>
      <c r="FU19" s="19"/>
      <c r="FV19" s="19"/>
      <c r="FX19" s="19"/>
      <c r="FY19" s="19"/>
      <c r="FZ19" s="19"/>
      <c r="GA19" s="19"/>
      <c r="GB19" s="19"/>
      <c r="GC19" s="19"/>
      <c r="GD19" s="19"/>
      <c r="GE19" s="19"/>
      <c r="GG19" s="19"/>
      <c r="GH19" s="19"/>
      <c r="GI19" s="19"/>
      <c r="GJ19" s="19"/>
      <c r="GK19" s="19"/>
      <c r="GL19" s="19"/>
      <c r="GM19" s="19"/>
      <c r="GN19" s="19"/>
      <c r="GP19" s="19"/>
      <c r="GQ19" s="19"/>
      <c r="GR19" s="19"/>
      <c r="GS19" s="19"/>
      <c r="GT19" s="19"/>
      <c r="GU19" s="19"/>
      <c r="GV19" s="19"/>
      <c r="GW19" s="19"/>
      <c r="GY19" s="19"/>
      <c r="GZ19" s="19"/>
      <c r="HA19" s="19"/>
      <c r="HB19" s="19"/>
      <c r="HC19" s="19"/>
      <c r="HD19" s="19"/>
      <c r="HE19" s="19"/>
      <c r="HF19" s="19"/>
      <c r="HH19" s="19"/>
      <c r="HI19" s="19"/>
      <c r="HJ19" s="19"/>
      <c r="HK19" s="19"/>
      <c r="HL19" s="19"/>
      <c r="HM19" s="19"/>
      <c r="HN19" s="19"/>
      <c r="HO19" s="19"/>
      <c r="HQ19" s="19"/>
      <c r="HR19" s="19"/>
      <c r="HS19" s="19"/>
      <c r="HT19" s="19"/>
      <c r="HU19" s="19"/>
      <c r="HV19" s="19"/>
      <c r="HW19" s="19"/>
      <c r="HX19" s="19"/>
      <c r="HZ19" s="155" t="s">
        <v>96</v>
      </c>
      <c r="IA19"/>
      <c r="IB19"/>
    </row>
    <row r="20" spans="1:240" ht="15.75" x14ac:dyDescent="0.2">
      <c r="A20" s="19"/>
      <c r="B20" s="19"/>
      <c r="C20" s="19"/>
      <c r="D20" s="19"/>
      <c r="E20" s="112" t="s">
        <v>92</v>
      </c>
      <c r="F20" s="15"/>
      <c r="G20" s="15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K20" s="19"/>
      <c r="AL20" s="19"/>
      <c r="AM20" s="19"/>
      <c r="AN20" s="19"/>
      <c r="AO20" s="19"/>
      <c r="AP20" s="19"/>
      <c r="AQ20" s="19"/>
      <c r="AT20" s="19"/>
      <c r="AU20" s="19"/>
      <c r="AV20" s="19"/>
      <c r="AW20" s="19"/>
      <c r="AX20" s="19"/>
      <c r="AY20" s="19"/>
      <c r="AZ20" s="19"/>
      <c r="BC20" s="19"/>
      <c r="BD20" s="19"/>
      <c r="BE20" s="19"/>
      <c r="BF20" s="19"/>
      <c r="BG20" s="19"/>
      <c r="BH20" s="19"/>
      <c r="BI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C20" s="19"/>
      <c r="CD20" s="19"/>
      <c r="CE20" s="19"/>
      <c r="CF20" s="19"/>
      <c r="CG20" s="19"/>
      <c r="CH20" s="19"/>
      <c r="CI20" s="19"/>
      <c r="CJ20" s="19"/>
      <c r="CL20" s="19"/>
      <c r="CM20" s="19"/>
      <c r="CN20" s="19"/>
      <c r="CO20" s="19"/>
      <c r="CP20" s="19"/>
      <c r="CQ20" s="19"/>
      <c r="CR20" s="19"/>
      <c r="CS20" s="19"/>
      <c r="CU20" s="19"/>
      <c r="CV20" s="19"/>
      <c r="CW20" s="19"/>
      <c r="CX20" s="19"/>
      <c r="CY20" s="19"/>
      <c r="CZ20" s="19"/>
      <c r="DA20" s="19"/>
      <c r="DB20" s="19"/>
      <c r="DD20" s="19"/>
      <c r="DE20" s="19"/>
      <c r="DF20" s="19"/>
      <c r="DG20" s="19"/>
      <c r="DH20" s="19"/>
      <c r="DI20" s="19"/>
      <c r="DJ20" s="19"/>
      <c r="DK20" s="19"/>
      <c r="DM20" s="19"/>
      <c r="DN20" s="19"/>
      <c r="DO20" s="19"/>
      <c r="DP20" s="19"/>
      <c r="DQ20" s="19"/>
      <c r="DR20" s="19"/>
      <c r="DS20" s="19"/>
      <c r="DT20" s="19"/>
      <c r="DV20" s="19"/>
      <c r="DW20" s="19"/>
      <c r="DX20" s="19"/>
      <c r="DY20" s="19"/>
      <c r="DZ20" s="19"/>
      <c r="EA20" s="19"/>
      <c r="EB20" s="19"/>
      <c r="EC20" s="19"/>
      <c r="EE20" s="19"/>
      <c r="EF20" s="19"/>
      <c r="EG20" s="19"/>
      <c r="EH20" s="19"/>
      <c r="EI20" s="19"/>
      <c r="EJ20" s="19"/>
      <c r="EK20" s="19"/>
      <c r="EL20" s="19"/>
      <c r="EN20" s="19"/>
      <c r="EO20" s="19"/>
      <c r="EP20" s="19"/>
      <c r="EQ20" s="19"/>
      <c r="ER20" s="19"/>
      <c r="ES20" s="19"/>
      <c r="ET20" s="19"/>
      <c r="EU20" s="19"/>
      <c r="EW20" s="19"/>
      <c r="EX20" s="19"/>
      <c r="EY20" s="19"/>
      <c r="EZ20" s="19"/>
      <c r="FA20" s="19"/>
      <c r="FB20" s="19"/>
      <c r="FC20" s="19"/>
      <c r="FD20" s="19"/>
      <c r="FF20" s="19"/>
      <c r="FG20" s="19"/>
      <c r="FH20" s="19"/>
      <c r="FI20" s="19"/>
      <c r="FJ20" s="19"/>
      <c r="FK20" s="19"/>
      <c r="FL20" s="19"/>
      <c r="FM20" s="19"/>
      <c r="FO20" s="19"/>
      <c r="FP20" s="19"/>
      <c r="FQ20" s="19"/>
      <c r="FR20" s="19"/>
      <c r="FS20" s="19"/>
      <c r="FT20" s="19"/>
      <c r="FU20" s="19"/>
      <c r="FV20" s="19"/>
      <c r="FX20" s="19"/>
      <c r="FY20" s="19"/>
      <c r="FZ20" s="19"/>
      <c r="GA20" s="19"/>
      <c r="GB20" s="19"/>
      <c r="GC20" s="19"/>
      <c r="GD20" s="19"/>
      <c r="GE20" s="19"/>
      <c r="GG20" s="19"/>
      <c r="GH20" s="19"/>
      <c r="GI20" s="19"/>
      <c r="GJ20" s="19"/>
      <c r="GK20" s="19"/>
      <c r="GL20" s="19"/>
      <c r="GM20" s="19"/>
      <c r="GN20" s="19"/>
      <c r="GP20" s="19"/>
      <c r="GQ20" s="19"/>
      <c r="GR20" s="19"/>
      <c r="GS20" s="19"/>
      <c r="GT20" s="19"/>
      <c r="GU20" s="19"/>
      <c r="GV20" s="19"/>
      <c r="GW20" s="19"/>
      <c r="GY20" s="19"/>
      <c r="GZ20" s="19"/>
      <c r="HA20" s="19"/>
      <c r="HB20" s="19"/>
      <c r="HC20" s="19"/>
      <c r="HD20" s="19"/>
      <c r="HE20" s="19"/>
      <c r="HF20" s="19"/>
      <c r="HH20" s="19"/>
      <c r="HI20" s="19"/>
      <c r="HJ20" s="19"/>
      <c r="HK20" s="19"/>
      <c r="HL20" s="19"/>
      <c r="HM20" s="19"/>
      <c r="HN20" s="19"/>
      <c r="HO20" s="19"/>
      <c r="HQ20" s="19"/>
      <c r="HR20" s="19"/>
      <c r="HS20" s="19"/>
      <c r="HT20" s="19"/>
      <c r="HU20" s="19"/>
      <c r="HV20" s="19"/>
      <c r="HW20" s="19"/>
      <c r="HX20" s="19"/>
      <c r="HZ20" s="156"/>
      <c r="IA20"/>
      <c r="IB20"/>
    </row>
    <row r="21" spans="1:240" ht="23.25" x14ac:dyDescent="0.2">
      <c r="A21" s="19" t="s">
        <v>29</v>
      </c>
      <c r="B21" s="19"/>
      <c r="C21" s="19"/>
      <c r="D21" s="19"/>
      <c r="E21" s="14"/>
      <c r="F21" s="14"/>
      <c r="G21" s="14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44"/>
      <c r="AG21" s="19"/>
      <c r="AH21" s="19"/>
      <c r="AJ21" s="19"/>
      <c r="AK21" s="19"/>
      <c r="AL21" s="19"/>
      <c r="AM21" s="19"/>
      <c r="AN21" s="19"/>
      <c r="AO21" s="44"/>
      <c r="AP21" s="19"/>
      <c r="AQ21" s="19"/>
      <c r="AS21" s="19"/>
      <c r="AT21" s="19"/>
      <c r="AU21" s="19"/>
      <c r="AV21" s="19"/>
      <c r="AW21" s="19"/>
      <c r="AX21" s="44"/>
      <c r="AY21" s="19"/>
      <c r="AZ21" s="19"/>
      <c r="BB21" s="19"/>
      <c r="BC21" s="19"/>
      <c r="BD21" s="19"/>
      <c r="BE21" s="19"/>
      <c r="BF21" s="19"/>
      <c r="BG21" s="44"/>
      <c r="BH21" s="19"/>
      <c r="BI21" s="19"/>
      <c r="BK21" s="19"/>
      <c r="BL21" s="19"/>
      <c r="BM21" s="19"/>
      <c r="BN21" s="19"/>
      <c r="BO21" s="19"/>
      <c r="BP21" s="44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C21" s="19"/>
      <c r="CD21" s="19"/>
      <c r="CE21" s="19"/>
      <c r="CF21" s="19"/>
      <c r="CG21" s="19"/>
      <c r="CH21" s="19"/>
      <c r="CI21" s="19"/>
      <c r="CJ21" s="19"/>
      <c r="CL21" s="19"/>
      <c r="CM21" s="19"/>
      <c r="CN21" s="19"/>
      <c r="CO21" s="19"/>
      <c r="CP21" s="19"/>
      <c r="CQ21" s="19"/>
      <c r="CR21" s="19"/>
      <c r="CS21" s="19"/>
      <c r="CU21" s="19"/>
      <c r="CV21" s="19"/>
      <c r="CW21" s="19"/>
      <c r="CX21" s="19"/>
      <c r="CY21" s="19"/>
      <c r="CZ21" s="19"/>
      <c r="DA21" s="19"/>
      <c r="DB21" s="19"/>
      <c r="DD21" s="19"/>
      <c r="DE21" s="19"/>
      <c r="DF21" s="19"/>
      <c r="DG21" s="19"/>
      <c r="DH21" s="19"/>
      <c r="DI21" s="19"/>
      <c r="DJ21" s="19"/>
      <c r="DK21" s="19"/>
      <c r="DM21" s="19"/>
      <c r="DN21" s="19"/>
      <c r="DO21" s="19"/>
      <c r="DP21" s="19"/>
      <c r="DQ21" s="19"/>
      <c r="DR21" s="19"/>
      <c r="DS21" s="19"/>
      <c r="DT21" s="19"/>
      <c r="DV21" s="19"/>
      <c r="DW21" s="19"/>
      <c r="DX21" s="19"/>
      <c r="DY21" s="19"/>
      <c r="DZ21" s="19"/>
      <c r="EA21" s="19"/>
      <c r="EB21" s="19"/>
      <c r="EC21" s="19"/>
      <c r="EE21" s="19"/>
      <c r="EF21" s="19"/>
      <c r="EG21" s="19"/>
      <c r="EH21" s="19"/>
      <c r="EI21" s="19"/>
      <c r="EJ21" s="19"/>
      <c r="EK21" s="19"/>
      <c r="EL21" s="19"/>
      <c r="EN21" s="19"/>
      <c r="EO21" s="19"/>
      <c r="EP21" s="19"/>
      <c r="EQ21" s="19"/>
      <c r="ER21" s="19"/>
      <c r="ES21" s="19"/>
      <c r="ET21" s="19"/>
      <c r="EU21" s="19"/>
      <c r="EW21" s="19"/>
      <c r="EX21" s="19"/>
      <c r="EY21" s="19"/>
      <c r="EZ21" s="19"/>
      <c r="FA21" s="19"/>
      <c r="FB21" s="19"/>
      <c r="FC21" s="19"/>
      <c r="FD21" s="19"/>
      <c r="FF21" s="19"/>
      <c r="FG21" s="19"/>
      <c r="FH21" s="19"/>
      <c r="FI21" s="19"/>
      <c r="FJ21" s="19"/>
      <c r="FK21" s="19"/>
      <c r="FL21" s="19"/>
      <c r="FM21" s="19"/>
      <c r="FO21" s="19"/>
      <c r="FP21" s="19"/>
      <c r="FQ21" s="19"/>
      <c r="FR21" s="19"/>
      <c r="FS21" s="19"/>
      <c r="FT21" s="19"/>
      <c r="FU21" s="19"/>
      <c r="FV21" s="19"/>
      <c r="FX21" s="19"/>
      <c r="FY21" s="19"/>
      <c r="FZ21" s="19"/>
      <c r="GA21" s="19"/>
      <c r="GB21" s="19"/>
      <c r="GC21" s="19"/>
      <c r="GD21" s="19"/>
      <c r="GE21" s="19"/>
      <c r="GG21" s="19"/>
      <c r="GH21" s="19"/>
      <c r="GI21" s="19"/>
      <c r="GJ21" s="19"/>
      <c r="GK21" s="19"/>
      <c r="GL21" s="19"/>
      <c r="GM21" s="19"/>
      <c r="GN21" s="19"/>
      <c r="GP21" s="19"/>
      <c r="GQ21" s="19"/>
      <c r="GR21" s="19"/>
      <c r="GS21" s="19"/>
      <c r="GT21" s="19"/>
      <c r="GU21" s="19"/>
      <c r="GV21" s="19"/>
      <c r="GW21" s="19"/>
      <c r="GY21" s="19"/>
      <c r="GZ21" s="19"/>
      <c r="HA21" s="19"/>
      <c r="HB21" s="19"/>
      <c r="HC21" s="19"/>
      <c r="HD21" s="19"/>
      <c r="HE21" s="19"/>
      <c r="HF21" s="19"/>
      <c r="HH21" s="19"/>
      <c r="HI21" s="19"/>
      <c r="HJ21" s="19"/>
      <c r="HK21" s="19"/>
      <c r="HL21" s="19"/>
      <c r="HM21" s="19"/>
      <c r="HN21" s="19"/>
      <c r="HO21" s="19"/>
      <c r="HQ21" s="19"/>
      <c r="HR21" s="19"/>
      <c r="HS21" s="19"/>
      <c r="HT21" s="19"/>
      <c r="HU21" s="19"/>
      <c r="HV21" s="19"/>
      <c r="HW21" s="19"/>
      <c r="HX21" s="19"/>
      <c r="HZ21" s="157"/>
      <c r="IA21"/>
      <c r="IB21"/>
      <c r="IF21" s="154"/>
    </row>
    <row r="22" spans="1:240" ht="156.75" customHeight="1" x14ac:dyDescent="0.2">
      <c r="A22" s="106" t="s">
        <v>85</v>
      </c>
      <c r="B22" s="19"/>
      <c r="C22" s="19"/>
      <c r="D22" s="19"/>
      <c r="E22" s="12"/>
      <c r="F22" s="12"/>
      <c r="G22" s="12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J22" s="105" t="s">
        <v>81</v>
      </c>
      <c r="AK22" s="19"/>
      <c r="AL22" s="19"/>
      <c r="AM22" s="105" t="s">
        <v>82</v>
      </c>
      <c r="AN22" s="19"/>
      <c r="AO22" s="19"/>
      <c r="AP22" s="19"/>
      <c r="AQ22" s="105" t="s">
        <v>83</v>
      </c>
      <c r="AS22" s="105" t="s">
        <v>81</v>
      </c>
      <c r="AT22" s="19"/>
      <c r="AU22" s="19"/>
      <c r="AV22" s="105" t="s">
        <v>82</v>
      </c>
      <c r="AW22" s="19"/>
      <c r="AX22" s="19"/>
      <c r="AY22" s="19"/>
      <c r="AZ22" s="105" t="s">
        <v>83</v>
      </c>
      <c r="BB22" s="105" t="s">
        <v>81</v>
      </c>
      <c r="BC22" s="19"/>
      <c r="BD22" s="19"/>
      <c r="BE22" s="105" t="s">
        <v>82</v>
      </c>
      <c r="BF22" s="19"/>
      <c r="BG22" s="19"/>
      <c r="BH22" s="19"/>
      <c r="BI22" s="105" t="s">
        <v>83</v>
      </c>
      <c r="BK22" s="105" t="s">
        <v>81</v>
      </c>
      <c r="BL22" s="19"/>
      <c r="BM22" s="19"/>
      <c r="BN22" s="105" t="s">
        <v>82</v>
      </c>
      <c r="BO22" s="19"/>
      <c r="BP22" s="19"/>
      <c r="BQ22" s="19"/>
      <c r="BR22" s="105" t="s">
        <v>83</v>
      </c>
      <c r="BS22" s="140"/>
      <c r="BT22" s="140"/>
      <c r="BU22" s="140"/>
      <c r="BV22" s="140"/>
      <c r="BW22" s="140"/>
      <c r="BX22" s="140"/>
      <c r="BY22" s="140"/>
      <c r="BZ22" s="140"/>
      <c r="CA22" s="140"/>
      <c r="CC22" s="140"/>
      <c r="CD22" s="140"/>
      <c r="CE22" s="140"/>
      <c r="CF22" s="140"/>
      <c r="CG22" s="140"/>
      <c r="CH22" s="140"/>
      <c r="CI22" s="140"/>
      <c r="CJ22" s="140"/>
      <c r="CL22" s="140"/>
      <c r="CM22" s="140"/>
      <c r="CN22" s="140"/>
      <c r="CO22" s="140"/>
      <c r="CP22" s="140"/>
      <c r="CQ22" s="140"/>
      <c r="CR22" s="140"/>
      <c r="CS22" s="140"/>
      <c r="CU22" s="140"/>
      <c r="CV22" s="140"/>
      <c r="CW22" s="140"/>
      <c r="CX22" s="140"/>
      <c r="CY22" s="140"/>
      <c r="CZ22" s="140"/>
      <c r="DA22" s="140"/>
      <c r="DB22" s="140"/>
      <c r="DD22" s="140"/>
      <c r="DE22" s="140"/>
      <c r="DF22" s="140"/>
      <c r="DG22" s="140"/>
      <c r="DH22" s="140"/>
      <c r="DI22" s="140"/>
      <c r="DJ22" s="140"/>
      <c r="DK22" s="140"/>
      <c r="DM22" s="140"/>
      <c r="DN22" s="140"/>
      <c r="DO22" s="140"/>
      <c r="DP22" s="140"/>
      <c r="DQ22" s="140"/>
      <c r="DR22" s="140"/>
      <c r="DS22" s="140"/>
      <c r="DT22" s="140"/>
      <c r="DV22" s="140"/>
      <c r="DW22" s="140"/>
      <c r="DX22" s="140"/>
      <c r="DY22" s="140"/>
      <c r="DZ22" s="140"/>
      <c r="EA22" s="140"/>
      <c r="EB22" s="140"/>
      <c r="EC22" s="140"/>
      <c r="EE22" s="140"/>
      <c r="EF22" s="140"/>
      <c r="EG22" s="140"/>
      <c r="EH22" s="140"/>
      <c r="EI22" s="140"/>
      <c r="EJ22" s="140"/>
      <c r="EK22" s="140"/>
      <c r="EL22" s="140"/>
      <c r="EN22" s="140"/>
      <c r="EO22" s="140"/>
      <c r="EP22" s="140"/>
      <c r="EQ22" s="140"/>
      <c r="ER22" s="140"/>
      <c r="ES22" s="140"/>
      <c r="ET22" s="140"/>
      <c r="EU22" s="140"/>
      <c r="EW22" s="140"/>
      <c r="EX22" s="140"/>
      <c r="EY22" s="140"/>
      <c r="EZ22" s="140"/>
      <c r="FA22" s="140"/>
      <c r="FB22" s="140"/>
      <c r="FC22" s="140"/>
      <c r="FD22" s="140"/>
      <c r="FF22" s="140"/>
      <c r="FG22" s="140"/>
      <c r="FH22" s="140"/>
      <c r="FI22" s="140"/>
      <c r="FJ22" s="140"/>
      <c r="FK22" s="140"/>
      <c r="FL22" s="140"/>
      <c r="FM22" s="140"/>
      <c r="FO22" s="140"/>
      <c r="FP22" s="140"/>
      <c r="FQ22" s="140"/>
      <c r="FR22" s="140"/>
      <c r="FS22" s="140"/>
      <c r="FT22" s="140"/>
      <c r="FU22" s="140"/>
      <c r="FV22" s="140"/>
      <c r="FX22" s="140"/>
      <c r="FY22" s="140"/>
      <c r="FZ22" s="140"/>
      <c r="GA22" s="140"/>
      <c r="GB22" s="140"/>
      <c r="GC22" s="140"/>
      <c r="GD22" s="140"/>
      <c r="GE22" s="140"/>
      <c r="GG22" s="140"/>
      <c r="GH22" s="140"/>
      <c r="GI22" s="140"/>
      <c r="GJ22" s="140"/>
      <c r="GK22" s="140"/>
      <c r="GL22" s="140"/>
      <c r="GM22" s="140"/>
      <c r="GN22" s="140"/>
      <c r="GP22" s="140"/>
      <c r="GQ22" s="140"/>
      <c r="GR22" s="140" t="s">
        <v>133</v>
      </c>
      <c r="GS22" s="140"/>
      <c r="GT22" s="140"/>
      <c r="GU22" s="140"/>
      <c r="GV22" s="140"/>
      <c r="GW22" s="140"/>
      <c r="GY22" s="140"/>
      <c r="GZ22" s="140"/>
      <c r="HA22" s="140" t="s">
        <v>133</v>
      </c>
      <c r="HB22" s="140"/>
      <c r="HC22" s="140"/>
      <c r="HD22" s="140"/>
      <c r="HE22" s="140"/>
      <c r="HF22" s="140"/>
      <c r="HH22" s="140"/>
      <c r="HI22" s="140"/>
      <c r="HJ22" s="140" t="s">
        <v>133</v>
      </c>
      <c r="HK22" s="140"/>
      <c r="HL22" s="140"/>
      <c r="HM22" s="140"/>
      <c r="HN22" s="140"/>
      <c r="HO22" s="140"/>
      <c r="HQ22" s="140"/>
      <c r="HR22" s="140"/>
      <c r="HS22" s="140" t="s">
        <v>133</v>
      </c>
      <c r="HT22" s="140"/>
      <c r="HU22" s="140"/>
      <c r="HV22" s="140"/>
      <c r="HW22" s="140"/>
      <c r="HX22" s="140"/>
      <c r="HZ22" s="105" t="s">
        <v>84</v>
      </c>
      <c r="IA22" s="105" t="s">
        <v>86</v>
      </c>
      <c r="IB22" s="105" t="s">
        <v>87</v>
      </c>
    </row>
    <row r="23" spans="1:240" ht="15.75" x14ac:dyDescent="0.2">
      <c r="A23" s="19"/>
      <c r="B23" s="19"/>
      <c r="C23" s="19"/>
      <c r="D23" s="19"/>
      <c r="E23" s="12"/>
      <c r="F23" s="12"/>
      <c r="G23" s="12"/>
      <c r="Q23" s="12"/>
      <c r="R23" s="12"/>
      <c r="S23" s="12"/>
      <c r="T23" s="12"/>
      <c r="U23" s="12"/>
      <c r="V23" s="12"/>
      <c r="W23" s="12"/>
      <c r="X23" s="12"/>
      <c r="Y23" s="12"/>
      <c r="Z23" s="19"/>
      <c r="AA23" s="19"/>
      <c r="AB23" s="19"/>
      <c r="AC23" s="19"/>
      <c r="AD23" s="19"/>
      <c r="AE23" s="19"/>
      <c r="AF23" s="19"/>
      <c r="AG23" s="19"/>
      <c r="AH23" s="19"/>
      <c r="AJ23" s="19"/>
      <c r="AK23" s="19"/>
      <c r="AL23" s="19"/>
      <c r="AM23" s="19"/>
      <c r="AN23" s="19"/>
      <c r="AO23" s="19"/>
      <c r="AP23" s="19"/>
      <c r="AQ23" s="19"/>
      <c r="AS23" s="19"/>
      <c r="AT23" s="19"/>
      <c r="AU23" s="19"/>
      <c r="AV23" s="19"/>
      <c r="AW23" s="19"/>
      <c r="AX23" s="19"/>
      <c r="AY23" s="19"/>
      <c r="AZ23" s="19"/>
      <c r="BB23" s="19"/>
      <c r="BC23" s="19"/>
      <c r="BD23" s="19"/>
      <c r="BE23" s="19"/>
      <c r="BF23" s="19"/>
      <c r="BG23" s="19"/>
      <c r="BH23" s="19"/>
      <c r="BI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C23" s="19"/>
      <c r="CD23" s="19"/>
      <c r="CE23" s="19"/>
      <c r="CF23" s="19"/>
      <c r="CG23" s="19"/>
      <c r="CH23" s="19"/>
      <c r="CI23" s="19"/>
      <c r="CJ23" s="19"/>
      <c r="CL23" s="19"/>
      <c r="CM23" s="19"/>
      <c r="CN23" s="19"/>
      <c r="CO23" s="19"/>
      <c r="CP23" s="19"/>
      <c r="CQ23" s="19"/>
      <c r="CR23" s="19"/>
      <c r="CS23" s="19"/>
      <c r="CU23" s="19"/>
      <c r="CV23" s="19"/>
      <c r="CW23" s="19"/>
      <c r="CX23" s="19"/>
      <c r="CY23" s="19"/>
      <c r="CZ23" s="19"/>
      <c r="DA23" s="19"/>
      <c r="DB23" s="19"/>
      <c r="DD23" s="19"/>
      <c r="DE23" s="19"/>
      <c r="DF23" s="19"/>
      <c r="DG23" s="19"/>
      <c r="DH23" s="19"/>
      <c r="DI23" s="19"/>
      <c r="DJ23" s="19"/>
      <c r="DK23" s="19"/>
      <c r="DM23" s="19"/>
      <c r="DN23" s="19"/>
      <c r="DO23" s="19"/>
      <c r="DP23" s="19"/>
      <c r="DQ23" s="19"/>
      <c r="DR23" s="19"/>
      <c r="DS23" s="19"/>
      <c r="DT23" s="19"/>
      <c r="DV23" s="19"/>
      <c r="DW23" s="19"/>
      <c r="DX23" s="19"/>
      <c r="DY23" s="19"/>
      <c r="DZ23" s="19"/>
      <c r="EA23" s="19"/>
      <c r="EB23" s="19"/>
      <c r="EC23" s="19"/>
      <c r="EE23" s="19"/>
      <c r="EF23" s="19"/>
      <c r="EG23" s="19"/>
      <c r="EH23" s="19"/>
      <c r="EI23" s="19"/>
      <c r="EJ23" s="19"/>
      <c r="EK23" s="19"/>
      <c r="EL23" s="19"/>
      <c r="EN23" s="19"/>
      <c r="EO23" s="19"/>
      <c r="EP23" s="19"/>
      <c r="EQ23" s="19"/>
      <c r="ER23" s="19"/>
      <c r="ES23" s="19"/>
      <c r="ET23" s="19"/>
      <c r="EU23" s="19"/>
      <c r="EW23" s="19"/>
      <c r="EX23" s="19"/>
      <c r="EY23" s="19"/>
      <c r="EZ23" s="19"/>
      <c r="FA23" s="19"/>
      <c r="FB23" s="19"/>
      <c r="FC23" s="19"/>
      <c r="FD23" s="19"/>
      <c r="FF23" s="19"/>
      <c r="FG23" s="19"/>
      <c r="FH23" s="19"/>
      <c r="FI23" s="19"/>
      <c r="FJ23" s="19"/>
      <c r="FK23" s="19"/>
      <c r="FL23" s="19"/>
      <c r="FM23" s="19"/>
      <c r="FO23" s="19"/>
      <c r="FP23" s="19"/>
      <c r="FQ23" s="19"/>
      <c r="FR23" s="19"/>
      <c r="FS23" s="19"/>
      <c r="FT23" s="19"/>
      <c r="FU23" s="19"/>
      <c r="FV23" s="19"/>
      <c r="FX23" s="19"/>
      <c r="FY23" s="19"/>
      <c r="FZ23" s="19"/>
      <c r="GA23" s="19"/>
      <c r="GB23" s="19"/>
      <c r="GC23" s="19"/>
      <c r="GD23" s="19"/>
      <c r="GE23" s="19"/>
      <c r="GG23" s="19"/>
      <c r="GH23" s="19"/>
      <c r="GI23" s="19"/>
      <c r="GJ23" s="19"/>
      <c r="GK23" s="19"/>
      <c r="GL23" s="19"/>
      <c r="GM23" s="19"/>
      <c r="GN23" s="19"/>
      <c r="GP23" s="19"/>
      <c r="GQ23" s="19"/>
      <c r="GR23" s="19"/>
      <c r="GS23" s="19"/>
      <c r="GT23" s="19"/>
      <c r="GU23" s="19"/>
      <c r="GV23" s="19"/>
      <c r="GW23" s="19"/>
      <c r="GY23" s="19"/>
      <c r="GZ23" s="19"/>
      <c r="HA23" s="19"/>
      <c r="HB23" s="19"/>
      <c r="HC23" s="19"/>
      <c r="HD23" s="19"/>
      <c r="HE23" s="19"/>
      <c r="HF23" s="19"/>
      <c r="HH23" s="19"/>
      <c r="HI23" s="19"/>
      <c r="HJ23" s="19"/>
      <c r="HK23" s="19"/>
      <c r="HL23" s="19"/>
      <c r="HM23" s="19"/>
      <c r="HN23" s="19"/>
      <c r="HO23" s="19"/>
      <c r="HQ23" s="19"/>
      <c r="HR23" s="19"/>
      <c r="HS23" s="19"/>
      <c r="HT23" s="19"/>
      <c r="HU23" s="19"/>
      <c r="HV23" s="19"/>
      <c r="HW23" s="19"/>
      <c r="HX23" s="19"/>
      <c r="HZ23"/>
      <c r="IA23"/>
      <c r="IB23"/>
    </row>
    <row r="24" spans="1:240" ht="15.75" x14ac:dyDescent="0.2">
      <c r="E24" s="13"/>
      <c r="F24" s="13"/>
      <c r="G24" s="13"/>
      <c r="Q24" s="13"/>
      <c r="R24" s="13"/>
      <c r="S24" s="13"/>
      <c r="T24" s="13"/>
      <c r="U24" s="13"/>
      <c r="V24" s="13"/>
      <c r="W24" s="13"/>
      <c r="X24" s="13"/>
      <c r="Y24" s="13"/>
      <c r="AM24" s="44"/>
      <c r="AV24" s="44"/>
      <c r="BE24" s="44"/>
      <c r="BN24" s="44"/>
      <c r="BT24" s="107">
        <v>17507.156466544402</v>
      </c>
      <c r="BU24" s="108">
        <v>-574307.54114949738</v>
      </c>
      <c r="CC24" s="107">
        <v>17507.156466544402</v>
      </c>
      <c r="CD24" s="108">
        <v>-574307.54114949703</v>
      </c>
      <c r="CL24" s="107">
        <v>17507.156466544402</v>
      </c>
      <c r="CM24" s="108">
        <v>-574307.54114949738</v>
      </c>
      <c r="CU24" s="107">
        <v>17507.156466544402</v>
      </c>
      <c r="CV24" s="108">
        <v>-574307.54114949738</v>
      </c>
      <c r="DD24" s="107">
        <v>17507.156466544402</v>
      </c>
      <c r="DE24" s="108">
        <v>-574307.54114949738</v>
      </c>
      <c r="DM24" s="107"/>
      <c r="DN24" s="108"/>
      <c r="DV24" s="107"/>
      <c r="DW24" s="108"/>
      <c r="EE24" s="107"/>
      <c r="EF24" s="108"/>
      <c r="EN24" s="107"/>
      <c r="EO24" s="108"/>
      <c r="EW24" s="107"/>
      <c r="EX24" s="108"/>
      <c r="FF24" s="107"/>
      <c r="FG24" s="108"/>
      <c r="FO24" s="107"/>
      <c r="FP24" s="108"/>
      <c r="FX24" s="107"/>
      <c r="FY24" s="108"/>
      <c r="GG24" s="107"/>
      <c r="GH24" s="108"/>
      <c r="GP24" s="107"/>
      <c r="GQ24" s="108"/>
      <c r="GY24" s="107"/>
      <c r="GZ24" s="108"/>
      <c r="HH24" s="107"/>
      <c r="HI24" s="108"/>
      <c r="HQ24" s="107"/>
      <c r="HR24" s="108"/>
      <c r="HZ24"/>
      <c r="IA24"/>
      <c r="IB24"/>
    </row>
    <row r="25" spans="1:240" ht="15.75" x14ac:dyDescent="0.2">
      <c r="AM25" s="44"/>
      <c r="AV25" s="44"/>
      <c r="BE25" s="44"/>
      <c r="BN25" s="44"/>
      <c r="BT25" s="107">
        <v>18979.797801767192</v>
      </c>
      <c r="BU25" s="108">
        <v>-560388.84616591875</v>
      </c>
      <c r="CC25" s="107">
        <v>18979.797801767192</v>
      </c>
      <c r="CD25" s="108">
        <v>-560388.84616591875</v>
      </c>
      <c r="CL25" s="107">
        <v>18979.797801767192</v>
      </c>
      <c r="CM25" s="108">
        <v>-560388.84616591875</v>
      </c>
      <c r="CU25" s="107">
        <v>18979.797801767192</v>
      </c>
      <c r="CV25" s="108">
        <v>-560388.84616591875</v>
      </c>
      <c r="DD25" s="107">
        <v>18979.797801767192</v>
      </c>
      <c r="DE25" s="108">
        <v>-560388.84616591875</v>
      </c>
      <c r="DM25" s="107"/>
      <c r="DN25" s="108"/>
      <c r="DV25" s="107"/>
      <c r="DW25" s="108"/>
      <c r="EE25" s="107"/>
      <c r="EF25" s="108"/>
      <c r="EN25" s="107"/>
      <c r="EO25" s="108"/>
      <c r="EW25" s="107"/>
      <c r="EX25" s="108"/>
      <c r="FF25" s="107"/>
      <c r="FG25" s="108"/>
      <c r="FO25" s="107"/>
      <c r="FP25" s="108"/>
      <c r="FX25" s="107"/>
      <c r="FY25" s="108"/>
      <c r="GG25" s="107"/>
      <c r="GH25" s="108"/>
      <c r="GP25" s="107"/>
      <c r="GQ25" s="108"/>
      <c r="GY25" s="107"/>
      <c r="GZ25" s="108"/>
      <c r="HH25" s="107"/>
      <c r="HI25" s="108"/>
      <c r="HQ25" s="107"/>
      <c r="HR25" s="108"/>
      <c r="HZ25"/>
      <c r="IA25"/>
      <c r="IB25"/>
    </row>
    <row r="26" spans="1:240" ht="18" x14ac:dyDescent="0.25">
      <c r="AM26" s="44"/>
      <c r="AS26" s="109"/>
      <c r="AT26" s="110"/>
      <c r="AU26" s="107"/>
      <c r="AV26" s="107"/>
      <c r="BB26" s="109"/>
      <c r="BC26" s="110"/>
      <c r="BD26" s="107"/>
      <c r="BE26" s="107"/>
      <c r="BK26" s="109"/>
      <c r="BL26" s="110"/>
      <c r="BM26" s="107"/>
      <c r="BN26" s="107"/>
      <c r="BT26" s="107">
        <v>20494.270388150071</v>
      </c>
      <c r="BU26" s="108">
        <v>-550939.07009104779</v>
      </c>
      <c r="CC26" s="107">
        <v>20494.270388150071</v>
      </c>
      <c r="CD26" s="108">
        <v>-550939.07009104779</v>
      </c>
      <c r="CL26" s="107">
        <v>20494.270388150071</v>
      </c>
      <c r="CM26" s="108">
        <v>-550939.07009104779</v>
      </c>
      <c r="CU26" s="107">
        <v>20494.270388150071</v>
      </c>
      <c r="CV26" s="108">
        <v>-550939.07009104779</v>
      </c>
      <c r="DD26" s="107">
        <v>20494.270388150071</v>
      </c>
      <c r="DE26" s="108">
        <v>-550939.07009104779</v>
      </c>
      <c r="DM26" s="107"/>
      <c r="DN26" s="108"/>
      <c r="DV26" s="107"/>
      <c r="DW26" s="108"/>
      <c r="EE26" s="107"/>
      <c r="EF26" s="108"/>
      <c r="EN26" s="107"/>
      <c r="EO26" s="108"/>
      <c r="EW26" s="107"/>
      <c r="EX26" s="108"/>
      <c r="FF26" s="107"/>
      <c r="FG26" s="108"/>
      <c r="FO26" s="107"/>
      <c r="FP26" s="108"/>
      <c r="FX26" s="107"/>
      <c r="FY26" s="108"/>
      <c r="GG26" s="107"/>
      <c r="GH26" s="108"/>
      <c r="GP26" s="107"/>
      <c r="GQ26" s="108"/>
      <c r="GY26" s="107"/>
      <c r="GZ26" s="108"/>
      <c r="HH26" s="107"/>
      <c r="HI26" s="108"/>
      <c r="HQ26" s="107"/>
      <c r="HR26" s="108"/>
    </row>
    <row r="27" spans="1:240" ht="18" x14ac:dyDescent="0.25">
      <c r="AM27" s="44"/>
      <c r="AS27" s="109"/>
      <c r="AT27" s="110"/>
      <c r="AU27" s="107"/>
      <c r="AV27" s="107"/>
      <c r="BB27" s="109"/>
      <c r="BC27" s="110"/>
      <c r="BD27" s="107"/>
      <c r="BE27" s="107"/>
      <c r="BK27" s="109"/>
      <c r="BL27" s="110"/>
      <c r="BM27" s="107"/>
      <c r="BN27" s="107"/>
      <c r="BT27" s="107">
        <v>129.91720170340761</v>
      </c>
      <c r="BU27" s="108">
        <v>-80544.840213074232</v>
      </c>
      <c r="CC27" s="107">
        <v>129.91720170340761</v>
      </c>
      <c r="CD27" s="108">
        <v>-80544.840213074232</v>
      </c>
      <c r="CL27" s="107">
        <v>129.91720170340761</v>
      </c>
      <c r="CM27" s="108">
        <v>-80544.840213074232</v>
      </c>
      <c r="CU27" s="107">
        <v>129.91720170340761</v>
      </c>
      <c r="CV27" s="108">
        <v>-80544.840213074232</v>
      </c>
      <c r="DD27" s="107">
        <v>129.91720170340761</v>
      </c>
      <c r="DE27" s="108">
        <v>-80544.840213074232</v>
      </c>
      <c r="DM27" s="107"/>
      <c r="DN27" s="108"/>
      <c r="DV27" s="107"/>
      <c r="DW27" s="108"/>
      <c r="EE27" s="107"/>
      <c r="EF27" s="108"/>
      <c r="EN27" s="107"/>
      <c r="EO27" s="108"/>
      <c r="EW27" s="107"/>
      <c r="EX27" s="108"/>
      <c r="FF27" s="107"/>
      <c r="FG27" s="108"/>
      <c r="FO27" s="107"/>
      <c r="FP27" s="108"/>
      <c r="FX27" s="107"/>
      <c r="FY27" s="108"/>
      <c r="GG27" s="107"/>
      <c r="GH27" s="108"/>
      <c r="GP27" s="107"/>
      <c r="GQ27" s="108"/>
      <c r="GY27" s="107"/>
      <c r="GZ27" s="108"/>
      <c r="HH27" s="107"/>
      <c r="HI27" s="108"/>
      <c r="HQ27" s="107"/>
      <c r="HR27" s="108"/>
    </row>
    <row r="28" spans="1:240" ht="18" x14ac:dyDescent="0.25">
      <c r="AM28" s="44"/>
      <c r="AS28" s="109"/>
      <c r="AT28" s="110"/>
      <c r="AU28" s="107"/>
      <c r="AV28" s="107"/>
      <c r="BB28" s="109"/>
      <c r="BC28" s="110"/>
      <c r="BD28" s="107"/>
      <c r="BE28" s="107"/>
      <c r="BK28" s="109"/>
      <c r="BL28" s="110"/>
      <c r="BM28" s="107"/>
      <c r="BN28" s="107"/>
      <c r="BT28" s="107">
        <v>129.91720170340761</v>
      </c>
      <c r="BU28" s="108">
        <v>-110876.5996604028</v>
      </c>
      <c r="CC28" s="107">
        <v>129.91720170340761</v>
      </c>
      <c r="CD28" s="108">
        <v>-110876.5996604028</v>
      </c>
      <c r="CL28" s="107">
        <v>129.91720170340761</v>
      </c>
      <c r="CM28" s="108">
        <v>-110876.5996604028</v>
      </c>
      <c r="CU28" s="107">
        <v>129.91720170340761</v>
      </c>
      <c r="CV28" s="108">
        <v>-110876.5996604028</v>
      </c>
      <c r="DD28" s="107">
        <v>129.91720170340761</v>
      </c>
      <c r="DE28" s="108">
        <v>-110876.5996604028</v>
      </c>
      <c r="DM28" s="107"/>
      <c r="DN28" s="108"/>
      <c r="DV28" s="107"/>
      <c r="DW28" s="108"/>
      <c r="EE28" s="107"/>
      <c r="EF28" s="108"/>
      <c r="EN28" s="107"/>
      <c r="EO28" s="108"/>
      <c r="EW28" s="107"/>
      <c r="EX28" s="108"/>
      <c r="FF28" s="107"/>
      <c r="FG28" s="108"/>
      <c r="FO28" s="107"/>
      <c r="FP28" s="108"/>
      <c r="FX28" s="107"/>
      <c r="FY28" s="108"/>
      <c r="GG28" s="107"/>
      <c r="GH28" s="108"/>
      <c r="GP28" s="107"/>
      <c r="GQ28" s="108"/>
      <c r="GY28" s="107"/>
      <c r="GZ28" s="108"/>
      <c r="HH28" s="107"/>
      <c r="HI28" s="108"/>
      <c r="HQ28" s="107"/>
      <c r="HR28" s="108"/>
    </row>
    <row r="29" spans="1:240" ht="18" x14ac:dyDescent="0.25">
      <c r="A29"/>
      <c r="AM29" s="44"/>
      <c r="AS29" s="109"/>
      <c r="AT29" s="110"/>
      <c r="AU29" s="107"/>
      <c r="AV29" s="107"/>
      <c r="BB29" s="109"/>
      <c r="BC29" s="110"/>
      <c r="BD29" s="107"/>
      <c r="BE29" s="107"/>
      <c r="BK29" s="109"/>
      <c r="BL29" s="110"/>
      <c r="BM29" s="107"/>
      <c r="BN29" s="107"/>
      <c r="BT29" s="107">
        <v>22225.796383602355</v>
      </c>
      <c r="BU29" s="108">
        <v>-589359.92684692808</v>
      </c>
      <c r="CC29" s="107">
        <v>22225.796383602355</v>
      </c>
      <c r="CD29" s="108">
        <v>-589359.92684692808</v>
      </c>
      <c r="CL29" s="107">
        <v>22225.796383602355</v>
      </c>
      <c r="CM29" s="108">
        <v>-589359.92684692808</v>
      </c>
      <c r="CU29" s="107">
        <v>22225.796383602355</v>
      </c>
      <c r="CV29" s="108">
        <v>-589359.92684692808</v>
      </c>
      <c r="DD29" s="107">
        <v>22225.796383602355</v>
      </c>
      <c r="DE29" s="108">
        <v>-589359.92684692808</v>
      </c>
      <c r="DM29" s="107"/>
      <c r="DN29" s="108"/>
      <c r="DV29" s="107"/>
      <c r="DW29" s="108"/>
      <c r="EE29" s="107"/>
      <c r="EF29" s="108"/>
      <c r="EN29" s="107"/>
      <c r="EO29" s="108"/>
      <c r="EW29" s="107"/>
      <c r="EX29" s="108"/>
      <c r="FF29" s="107"/>
      <c r="FG29" s="108"/>
      <c r="FO29" s="107"/>
      <c r="FP29" s="108"/>
      <c r="FX29" s="107"/>
      <c r="FY29" s="108"/>
      <c r="GG29" s="107"/>
      <c r="GH29" s="108"/>
      <c r="GP29" s="107"/>
      <c r="GQ29" s="108"/>
      <c r="GY29" s="107"/>
      <c r="GZ29" s="108"/>
      <c r="HH29" s="107"/>
      <c r="HI29" s="108"/>
      <c r="HQ29" s="107"/>
      <c r="HR29" s="108"/>
    </row>
    <row r="30" spans="1:240" ht="18" x14ac:dyDescent="0.25">
      <c r="A30"/>
      <c r="AM30" s="44"/>
      <c r="AS30" s="109"/>
      <c r="AT30" s="110"/>
      <c r="AU30" s="107"/>
      <c r="AV30" s="107"/>
      <c r="BB30" s="109"/>
      <c r="BC30" s="110"/>
      <c r="BD30" s="107"/>
      <c r="BE30" s="107"/>
      <c r="BK30" s="109"/>
      <c r="BL30" s="110"/>
      <c r="BM30" s="107"/>
      <c r="BN30" s="107"/>
      <c r="BT30" s="107">
        <v>22823.961471808656</v>
      </c>
      <c r="BU30" s="108">
        <v>-657719.97102192813</v>
      </c>
      <c r="CC30" s="107">
        <v>22823.961471808656</v>
      </c>
      <c r="CD30" s="108">
        <v>-657719.97102192813</v>
      </c>
      <c r="CL30" s="107">
        <v>22823.961471808656</v>
      </c>
      <c r="CM30" s="108">
        <v>-657719.97102192813</v>
      </c>
      <c r="CU30" s="107">
        <v>22823.961471808656</v>
      </c>
      <c r="CV30" s="108">
        <v>-657719.97102192813</v>
      </c>
      <c r="DD30" s="107">
        <v>22823.961471808656</v>
      </c>
      <c r="DE30" s="108">
        <v>-657719.97102192813</v>
      </c>
      <c r="DM30" s="107"/>
      <c r="DN30" s="108"/>
      <c r="DV30" s="107"/>
      <c r="DW30" s="108"/>
      <c r="EE30" s="107"/>
      <c r="EF30" s="108"/>
      <c r="EN30" s="107"/>
      <c r="EO30" s="108"/>
      <c r="EW30" s="107"/>
      <c r="EX30" s="108"/>
      <c r="FF30" s="107"/>
      <c r="FG30" s="108"/>
      <c r="FO30" s="107"/>
      <c r="FP30" s="108"/>
      <c r="FX30" s="107"/>
      <c r="FY30" s="108"/>
      <c r="GG30" s="107"/>
      <c r="GH30" s="108"/>
      <c r="GP30" s="107"/>
      <c r="GQ30" s="108"/>
      <c r="GY30" s="107"/>
      <c r="GZ30" s="108"/>
      <c r="HH30" s="107"/>
      <c r="HI30" s="108"/>
      <c r="HQ30" s="107"/>
      <c r="HR30" s="108"/>
    </row>
    <row r="31" spans="1:240" ht="18" x14ac:dyDescent="0.25">
      <c r="A31"/>
      <c r="AM31" s="44"/>
      <c r="AS31" s="109"/>
      <c r="AT31" s="110"/>
      <c r="AU31" s="107"/>
      <c r="AV31" s="107"/>
      <c r="BB31" s="109"/>
      <c r="BC31" s="110"/>
      <c r="BD31" s="107"/>
      <c r="BE31" s="107"/>
      <c r="BK31" s="109"/>
      <c r="BL31" s="110"/>
      <c r="BM31" s="107"/>
      <c r="BN31" s="107"/>
      <c r="BT31" s="107">
        <v>169781.88351210128</v>
      </c>
      <c r="BU31" s="108">
        <v>-1439630.6623599036</v>
      </c>
      <c r="CC31" s="107">
        <v>169781.88351210128</v>
      </c>
      <c r="CD31" s="108">
        <v>-1439630.6623599036</v>
      </c>
      <c r="CL31" s="107">
        <v>169781.88351210128</v>
      </c>
      <c r="CM31" s="108">
        <v>-1439630.6623599036</v>
      </c>
      <c r="CU31" s="107">
        <v>169781.88351210128</v>
      </c>
      <c r="CV31" s="108">
        <v>-1439630.6623599036</v>
      </c>
      <c r="DD31" s="107">
        <v>169781.88351210128</v>
      </c>
      <c r="DE31" s="108">
        <v>-1439630.6623599036</v>
      </c>
      <c r="DM31" s="107"/>
      <c r="DN31" s="108"/>
      <c r="DV31" s="107"/>
      <c r="DW31" s="108"/>
      <c r="EE31" s="107"/>
      <c r="EF31" s="108"/>
      <c r="EN31" s="107"/>
      <c r="EO31" s="108"/>
      <c r="EW31" s="107"/>
      <c r="EX31" s="108"/>
      <c r="FF31" s="107"/>
      <c r="FG31" s="108"/>
      <c r="FO31" s="107"/>
      <c r="FP31" s="108"/>
      <c r="FX31" s="107"/>
      <c r="FY31" s="108"/>
      <c r="GG31" s="107"/>
      <c r="GH31" s="108"/>
      <c r="GP31" s="107"/>
      <c r="GQ31" s="108"/>
      <c r="GY31" s="107"/>
      <c r="GZ31" s="108"/>
      <c r="HH31" s="107"/>
      <c r="HI31" s="108"/>
      <c r="HQ31" s="107"/>
      <c r="HR31" s="108"/>
    </row>
    <row r="32" spans="1:240" ht="18" x14ac:dyDescent="0.25">
      <c r="A32"/>
      <c r="AM32" s="44"/>
      <c r="AS32" s="109"/>
      <c r="AT32" s="110"/>
      <c r="AU32" s="107"/>
      <c r="AV32" s="107"/>
      <c r="BB32" s="109"/>
      <c r="BC32" s="110"/>
      <c r="BD32" s="107"/>
      <c r="BE32" s="107"/>
      <c r="BK32" s="109"/>
      <c r="BL32" s="110"/>
      <c r="BM32" s="107"/>
      <c r="BN32" s="107"/>
      <c r="BT32" s="107">
        <v>72707.980356998363</v>
      </c>
      <c r="BU32" s="108">
        <v>-971784.58997117984</v>
      </c>
      <c r="CC32" s="107">
        <v>72707.980356998363</v>
      </c>
      <c r="CD32" s="108">
        <v>-971784.58997117984</v>
      </c>
      <c r="CL32" s="107">
        <v>72707.980356998363</v>
      </c>
      <c r="CM32" s="108">
        <v>-971784.58997117984</v>
      </c>
      <c r="CU32" s="107">
        <v>72707.980356998363</v>
      </c>
      <c r="CV32" s="108">
        <v>-971784.58997117984</v>
      </c>
      <c r="DD32" s="107">
        <v>72707.980356998363</v>
      </c>
      <c r="DE32" s="108">
        <v>-971784.58997117984</v>
      </c>
      <c r="DM32" s="107"/>
      <c r="DN32" s="108"/>
      <c r="DV32" s="107"/>
      <c r="DW32" s="108"/>
      <c r="EE32" s="107"/>
      <c r="EF32" s="108"/>
      <c r="EN32" s="107"/>
      <c r="EO32" s="108"/>
      <c r="EW32" s="107"/>
      <c r="EX32" s="108"/>
      <c r="FF32" s="107"/>
      <c r="FG32" s="108"/>
      <c r="FO32" s="107"/>
      <c r="FP32" s="108"/>
      <c r="FX32" s="107"/>
      <c r="FY32" s="108"/>
      <c r="GG32" s="107"/>
      <c r="GH32" s="108"/>
      <c r="GP32" s="107"/>
      <c r="GQ32" s="108"/>
      <c r="GY32" s="107"/>
      <c r="GZ32" s="108"/>
      <c r="HH32" s="107"/>
      <c r="HI32" s="108"/>
      <c r="HQ32" s="107"/>
      <c r="HR32" s="108"/>
    </row>
    <row r="33" spans="1:226" ht="18" x14ac:dyDescent="0.25">
      <c r="A33"/>
      <c r="AM33" s="44"/>
      <c r="AS33" s="109"/>
      <c r="AT33" s="110"/>
      <c r="AU33" s="107"/>
      <c r="AV33" s="107"/>
      <c r="BB33" s="109"/>
      <c r="BC33" s="110"/>
      <c r="BD33" s="107"/>
      <c r="BE33" s="107"/>
      <c r="BK33" s="109"/>
      <c r="BL33" s="110"/>
      <c r="BM33" s="107"/>
      <c r="BN33" s="107"/>
      <c r="BT33" s="107">
        <v>693908.81343132001</v>
      </c>
      <c r="BU33" s="108">
        <v>-4762127.6040509436</v>
      </c>
      <c r="CC33" s="107">
        <v>693908.81343132001</v>
      </c>
      <c r="CD33" s="108">
        <v>-4762127.6040509436</v>
      </c>
      <c r="CL33" s="107">
        <v>693908.81343132001</v>
      </c>
      <c r="CM33" s="108">
        <v>-4762127.6040509436</v>
      </c>
      <c r="CU33" s="107">
        <v>693908.81343132001</v>
      </c>
      <c r="CV33" s="108">
        <v>-4762127.6040509436</v>
      </c>
      <c r="DD33" s="107">
        <v>693908.81343132001</v>
      </c>
      <c r="DE33" s="108">
        <v>-4762127.6040509436</v>
      </c>
      <c r="DM33" s="107"/>
      <c r="DN33" s="108"/>
      <c r="DV33" s="107"/>
      <c r="DW33" s="108"/>
      <c r="EE33" s="107"/>
      <c r="EF33" s="108"/>
      <c r="EN33" s="107"/>
      <c r="EO33" s="108"/>
      <c r="EW33" s="107"/>
      <c r="EX33" s="108"/>
      <c r="FF33" s="107"/>
      <c r="FG33" s="108"/>
      <c r="FO33" s="107"/>
      <c r="FP33" s="108"/>
      <c r="FX33" s="107"/>
      <c r="FY33" s="108"/>
      <c r="GG33" s="107"/>
      <c r="GH33" s="108"/>
      <c r="GP33" s="107"/>
      <c r="GQ33" s="108"/>
      <c r="GY33" s="107"/>
      <c r="GZ33" s="108"/>
      <c r="HH33" s="107"/>
      <c r="HI33" s="108"/>
      <c r="HQ33" s="107"/>
      <c r="HR33" s="108"/>
    </row>
    <row r="34" spans="1:226" ht="18" x14ac:dyDescent="0.25">
      <c r="A34"/>
      <c r="AM34" s="44"/>
      <c r="AS34" s="109"/>
      <c r="AT34" s="110"/>
      <c r="AU34" s="107"/>
      <c r="AV34" s="107"/>
      <c r="BB34" s="109"/>
      <c r="BC34" s="110"/>
      <c r="BD34" s="107"/>
      <c r="BE34" s="107"/>
      <c r="BK34" s="109"/>
      <c r="BL34" s="110"/>
      <c r="BM34" s="107"/>
      <c r="BN34" s="107"/>
      <c r="BT34" s="107">
        <v>485736.16940192407</v>
      </c>
      <c r="BU34" s="108">
        <v>-3151784.9923176998</v>
      </c>
      <c r="CC34" s="107">
        <v>485736.16940192407</v>
      </c>
      <c r="CD34" s="108">
        <v>-3151784.9923176998</v>
      </c>
      <c r="CL34" s="107">
        <v>485736.16940192407</v>
      </c>
      <c r="CM34" s="108">
        <v>-3151784.9923176998</v>
      </c>
      <c r="CU34" s="107">
        <v>485736.16940192407</v>
      </c>
      <c r="CV34" s="108">
        <v>-3151784.9923176998</v>
      </c>
      <c r="DD34" s="107">
        <v>485736.16940192407</v>
      </c>
      <c r="DE34" s="108">
        <v>-3151784.9923176998</v>
      </c>
      <c r="DM34" s="107"/>
      <c r="DN34" s="108"/>
      <c r="DV34" s="107"/>
      <c r="DW34" s="108"/>
      <c r="EE34" s="107"/>
      <c r="EF34" s="108"/>
      <c r="EN34" s="107"/>
      <c r="EO34" s="108"/>
      <c r="EW34" s="107"/>
      <c r="EX34" s="108"/>
      <c r="FF34" s="107"/>
      <c r="FG34" s="108"/>
      <c r="FO34" s="107"/>
      <c r="FP34" s="108"/>
      <c r="FX34" s="107"/>
      <c r="FY34" s="108"/>
      <c r="GG34" s="107"/>
      <c r="GH34" s="108"/>
      <c r="GP34" s="107"/>
      <c r="GQ34" s="108"/>
      <c r="GY34" s="107"/>
      <c r="GZ34" s="108"/>
      <c r="HH34" s="107"/>
      <c r="HI34" s="108"/>
      <c r="HQ34" s="107"/>
      <c r="HR34" s="108"/>
    </row>
    <row r="35" spans="1:226" ht="18" x14ac:dyDescent="0.25">
      <c r="A35"/>
      <c r="AM35" s="44"/>
      <c r="AS35" s="109"/>
      <c r="AT35" s="110"/>
      <c r="AU35" s="107"/>
      <c r="AV35" s="107"/>
      <c r="BB35" s="109"/>
      <c r="BC35" s="110"/>
      <c r="BD35" s="107"/>
      <c r="BE35" s="107"/>
      <c r="BK35" s="109"/>
      <c r="BL35" s="110"/>
      <c r="BM35" s="107"/>
      <c r="BN35" s="107"/>
      <c r="BT35" s="107">
        <v>200.33985962413524</v>
      </c>
      <c r="CC35" s="107">
        <v>200.33985962413524</v>
      </c>
      <c r="CL35" s="107">
        <v>200.33985962413524</v>
      </c>
      <c r="CU35" s="107">
        <v>200.33985962413524</v>
      </c>
      <c r="DD35" s="107">
        <v>200.33985962413524</v>
      </c>
      <c r="DM35" s="107"/>
      <c r="DV35" s="107"/>
      <c r="EE35" s="107"/>
      <c r="EN35" s="107"/>
      <c r="EW35" s="107"/>
      <c r="FF35" s="107"/>
      <c r="FO35" s="107"/>
      <c r="FX35" s="107"/>
      <c r="GG35" s="107"/>
      <c r="GP35" s="107"/>
      <c r="GY35" s="107"/>
      <c r="HH35" s="107"/>
      <c r="HQ35" s="107"/>
    </row>
    <row r="36" spans="1:226" ht="18" x14ac:dyDescent="0.25">
      <c r="A36"/>
      <c r="AS36" s="109"/>
      <c r="AT36" s="110"/>
      <c r="AU36" s="107"/>
      <c r="AV36" s="107"/>
      <c r="BB36" s="109"/>
      <c r="BC36" s="110"/>
      <c r="BD36" s="107"/>
      <c r="BE36" s="107"/>
      <c r="BK36" s="109"/>
      <c r="BL36" s="110"/>
      <c r="BM36" s="107"/>
      <c r="BN36" s="107"/>
      <c r="BT36" s="107">
        <v>233.72983622815784</v>
      </c>
      <c r="CC36" s="107">
        <v>233.72983622815784</v>
      </c>
      <c r="CL36" s="107">
        <v>233.72983622815784</v>
      </c>
      <c r="CU36" s="107">
        <v>233.72983622815784</v>
      </c>
      <c r="DD36" s="107">
        <v>233.72983622815784</v>
      </c>
      <c r="DM36" s="107"/>
      <c r="DV36" s="107"/>
      <c r="EE36" s="107"/>
      <c r="EN36" s="107"/>
      <c r="EW36" s="107"/>
      <c r="FF36" s="107"/>
      <c r="FO36" s="107"/>
      <c r="FX36" s="107"/>
      <c r="GG36" s="107"/>
      <c r="GP36" s="107"/>
      <c r="GY36" s="107"/>
      <c r="HH36" s="107"/>
      <c r="HQ36" s="107"/>
    </row>
    <row r="37" spans="1:226" ht="18" x14ac:dyDescent="0.25">
      <c r="A37"/>
      <c r="AS37" s="109"/>
      <c r="AT37" s="110"/>
      <c r="AU37" s="107"/>
      <c r="AV37" s="107"/>
      <c r="BB37" s="109"/>
      <c r="BC37" s="110"/>
      <c r="BD37" s="107"/>
      <c r="BE37" s="107"/>
      <c r="BK37" s="109"/>
      <c r="BL37" s="110"/>
      <c r="BM37" s="107"/>
      <c r="BN37" s="107"/>
      <c r="BT37" s="107">
        <v>3458028.1318592029</v>
      </c>
      <c r="BU37" s="108">
        <v>-7428277.7884409269</v>
      </c>
      <c r="CC37" s="107">
        <v>3458028.1318592029</v>
      </c>
      <c r="CD37" s="108">
        <v>-7428277.7884409269</v>
      </c>
      <c r="CL37" s="107">
        <v>3458028.1318592029</v>
      </c>
      <c r="CM37" s="108">
        <v>-7428277.7884409269</v>
      </c>
      <c r="CU37" s="107">
        <v>3458028.1318592029</v>
      </c>
      <c r="CV37" s="108">
        <v>-7428277.7884409269</v>
      </c>
      <c r="DD37" s="107">
        <v>3458028.1318592029</v>
      </c>
      <c r="DE37" s="108">
        <v>-7428277.7884409269</v>
      </c>
      <c r="DM37" s="107"/>
      <c r="DN37" s="108"/>
      <c r="DV37" s="107"/>
      <c r="DW37" s="108"/>
      <c r="EE37" s="107"/>
      <c r="EF37" s="108"/>
      <c r="EN37" s="107"/>
      <c r="EO37" s="108"/>
      <c r="EW37" s="107"/>
      <c r="EX37" s="108"/>
      <c r="FF37" s="107"/>
      <c r="FG37" s="108"/>
      <c r="FO37" s="107"/>
      <c r="FP37" s="108"/>
      <c r="FX37" s="107"/>
      <c r="FY37" s="108"/>
      <c r="GG37" s="107"/>
      <c r="GH37" s="108"/>
      <c r="GP37" s="107"/>
      <c r="GQ37" s="108"/>
      <c r="GY37" s="107"/>
      <c r="GZ37" s="108"/>
      <c r="HH37" s="107"/>
      <c r="HI37" s="108"/>
      <c r="HQ37" s="107"/>
      <c r="HR37" s="108"/>
    </row>
    <row r="38" spans="1:226" ht="18" x14ac:dyDescent="0.25">
      <c r="A38"/>
      <c r="AS38" s="109"/>
      <c r="AT38" s="110"/>
      <c r="AU38" s="107"/>
      <c r="AV38" s="107"/>
      <c r="BB38" s="109"/>
      <c r="BC38" s="110"/>
      <c r="BD38" s="107"/>
      <c r="BE38" s="107"/>
      <c r="BK38" s="109"/>
      <c r="BL38" s="110"/>
      <c r="BM38" s="107"/>
      <c r="BN38" s="107"/>
    </row>
    <row r="39" spans="1:226" x14ac:dyDescent="0.2">
      <c r="A39"/>
    </row>
    <row r="40" spans="1:226" x14ac:dyDescent="0.2">
      <c r="A40"/>
    </row>
    <row r="41" spans="1:226" x14ac:dyDescent="0.2">
      <c r="A41"/>
    </row>
    <row r="42" spans="1:226" x14ac:dyDescent="0.2">
      <c r="A42"/>
    </row>
    <row r="43" spans="1:226" x14ac:dyDescent="0.2">
      <c r="A43"/>
      <c r="AS43" s="107"/>
      <c r="AT43" s="108"/>
      <c r="BB43" s="107"/>
      <c r="BC43" s="108"/>
      <c r="BK43" s="107"/>
      <c r="BL43" s="108"/>
    </row>
    <row r="44" spans="1:226" x14ac:dyDescent="0.2">
      <c r="A44"/>
    </row>
    <row r="45" spans="1:226" x14ac:dyDescent="0.2">
      <c r="A45"/>
      <c r="AS45" s="107"/>
      <c r="AT45" s="108"/>
      <c r="BB45" s="107"/>
      <c r="BC45" s="108"/>
      <c r="BK45" s="107"/>
      <c r="BL45" s="108"/>
    </row>
    <row r="46" spans="1:226" x14ac:dyDescent="0.2">
      <c r="A46"/>
    </row>
    <row r="47" spans="1:226" x14ac:dyDescent="0.2">
      <c r="A47"/>
      <c r="AS47" s="107"/>
      <c r="AT47" s="108"/>
      <c r="BB47" s="107"/>
      <c r="BC47" s="108"/>
      <c r="BK47" s="107"/>
      <c r="BL47" s="108"/>
    </row>
    <row r="48" spans="1:226" x14ac:dyDescent="0.2">
      <c r="A48"/>
    </row>
    <row r="49" spans="1:64" x14ac:dyDescent="0.2">
      <c r="A49"/>
      <c r="AS49" s="107"/>
      <c r="AT49" s="108"/>
      <c r="BB49" s="107"/>
      <c r="BC49" s="108"/>
      <c r="BK49" s="107"/>
      <c r="BL49" s="108"/>
    </row>
    <row r="50" spans="1:64" x14ac:dyDescent="0.2">
      <c r="A50"/>
    </row>
    <row r="51" spans="1:64" x14ac:dyDescent="0.2">
      <c r="A51"/>
      <c r="AS51" s="107"/>
      <c r="AT51" s="108"/>
      <c r="BB51" s="107"/>
      <c r="BC51" s="108"/>
      <c r="BK51" s="107"/>
      <c r="BL51" s="108"/>
    </row>
    <row r="52" spans="1:64" x14ac:dyDescent="0.2">
      <c r="A52"/>
    </row>
    <row r="53" spans="1:64" x14ac:dyDescent="0.2">
      <c r="A53"/>
      <c r="AS53" s="107"/>
      <c r="AT53" s="108"/>
      <c r="BB53" s="107"/>
      <c r="BC53" s="108"/>
      <c r="BK53" s="107"/>
      <c r="BL53" s="108"/>
    </row>
    <row r="54" spans="1:64" x14ac:dyDescent="0.2">
      <c r="A54"/>
    </row>
    <row r="55" spans="1:64" x14ac:dyDescent="0.2">
      <c r="A55"/>
      <c r="AS55" s="107"/>
      <c r="AT55" s="108"/>
      <c r="BB55" s="107"/>
      <c r="BC55" s="108"/>
      <c r="BK55" s="107"/>
      <c r="BL55" s="108"/>
    </row>
    <row r="56" spans="1:64" x14ac:dyDescent="0.2">
      <c r="A56"/>
    </row>
    <row r="57" spans="1:64" x14ac:dyDescent="0.2">
      <c r="A57"/>
      <c r="AS57" s="107"/>
      <c r="AT57" s="108"/>
      <c r="BB57" s="107"/>
      <c r="BC57" s="108"/>
      <c r="BK57" s="107"/>
      <c r="BL57" s="108"/>
    </row>
    <row r="58" spans="1:64" x14ac:dyDescent="0.2">
      <c r="A58"/>
    </row>
    <row r="59" spans="1:64" x14ac:dyDescent="0.2">
      <c r="A59"/>
      <c r="AS59" s="107"/>
      <c r="AT59" s="108"/>
      <c r="BB59" s="107"/>
      <c r="BC59" s="108"/>
      <c r="BK59" s="107"/>
      <c r="BL59" s="108"/>
    </row>
    <row r="60" spans="1:64" x14ac:dyDescent="0.2">
      <c r="A60"/>
    </row>
    <row r="61" spans="1:64" x14ac:dyDescent="0.2">
      <c r="A61"/>
      <c r="AS61" s="107"/>
      <c r="AT61" s="108"/>
      <c r="BB61" s="107"/>
      <c r="BC61" s="108"/>
      <c r="BK61" s="107"/>
      <c r="BL61" s="108"/>
    </row>
    <row r="62" spans="1:64" x14ac:dyDescent="0.2">
      <c r="A62"/>
    </row>
    <row r="63" spans="1:64" x14ac:dyDescent="0.2">
      <c r="A63"/>
      <c r="AS63" s="107"/>
      <c r="AT63" s="108"/>
      <c r="BB63" s="107"/>
      <c r="BC63" s="108"/>
      <c r="BK63" s="107"/>
      <c r="BL63" s="108"/>
    </row>
    <row r="64" spans="1:64" x14ac:dyDescent="0.2">
      <c r="A64"/>
    </row>
    <row r="65" spans="1:64" x14ac:dyDescent="0.2">
      <c r="A65"/>
      <c r="AS65" s="107"/>
      <c r="AT65" s="108"/>
      <c r="BB65" s="107"/>
      <c r="BC65" s="108"/>
      <c r="BK65" s="107"/>
      <c r="BL65" s="108"/>
    </row>
    <row r="66" spans="1:64" x14ac:dyDescent="0.2">
      <c r="A66"/>
    </row>
    <row r="67" spans="1:64" x14ac:dyDescent="0.2">
      <c r="A67"/>
      <c r="AS67" s="107"/>
      <c r="AT67" s="108"/>
      <c r="BB67" s="107"/>
      <c r="BC67" s="108"/>
      <c r="BK67" s="107"/>
      <c r="BL67" s="108"/>
    </row>
    <row r="68" spans="1:64" x14ac:dyDescent="0.2">
      <c r="A68"/>
    </row>
    <row r="69" spans="1:64" x14ac:dyDescent="0.2">
      <c r="A69"/>
    </row>
    <row r="70" spans="1:64" x14ac:dyDescent="0.2">
      <c r="A70"/>
    </row>
    <row r="71" spans="1:64" x14ac:dyDescent="0.2">
      <c r="A71"/>
    </row>
    <row r="72" spans="1:64" x14ac:dyDescent="0.2">
      <c r="A72"/>
    </row>
    <row r="73" spans="1:64" x14ac:dyDescent="0.2">
      <c r="A73"/>
    </row>
    <row r="74" spans="1:64" x14ac:dyDescent="0.2">
      <c r="A74"/>
    </row>
    <row r="75" spans="1:64" x14ac:dyDescent="0.2">
      <c r="A75"/>
    </row>
    <row r="76" spans="1:64" x14ac:dyDescent="0.2">
      <c r="A76"/>
    </row>
    <row r="77" spans="1:64" x14ac:dyDescent="0.2">
      <c r="A77"/>
    </row>
    <row r="78" spans="1:64" x14ac:dyDescent="0.2">
      <c r="A78"/>
    </row>
    <row r="79" spans="1:64" x14ac:dyDescent="0.2">
      <c r="A79"/>
    </row>
    <row r="80" spans="1:64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  <row r="85" spans="1:1" x14ac:dyDescent="0.2">
      <c r="A85"/>
    </row>
    <row r="86" spans="1:1" x14ac:dyDescent="0.2">
      <c r="A86"/>
    </row>
    <row r="87" spans="1:1" x14ac:dyDescent="0.2">
      <c r="A87"/>
    </row>
    <row r="88" spans="1:1" x14ac:dyDescent="0.2">
      <c r="A88"/>
    </row>
    <row r="89" spans="1:1" x14ac:dyDescent="0.2">
      <c r="A89"/>
    </row>
    <row r="90" spans="1:1" x14ac:dyDescent="0.2">
      <c r="A90"/>
    </row>
    <row r="91" spans="1:1" x14ac:dyDescent="0.2">
      <c r="A91"/>
    </row>
    <row r="92" spans="1:1" x14ac:dyDescent="0.2">
      <c r="A92"/>
    </row>
    <row r="93" spans="1:1" x14ac:dyDescent="0.2">
      <c r="A93"/>
    </row>
    <row r="94" spans="1:1" x14ac:dyDescent="0.2">
      <c r="A94"/>
    </row>
    <row r="95" spans="1:1" x14ac:dyDescent="0.2">
      <c r="A95"/>
    </row>
    <row r="96" spans="1:1" x14ac:dyDescent="0.2">
      <c r="A96"/>
    </row>
    <row r="97" spans="1:1" x14ac:dyDescent="0.2">
      <c r="A97"/>
    </row>
    <row r="98" spans="1:1" x14ac:dyDescent="0.2">
      <c r="A98"/>
    </row>
    <row r="99" spans="1:1" x14ac:dyDescent="0.2">
      <c r="A99"/>
    </row>
    <row r="100" spans="1:1" x14ac:dyDescent="0.2">
      <c r="A100"/>
    </row>
    <row r="101" spans="1:1" x14ac:dyDescent="0.2">
      <c r="A101"/>
    </row>
    <row r="102" spans="1:1" x14ac:dyDescent="0.2">
      <c r="A102"/>
    </row>
    <row r="103" spans="1:1" x14ac:dyDescent="0.2">
      <c r="A103"/>
    </row>
    <row r="104" spans="1:1" x14ac:dyDescent="0.2">
      <c r="A104"/>
    </row>
    <row r="105" spans="1:1" x14ac:dyDescent="0.2">
      <c r="A105"/>
    </row>
    <row r="106" spans="1:1" x14ac:dyDescent="0.2">
      <c r="A106"/>
    </row>
    <row r="107" spans="1:1" x14ac:dyDescent="0.2">
      <c r="A107"/>
    </row>
    <row r="108" spans="1:1" x14ac:dyDescent="0.2">
      <c r="A108"/>
    </row>
    <row r="109" spans="1:1" x14ac:dyDescent="0.2">
      <c r="A109"/>
    </row>
    <row r="110" spans="1:1" x14ac:dyDescent="0.2">
      <c r="A110"/>
    </row>
    <row r="111" spans="1:1" x14ac:dyDescent="0.2">
      <c r="A111"/>
    </row>
    <row r="112" spans="1:1" x14ac:dyDescent="0.2">
      <c r="A112"/>
    </row>
    <row r="113" spans="1:1" x14ac:dyDescent="0.2">
      <c r="A113"/>
    </row>
    <row r="114" spans="1:1" x14ac:dyDescent="0.2">
      <c r="A114"/>
    </row>
    <row r="115" spans="1:1" x14ac:dyDescent="0.2">
      <c r="A115"/>
    </row>
    <row r="116" spans="1:1" x14ac:dyDescent="0.2">
      <c r="A116"/>
    </row>
    <row r="117" spans="1:1" x14ac:dyDescent="0.2">
      <c r="A117"/>
    </row>
    <row r="118" spans="1:1" x14ac:dyDescent="0.2">
      <c r="A118"/>
    </row>
    <row r="119" spans="1:1" x14ac:dyDescent="0.2">
      <c r="A119"/>
    </row>
    <row r="120" spans="1:1" x14ac:dyDescent="0.2">
      <c r="A120"/>
    </row>
    <row r="121" spans="1:1" x14ac:dyDescent="0.2">
      <c r="A121"/>
    </row>
    <row r="122" spans="1:1" x14ac:dyDescent="0.2">
      <c r="A122"/>
    </row>
    <row r="123" spans="1:1" x14ac:dyDescent="0.2">
      <c r="A123"/>
    </row>
    <row r="124" spans="1:1" x14ac:dyDescent="0.2">
      <c r="A124"/>
    </row>
    <row r="125" spans="1:1" x14ac:dyDescent="0.2">
      <c r="A125"/>
    </row>
    <row r="126" spans="1:1" x14ac:dyDescent="0.2">
      <c r="A126"/>
    </row>
    <row r="127" spans="1:1" x14ac:dyDescent="0.2">
      <c r="A127"/>
    </row>
    <row r="128" spans="1:1" x14ac:dyDescent="0.2">
      <c r="A128"/>
    </row>
    <row r="129" spans="1:1" x14ac:dyDescent="0.2">
      <c r="A129"/>
    </row>
    <row r="130" spans="1:1" x14ac:dyDescent="0.2">
      <c r="A130"/>
    </row>
    <row r="131" spans="1:1" x14ac:dyDescent="0.2">
      <c r="A131"/>
    </row>
    <row r="132" spans="1:1" x14ac:dyDescent="0.2">
      <c r="A132"/>
    </row>
    <row r="133" spans="1:1" x14ac:dyDescent="0.2">
      <c r="A133"/>
    </row>
    <row r="134" spans="1:1" x14ac:dyDescent="0.2">
      <c r="A134"/>
    </row>
    <row r="135" spans="1:1" x14ac:dyDescent="0.2">
      <c r="A135"/>
    </row>
    <row r="136" spans="1:1" x14ac:dyDescent="0.2">
      <c r="A136"/>
    </row>
    <row r="137" spans="1:1" x14ac:dyDescent="0.2">
      <c r="A137"/>
    </row>
    <row r="138" spans="1:1" x14ac:dyDescent="0.2">
      <c r="A138"/>
    </row>
    <row r="139" spans="1:1" x14ac:dyDescent="0.2">
      <c r="A139"/>
    </row>
    <row r="140" spans="1:1" x14ac:dyDescent="0.2">
      <c r="A140"/>
    </row>
    <row r="141" spans="1:1" x14ac:dyDescent="0.2">
      <c r="A141"/>
    </row>
    <row r="142" spans="1:1" x14ac:dyDescent="0.2">
      <c r="A142"/>
    </row>
  </sheetData>
  <mergeCells count="31">
    <mergeCell ref="GY5:HF5"/>
    <mergeCell ref="BT5:CA5"/>
    <mergeCell ref="CC5:CJ5"/>
    <mergeCell ref="AA5:AH5"/>
    <mergeCell ref="AJ5:AQ5"/>
    <mergeCell ref="AS5:AZ5"/>
    <mergeCell ref="BB5:BI5"/>
    <mergeCell ref="BK5:BR5"/>
    <mergeCell ref="CL5:CS5"/>
    <mergeCell ref="CU5:DB5"/>
    <mergeCell ref="A2:C2"/>
    <mergeCell ref="A3:C3"/>
    <mergeCell ref="E5:G5"/>
    <mergeCell ref="I5:P5"/>
    <mergeCell ref="R5:Y5"/>
    <mergeCell ref="HZ19:HZ21"/>
    <mergeCell ref="IE5:IH5"/>
    <mergeCell ref="HZ5:IC5"/>
    <mergeCell ref="DD5:DK5"/>
    <mergeCell ref="DM5:DT5"/>
    <mergeCell ref="DV5:EC5"/>
    <mergeCell ref="EE5:EL5"/>
    <mergeCell ref="EN5:EU5"/>
    <mergeCell ref="EW5:FD5"/>
    <mergeCell ref="FF5:FM5"/>
    <mergeCell ref="FO5:FV5"/>
    <mergeCell ref="FX5:GE5"/>
    <mergeCell ref="GG5:GN5"/>
    <mergeCell ref="GP5:GW5"/>
    <mergeCell ref="HH5:HO5"/>
    <mergeCell ref="HQ5:HX5"/>
  </mergeCells>
  <phoneticPr fontId="2" type="noConversion"/>
  <pageMargins left="0.78740157480314965" right="0.78740157480314965" top="0.98425196850393704" bottom="0.98425196850393704" header="0.51181102362204722" footer="0.51181102362204722"/>
  <pageSetup paperSize="8" scale="48" orientation="landscape" r:id="rId1"/>
  <headerFooter alignWithMargins="0">
    <oddFooter>&amp;L&amp;T&amp;R&amp;Z&amp;F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S857"/>
  <sheetViews>
    <sheetView showGridLines="0" zoomScale="85" zoomScaleNormal="85" workbookViewId="0">
      <pane xSplit="3" ySplit="8" topLeftCell="D9" activePane="bottomRight" state="frozen"/>
      <selection pane="topRight" activeCell="D1" sqref="D1"/>
      <selection pane="bottomLeft" activeCell="A9" sqref="A9"/>
      <selection pane="bottomRight"/>
    </sheetView>
  </sheetViews>
  <sheetFormatPr baseColWidth="10" defaultColWidth="9.140625" defaultRowHeight="12.75" x14ac:dyDescent="0.2"/>
  <cols>
    <col min="1" max="1" width="14" style="89" customWidth="1"/>
    <col min="2" max="2" width="11.28515625" style="89" customWidth="1"/>
    <col min="3" max="3" width="6.7109375" style="89" customWidth="1"/>
    <col min="4" max="4" width="42.42578125" style="89" bestFit="1" customWidth="1"/>
    <col min="5" max="5" width="11.28515625" style="95" customWidth="1"/>
    <col min="6" max="6" width="8.42578125" style="101" customWidth="1"/>
    <col min="7" max="8" width="8.42578125" style="92" customWidth="1"/>
    <col min="9" max="9" width="8" style="95" customWidth="1"/>
    <col min="10" max="10" width="5.140625" style="97" customWidth="1"/>
    <col min="11" max="11" width="4.140625" style="97" bestFit="1" customWidth="1"/>
    <col min="12" max="12" width="7.140625" style="102" bestFit="1" customWidth="1"/>
    <col min="13" max="13" width="2.85546875" style="97" customWidth="1"/>
    <col min="14" max="14" width="7.42578125" style="97" customWidth="1"/>
    <col min="15" max="15" width="3.85546875" style="95" bestFit="1" customWidth="1"/>
    <col min="16" max="16" width="12.42578125" style="103" bestFit="1" customWidth="1"/>
    <col min="17" max="17" width="1.7109375" style="89" customWidth="1"/>
    <col min="18" max="18" width="13.42578125" style="89" customWidth="1"/>
    <col min="19" max="20" width="10.140625" style="89" customWidth="1"/>
    <col min="21" max="21" width="2.28515625" style="89" customWidth="1"/>
    <col min="22" max="22" width="11.28515625" style="89" customWidth="1"/>
    <col min="23" max="23" width="12" style="89" bestFit="1" customWidth="1"/>
    <col min="24" max="24" width="3.28515625" style="89" customWidth="1"/>
    <col min="25" max="26" width="12" style="89" customWidth="1"/>
    <col min="27" max="27" width="13" style="95" bestFit="1" customWidth="1"/>
    <col min="28" max="30" width="10.42578125" style="89" bestFit="1" customWidth="1"/>
    <col min="31" max="31" width="10.28515625" style="89" bestFit="1" customWidth="1"/>
    <col min="32" max="32" width="10.42578125" style="89" bestFit="1" customWidth="1"/>
    <col min="33" max="33" width="10.28515625" style="89" bestFit="1" customWidth="1"/>
    <col min="34" max="34" width="10.42578125" style="89" bestFit="1" customWidth="1"/>
    <col min="35" max="36" width="10.28515625" style="89" bestFit="1" customWidth="1"/>
    <col min="37" max="37" width="10.42578125" style="89" bestFit="1" customWidth="1"/>
    <col min="38" max="38" width="10.28515625" style="89" bestFit="1" customWidth="1"/>
    <col min="39" max="41" width="10.42578125" style="89" bestFit="1" customWidth="1"/>
    <col min="42" max="43" width="10.28515625" style="89" bestFit="1" customWidth="1"/>
    <col min="44" max="44" width="8.42578125" style="89" bestFit="1" customWidth="1"/>
    <col min="45" max="45" width="7.85546875" style="89" bestFit="1" customWidth="1"/>
    <col min="46" max="16384" width="9.140625" style="89"/>
  </cols>
  <sheetData>
    <row r="1" spans="1:45" s="54" customFormat="1" ht="30" x14ac:dyDescent="0.4">
      <c r="A1" s="48" t="s">
        <v>100</v>
      </c>
      <c r="B1" s="49"/>
      <c r="C1" s="49"/>
      <c r="D1" s="49"/>
      <c r="E1" s="50"/>
      <c r="F1" s="51"/>
      <c r="G1" s="51"/>
      <c r="H1" s="51"/>
      <c r="I1" s="50"/>
      <c r="J1" s="52"/>
      <c r="K1" s="52"/>
      <c r="L1" s="53"/>
      <c r="M1" s="52"/>
      <c r="N1" s="52"/>
      <c r="P1" s="55"/>
      <c r="AA1" s="56"/>
    </row>
    <row r="2" spans="1:45" s="60" customFormat="1" ht="23.25" x14ac:dyDescent="0.35">
      <c r="A2" s="178"/>
      <c r="B2" s="178"/>
      <c r="C2" s="178"/>
      <c r="D2" s="178"/>
      <c r="E2" s="178"/>
      <c r="F2" s="57"/>
      <c r="G2" s="57"/>
      <c r="H2" s="57"/>
      <c r="I2" s="62"/>
      <c r="J2" s="58"/>
      <c r="K2" s="58"/>
      <c r="L2" s="59"/>
      <c r="M2" s="58"/>
      <c r="N2" s="58"/>
      <c r="P2" s="61"/>
      <c r="W2" s="54"/>
      <c r="X2" s="54"/>
      <c r="Y2" s="54"/>
      <c r="Z2" s="54"/>
      <c r="AA2" s="62"/>
      <c r="AB2" s="63"/>
    </row>
    <row r="3" spans="1:45" s="60" customFormat="1" ht="23.25" x14ac:dyDescent="0.35">
      <c r="A3" s="179"/>
      <c r="B3" s="179"/>
      <c r="C3" s="179"/>
      <c r="D3" s="179"/>
      <c r="E3" s="179"/>
      <c r="F3" s="57"/>
      <c r="G3" s="57"/>
      <c r="H3" s="57"/>
      <c r="I3" s="62"/>
      <c r="J3" s="58"/>
      <c r="K3" s="58"/>
      <c r="L3" s="59"/>
      <c r="M3" s="58"/>
      <c r="N3" s="58"/>
      <c r="P3" s="61"/>
      <c r="W3" s="54"/>
      <c r="X3" s="89"/>
      <c r="Z3" s="54"/>
      <c r="AA3" s="62"/>
      <c r="AB3" s="63"/>
    </row>
    <row r="4" spans="1:45" s="60" customFormat="1" ht="15.75" x14ac:dyDescent="0.25">
      <c r="A4" s="117"/>
      <c r="B4" s="117"/>
      <c r="C4" s="117"/>
      <c r="D4" s="117"/>
      <c r="E4" s="64"/>
      <c r="F4" s="116"/>
      <c r="G4" s="65"/>
      <c r="H4" s="65"/>
      <c r="I4" s="64"/>
      <c r="J4" s="66"/>
      <c r="K4" s="66"/>
      <c r="L4" s="67"/>
      <c r="M4" s="66"/>
      <c r="N4" s="66"/>
      <c r="O4" s="68"/>
      <c r="P4" s="69"/>
      <c r="Q4" s="70"/>
      <c r="R4" s="70"/>
      <c r="S4" s="70"/>
      <c r="T4" s="70"/>
      <c r="V4" s="170" t="s">
        <v>102</v>
      </c>
      <c r="W4" s="171"/>
      <c r="X4" s="89"/>
      <c r="Y4" s="170" t="s">
        <v>103</v>
      </c>
      <c r="Z4" s="171"/>
      <c r="AA4" s="62"/>
      <c r="AB4" s="63"/>
    </row>
    <row r="5" spans="1:45" s="60" customFormat="1" ht="15.75" x14ac:dyDescent="0.25">
      <c r="A5" s="117"/>
      <c r="B5" s="117"/>
      <c r="C5" s="117"/>
      <c r="D5" s="117"/>
      <c r="E5" s="64"/>
      <c r="F5" s="116"/>
      <c r="G5" s="65"/>
      <c r="H5" s="65"/>
      <c r="I5" s="64"/>
      <c r="J5" s="66"/>
      <c r="K5" s="66"/>
      <c r="L5" s="67"/>
      <c r="M5" s="66"/>
      <c r="N5" s="66"/>
      <c r="O5" s="68"/>
      <c r="P5" s="61"/>
      <c r="Q5" s="70"/>
      <c r="R5" s="170" t="s">
        <v>12</v>
      </c>
      <c r="S5" s="187"/>
      <c r="T5" s="171"/>
      <c r="V5" s="170">
        <v>43101</v>
      </c>
      <c r="W5" s="171"/>
      <c r="X5" s="89"/>
      <c r="Y5" s="170">
        <v>43282</v>
      </c>
      <c r="Z5" s="171"/>
      <c r="AA5" s="62"/>
    </row>
    <row r="6" spans="1:45" s="74" customFormat="1" ht="13.35" customHeight="1" x14ac:dyDescent="0.25">
      <c r="A6" s="180" t="s">
        <v>39</v>
      </c>
      <c r="B6" s="183" t="s">
        <v>40</v>
      </c>
      <c r="C6" s="180" t="s">
        <v>41</v>
      </c>
      <c r="D6" s="118"/>
      <c r="E6" s="184" t="s">
        <v>42</v>
      </c>
      <c r="F6" s="172" t="s">
        <v>43</v>
      </c>
      <c r="G6" s="172" t="s">
        <v>44</v>
      </c>
      <c r="H6" s="172" t="s">
        <v>45</v>
      </c>
      <c r="I6" s="180" t="s">
        <v>101</v>
      </c>
      <c r="J6" s="188" t="s">
        <v>46</v>
      </c>
      <c r="K6" s="189"/>
      <c r="L6" s="194" t="s">
        <v>47</v>
      </c>
      <c r="M6" s="188" t="s">
        <v>48</v>
      </c>
      <c r="N6" s="189"/>
      <c r="O6" s="197" t="s">
        <v>49</v>
      </c>
      <c r="P6" s="198"/>
      <c r="Q6" s="71"/>
      <c r="R6" s="175" t="s">
        <v>13</v>
      </c>
      <c r="S6" s="172" t="s">
        <v>98</v>
      </c>
      <c r="T6" s="172" t="s">
        <v>99</v>
      </c>
      <c r="U6" s="60"/>
      <c r="V6" s="175" t="s">
        <v>104</v>
      </c>
      <c r="W6" s="172" t="s">
        <v>99</v>
      </c>
      <c r="X6" s="89"/>
      <c r="Y6" s="175" t="s">
        <v>104</v>
      </c>
      <c r="Z6" s="172" t="s">
        <v>99</v>
      </c>
      <c r="AA6" s="72"/>
      <c r="AB6" s="73" t="s">
        <v>50</v>
      </c>
      <c r="AC6" s="73" t="s">
        <v>51</v>
      </c>
      <c r="AD6" s="73" t="s">
        <v>52</v>
      </c>
      <c r="AE6" s="73" t="s">
        <v>53</v>
      </c>
      <c r="AF6" s="73" t="s">
        <v>54</v>
      </c>
      <c r="AG6" s="73" t="s">
        <v>55</v>
      </c>
      <c r="AH6" s="73" t="s">
        <v>56</v>
      </c>
      <c r="AI6" s="73" t="s">
        <v>57</v>
      </c>
      <c r="AJ6" s="73" t="s">
        <v>58</v>
      </c>
      <c r="AK6" s="73" t="s">
        <v>59</v>
      </c>
      <c r="AL6" s="73" t="s">
        <v>60</v>
      </c>
      <c r="AM6" s="73" t="s">
        <v>61</v>
      </c>
      <c r="AN6" s="73" t="s">
        <v>62</v>
      </c>
      <c r="AO6" s="73" t="s">
        <v>63</v>
      </c>
      <c r="AP6" s="73" t="s">
        <v>64</v>
      </c>
      <c r="AQ6" s="73" t="s">
        <v>65</v>
      </c>
      <c r="AR6" s="73" t="s">
        <v>66</v>
      </c>
      <c r="AS6" s="73" t="s">
        <v>67</v>
      </c>
    </row>
    <row r="7" spans="1:45" s="74" customFormat="1" ht="22.5" x14ac:dyDescent="0.25">
      <c r="A7" s="181"/>
      <c r="B7" s="183"/>
      <c r="C7" s="181"/>
      <c r="D7" s="119" t="s">
        <v>2</v>
      </c>
      <c r="E7" s="185"/>
      <c r="F7" s="173"/>
      <c r="G7" s="173"/>
      <c r="H7" s="173"/>
      <c r="I7" s="181"/>
      <c r="J7" s="190"/>
      <c r="K7" s="191"/>
      <c r="L7" s="195"/>
      <c r="M7" s="190"/>
      <c r="N7" s="191"/>
      <c r="O7" s="199"/>
      <c r="P7" s="200"/>
      <c r="Q7" s="71"/>
      <c r="R7" s="176"/>
      <c r="S7" s="173"/>
      <c r="T7" s="173"/>
      <c r="U7" s="60"/>
      <c r="V7" s="176"/>
      <c r="W7" s="173"/>
      <c r="X7" s="89"/>
      <c r="Y7" s="176"/>
      <c r="Z7" s="173"/>
      <c r="AA7" s="128" t="s">
        <v>68</v>
      </c>
      <c r="AB7" s="75">
        <v>43101</v>
      </c>
      <c r="AC7" s="75">
        <f>AB8</f>
        <v>43282</v>
      </c>
      <c r="AD7" s="75">
        <f t="shared" ref="AD7:AS7" si="0">AC8</f>
        <v>43466</v>
      </c>
      <c r="AE7" s="75">
        <f t="shared" si="0"/>
        <v>43647</v>
      </c>
      <c r="AF7" s="75">
        <f t="shared" si="0"/>
        <v>43831</v>
      </c>
      <c r="AG7" s="75">
        <f t="shared" si="0"/>
        <v>44013</v>
      </c>
      <c r="AH7" s="75">
        <f t="shared" si="0"/>
        <v>44197</v>
      </c>
      <c r="AI7" s="75">
        <f t="shared" si="0"/>
        <v>44378</v>
      </c>
      <c r="AJ7" s="75">
        <f t="shared" si="0"/>
        <v>44562</v>
      </c>
      <c r="AK7" s="75">
        <f t="shared" si="0"/>
        <v>44743</v>
      </c>
      <c r="AL7" s="75">
        <f t="shared" si="0"/>
        <v>44927</v>
      </c>
      <c r="AM7" s="75">
        <f t="shared" si="0"/>
        <v>45108</v>
      </c>
      <c r="AN7" s="75">
        <f t="shared" si="0"/>
        <v>45292</v>
      </c>
      <c r="AO7" s="75">
        <f t="shared" si="0"/>
        <v>45474</v>
      </c>
      <c r="AP7" s="75">
        <f t="shared" si="0"/>
        <v>45658</v>
      </c>
      <c r="AQ7" s="75">
        <f t="shared" si="0"/>
        <v>45839</v>
      </c>
      <c r="AR7" s="75">
        <f t="shared" si="0"/>
        <v>46023</v>
      </c>
      <c r="AS7" s="75">
        <f t="shared" si="0"/>
        <v>46204</v>
      </c>
    </row>
    <row r="8" spans="1:45" s="74" customFormat="1" ht="15.75" x14ac:dyDescent="0.25">
      <c r="A8" s="182"/>
      <c r="B8" s="183"/>
      <c r="C8" s="182"/>
      <c r="D8" s="120"/>
      <c r="E8" s="186"/>
      <c r="F8" s="174"/>
      <c r="G8" s="174"/>
      <c r="H8" s="174"/>
      <c r="I8" s="182"/>
      <c r="J8" s="192"/>
      <c r="K8" s="193"/>
      <c r="L8" s="196"/>
      <c r="M8" s="192"/>
      <c r="N8" s="193"/>
      <c r="O8" s="201"/>
      <c r="P8" s="202"/>
      <c r="Q8" s="71"/>
      <c r="R8" s="177"/>
      <c r="S8" s="174"/>
      <c r="T8" s="174"/>
      <c r="U8" s="60"/>
      <c r="V8" s="177"/>
      <c r="W8" s="174"/>
      <c r="X8" s="89"/>
      <c r="Y8" s="177"/>
      <c r="Z8" s="174"/>
      <c r="AA8" s="76"/>
      <c r="AB8" s="77">
        <v>43282</v>
      </c>
      <c r="AC8" s="77">
        <v>43466</v>
      </c>
      <c r="AD8" s="77">
        <v>43647</v>
      </c>
      <c r="AE8" s="77">
        <v>43831</v>
      </c>
      <c r="AF8" s="77">
        <v>44013</v>
      </c>
      <c r="AG8" s="77">
        <v>44197</v>
      </c>
      <c r="AH8" s="77">
        <v>44378</v>
      </c>
      <c r="AI8" s="77">
        <v>44562</v>
      </c>
      <c r="AJ8" s="77">
        <v>44743</v>
      </c>
      <c r="AK8" s="77">
        <v>44927</v>
      </c>
      <c r="AL8" s="77">
        <v>45108</v>
      </c>
      <c r="AM8" s="77">
        <v>45292</v>
      </c>
      <c r="AN8" s="77">
        <v>45474</v>
      </c>
      <c r="AO8" s="77">
        <v>45658</v>
      </c>
      <c r="AP8" s="77">
        <v>45839</v>
      </c>
      <c r="AQ8" s="77">
        <v>46023</v>
      </c>
      <c r="AR8" s="77">
        <v>46204</v>
      </c>
      <c r="AS8" s="77">
        <v>46388</v>
      </c>
    </row>
    <row r="9" spans="1:45" s="83" customFormat="1" ht="15.75" x14ac:dyDescent="0.25">
      <c r="A9" s="78"/>
      <c r="B9" s="78"/>
      <c r="C9" s="78"/>
      <c r="D9" s="78"/>
      <c r="E9" s="78"/>
      <c r="F9" s="79"/>
      <c r="G9" s="79"/>
      <c r="H9" s="79"/>
      <c r="I9" s="78"/>
      <c r="J9" s="78"/>
      <c r="K9" s="78"/>
      <c r="L9" s="80"/>
      <c r="M9" s="78"/>
      <c r="N9" s="78"/>
      <c r="O9" s="78"/>
      <c r="P9" s="81"/>
      <c r="Q9" s="78"/>
      <c r="R9" s="78"/>
      <c r="S9" s="78"/>
      <c r="T9" s="78"/>
      <c r="U9" s="60"/>
      <c r="V9" s="60"/>
      <c r="W9" s="78"/>
      <c r="X9" s="89"/>
      <c r="Y9" s="89"/>
      <c r="Z9" s="78"/>
      <c r="AA9" s="82"/>
    </row>
    <row r="10" spans="1:45" s="83" customFormat="1" ht="15.75" x14ac:dyDescent="0.25">
      <c r="A10" s="78" t="s">
        <v>69</v>
      </c>
      <c r="B10" s="78"/>
      <c r="C10" s="78"/>
      <c r="D10" s="78"/>
      <c r="E10" s="78"/>
      <c r="F10" s="79"/>
      <c r="G10" s="79"/>
      <c r="H10" s="79"/>
      <c r="I10" s="78"/>
      <c r="J10" s="78"/>
      <c r="K10" s="78"/>
      <c r="L10" s="80"/>
      <c r="M10" s="78"/>
      <c r="N10" s="78"/>
      <c r="O10" s="78"/>
      <c r="P10" s="81"/>
      <c r="Q10" s="78"/>
      <c r="R10" s="78"/>
      <c r="S10" s="78"/>
      <c r="T10" s="78"/>
      <c r="U10" s="60"/>
      <c r="V10" s="60"/>
      <c r="W10" s="78"/>
      <c r="X10" s="89"/>
      <c r="Y10" s="89"/>
      <c r="Z10" s="78"/>
      <c r="AA10" s="82"/>
    </row>
    <row r="11" spans="1:45" ht="15.75" x14ac:dyDescent="0.25">
      <c r="A11" s="84" t="s">
        <v>70</v>
      </c>
      <c r="B11" s="84" t="s">
        <v>5</v>
      </c>
      <c r="C11" s="84">
        <v>308</v>
      </c>
      <c r="D11" s="84" t="s">
        <v>6</v>
      </c>
      <c r="E11" s="84" t="s">
        <v>71</v>
      </c>
      <c r="F11" s="85">
        <v>42475</v>
      </c>
      <c r="G11" s="86">
        <v>42475</v>
      </c>
      <c r="H11" s="86">
        <v>44666</v>
      </c>
      <c r="I11" s="124">
        <f>(H11-G11)/365</f>
        <v>6.0027397260273974</v>
      </c>
      <c r="J11" s="84" t="s">
        <v>72</v>
      </c>
      <c r="K11" s="84" t="s">
        <v>73</v>
      </c>
      <c r="L11" s="87">
        <v>5.0000000000000001E-3</v>
      </c>
      <c r="M11" s="84"/>
      <c r="N11" s="84" t="s">
        <v>74</v>
      </c>
      <c r="O11" s="84" t="s">
        <v>75</v>
      </c>
      <c r="P11" s="88">
        <v>100000000</v>
      </c>
      <c r="Q11" s="84"/>
      <c r="R11" s="121">
        <v>1381593</v>
      </c>
      <c r="S11" s="121">
        <v>122961.777</v>
      </c>
      <c r="T11" s="121">
        <v>1258631.223</v>
      </c>
      <c r="U11" s="60"/>
      <c r="V11" s="125">
        <f>$H11-MAX($V$5,$G11)</f>
        <v>1565</v>
      </c>
      <c r="W11" s="127">
        <v>571328.91338508739</v>
      </c>
      <c r="Z11" s="78"/>
      <c r="AA11" s="126">
        <f t="shared" ref="AA11:AA21" si="1">SUM(AB11:AS11)</f>
        <v>571328.91338508739</v>
      </c>
      <c r="AB11" s="122">
        <f>MAX((MIN(AB$8,$H11)-MAX(AB$7,$G11))/$V11*$W11,0)</f>
        <v>66077.018097572407</v>
      </c>
      <c r="AC11" s="122">
        <f t="shared" ref="AC11:AS19" si="2">MAX((MIN(AC$8,$H11)-MAX(AC$7,$G11))/$V11*$W11,0)</f>
        <v>67172.217292559799</v>
      </c>
      <c r="AD11" s="122">
        <f t="shared" si="2"/>
        <v>66077.018097572407</v>
      </c>
      <c r="AE11" s="122">
        <f t="shared" si="2"/>
        <v>67172.217292559799</v>
      </c>
      <c r="AF11" s="122">
        <f t="shared" si="2"/>
        <v>66442.084495901538</v>
      </c>
      <c r="AG11" s="122">
        <f t="shared" si="2"/>
        <v>67172.217292559799</v>
      </c>
      <c r="AH11" s="122">
        <f t="shared" si="2"/>
        <v>66077.018097572407</v>
      </c>
      <c r="AI11" s="122">
        <f t="shared" si="2"/>
        <v>67172.217292559799</v>
      </c>
      <c r="AJ11" s="122">
        <f t="shared" si="2"/>
        <v>37966.905426229452</v>
      </c>
      <c r="AK11" s="122">
        <f t="shared" si="2"/>
        <v>0</v>
      </c>
      <c r="AL11" s="122">
        <f t="shared" si="2"/>
        <v>0</v>
      </c>
      <c r="AM11" s="122">
        <f t="shared" si="2"/>
        <v>0</v>
      </c>
      <c r="AN11" s="122">
        <f t="shared" si="2"/>
        <v>0</v>
      </c>
      <c r="AO11" s="122">
        <f t="shared" si="2"/>
        <v>0</v>
      </c>
      <c r="AP11" s="122">
        <f t="shared" si="2"/>
        <v>0</v>
      </c>
      <c r="AQ11" s="122">
        <f t="shared" si="2"/>
        <v>0</v>
      </c>
      <c r="AR11" s="122">
        <f t="shared" si="2"/>
        <v>0</v>
      </c>
      <c r="AS11" s="122">
        <f t="shared" si="2"/>
        <v>0</v>
      </c>
    </row>
    <row r="12" spans="1:45" ht="15.75" x14ac:dyDescent="0.25">
      <c r="A12" s="84" t="s">
        <v>70</v>
      </c>
      <c r="B12" s="84" t="s">
        <v>7</v>
      </c>
      <c r="C12" s="84">
        <v>310</v>
      </c>
      <c r="D12" s="84" t="s">
        <v>6</v>
      </c>
      <c r="E12" s="84" t="s">
        <v>76</v>
      </c>
      <c r="F12" s="85">
        <v>42500</v>
      </c>
      <c r="G12" s="86">
        <v>42502</v>
      </c>
      <c r="H12" s="86">
        <v>44693</v>
      </c>
      <c r="I12" s="124">
        <f t="shared" ref="I12:I21" si="3">(H12-G12)/365</f>
        <v>6.0027397260273974</v>
      </c>
      <c r="J12" s="84" t="s">
        <v>72</v>
      </c>
      <c r="K12" s="84" t="s">
        <v>73</v>
      </c>
      <c r="L12" s="87">
        <v>5.0000000000000001E-3</v>
      </c>
      <c r="M12" s="84"/>
      <c r="N12" s="84" t="s">
        <v>74</v>
      </c>
      <c r="O12" s="84" t="s">
        <v>75</v>
      </c>
      <c r="P12" s="88">
        <v>100000000</v>
      </c>
      <c r="Q12" s="84"/>
      <c r="R12" s="121">
        <v>1352852</v>
      </c>
      <c r="S12" s="121"/>
      <c r="T12" s="121">
        <v>1352852</v>
      </c>
      <c r="U12" s="60"/>
      <c r="V12" s="125">
        <f t="shared" ref="V12:V19" si="4">$H12-MAX($V$5,$G12)</f>
        <v>1592</v>
      </c>
      <c r="W12" s="127">
        <v>592197.60565169132</v>
      </c>
      <c r="Z12" s="78"/>
      <c r="AA12" s="126">
        <f t="shared" si="1"/>
        <v>592197.60565169132</v>
      </c>
      <c r="AB12" s="122">
        <f t="shared" ref="AB12:AB19" si="5">MAX((MIN(AB$8,$H12)-MAX(AB$7,$G12))/$V12*$W12,0)</f>
        <v>67328.999135022692</v>
      </c>
      <c r="AC12" s="122">
        <f t="shared" si="2"/>
        <v>68444.949396929151</v>
      </c>
      <c r="AD12" s="122">
        <f t="shared" si="2"/>
        <v>67328.999135022692</v>
      </c>
      <c r="AE12" s="122">
        <f t="shared" si="2"/>
        <v>68444.949396929151</v>
      </c>
      <c r="AF12" s="122">
        <f t="shared" si="2"/>
        <v>67700.982555658178</v>
      </c>
      <c r="AG12" s="122">
        <f t="shared" si="2"/>
        <v>68444.949396929151</v>
      </c>
      <c r="AH12" s="122">
        <f t="shared" si="2"/>
        <v>67328.999135022692</v>
      </c>
      <c r="AI12" s="122">
        <f t="shared" si="2"/>
        <v>68444.949396929151</v>
      </c>
      <c r="AJ12" s="122">
        <f t="shared" si="2"/>
        <v>48729.828103248467</v>
      </c>
      <c r="AK12" s="122">
        <f t="shared" si="2"/>
        <v>0</v>
      </c>
      <c r="AL12" s="122">
        <f t="shared" si="2"/>
        <v>0</v>
      </c>
      <c r="AM12" s="122">
        <f t="shared" si="2"/>
        <v>0</v>
      </c>
      <c r="AN12" s="122">
        <f t="shared" si="2"/>
        <v>0</v>
      </c>
      <c r="AO12" s="122">
        <f t="shared" si="2"/>
        <v>0</v>
      </c>
      <c r="AP12" s="122">
        <f t="shared" si="2"/>
        <v>0</v>
      </c>
      <c r="AQ12" s="122">
        <f t="shared" si="2"/>
        <v>0</v>
      </c>
      <c r="AR12" s="122">
        <f t="shared" si="2"/>
        <v>0</v>
      </c>
      <c r="AS12" s="122">
        <f t="shared" si="2"/>
        <v>0</v>
      </c>
    </row>
    <row r="13" spans="1:45" ht="15.75" x14ac:dyDescent="0.25">
      <c r="A13" s="84" t="s">
        <v>70</v>
      </c>
      <c r="B13" s="84" t="s">
        <v>8</v>
      </c>
      <c r="C13" s="84">
        <v>314</v>
      </c>
      <c r="D13" s="84" t="s">
        <v>6</v>
      </c>
      <c r="E13" s="84" t="s">
        <v>76</v>
      </c>
      <c r="F13" s="85">
        <v>42522</v>
      </c>
      <c r="G13" s="86">
        <v>42524</v>
      </c>
      <c r="H13" s="86">
        <v>44715</v>
      </c>
      <c r="I13" s="124">
        <f t="shared" si="3"/>
        <v>6.0027397260273974</v>
      </c>
      <c r="J13" s="84" t="s">
        <v>72</v>
      </c>
      <c r="K13" s="84" t="s">
        <v>73</v>
      </c>
      <c r="L13" s="87">
        <v>5.0000000000000001E-3</v>
      </c>
      <c r="M13" s="84"/>
      <c r="N13" s="84" t="s">
        <v>74</v>
      </c>
      <c r="O13" s="84" t="s">
        <v>75</v>
      </c>
      <c r="P13" s="88">
        <v>100000000</v>
      </c>
      <c r="Q13" s="84"/>
      <c r="R13" s="121">
        <v>1328134</v>
      </c>
      <c r="S13" s="121">
        <v>65344.192799999997</v>
      </c>
      <c r="T13" s="121">
        <v>1262789.8071999999</v>
      </c>
      <c r="U13" s="60"/>
      <c r="V13" s="125">
        <f t="shared" si="4"/>
        <v>1614</v>
      </c>
      <c r="W13" s="127">
        <v>613378.92943818215</v>
      </c>
      <c r="Z13" s="78"/>
      <c r="AA13" s="126">
        <f t="shared" si="1"/>
        <v>613378.92943818215</v>
      </c>
      <c r="AB13" s="122">
        <f t="shared" si="5"/>
        <v>68786.608567726755</v>
      </c>
      <c r="AC13" s="122">
        <f t="shared" si="2"/>
        <v>69926.718101998456</v>
      </c>
      <c r="AD13" s="122">
        <f t="shared" si="2"/>
        <v>68786.608567726755</v>
      </c>
      <c r="AE13" s="122">
        <f t="shared" si="2"/>
        <v>69926.718101998456</v>
      </c>
      <c r="AF13" s="122">
        <f t="shared" si="2"/>
        <v>69166.64507915065</v>
      </c>
      <c r="AG13" s="122">
        <f t="shared" si="2"/>
        <v>69926.718101998456</v>
      </c>
      <c r="AH13" s="122">
        <f t="shared" si="2"/>
        <v>68786.608567726755</v>
      </c>
      <c r="AI13" s="122">
        <f t="shared" si="2"/>
        <v>69926.718101998456</v>
      </c>
      <c r="AJ13" s="122">
        <f t="shared" si="2"/>
        <v>58145.586247857413</v>
      </c>
      <c r="AK13" s="122">
        <f t="shared" si="2"/>
        <v>0</v>
      </c>
      <c r="AL13" s="122">
        <f t="shared" si="2"/>
        <v>0</v>
      </c>
      <c r="AM13" s="122">
        <f t="shared" si="2"/>
        <v>0</v>
      </c>
      <c r="AN13" s="122">
        <f t="shared" si="2"/>
        <v>0</v>
      </c>
      <c r="AO13" s="122">
        <f t="shared" si="2"/>
        <v>0</v>
      </c>
      <c r="AP13" s="122">
        <f t="shared" si="2"/>
        <v>0</v>
      </c>
      <c r="AQ13" s="122">
        <f t="shared" si="2"/>
        <v>0</v>
      </c>
      <c r="AR13" s="122">
        <f t="shared" si="2"/>
        <v>0</v>
      </c>
      <c r="AS13" s="122">
        <f t="shared" si="2"/>
        <v>0</v>
      </c>
    </row>
    <row r="14" spans="1:45" ht="15.75" x14ac:dyDescent="0.25">
      <c r="A14" s="84" t="s">
        <v>70</v>
      </c>
      <c r="B14" s="84" t="s">
        <v>9</v>
      </c>
      <c r="C14" s="84">
        <v>323</v>
      </c>
      <c r="D14" s="84" t="s">
        <v>6</v>
      </c>
      <c r="E14" s="84" t="s">
        <v>71</v>
      </c>
      <c r="F14" s="85">
        <v>42544</v>
      </c>
      <c r="G14" s="86">
        <v>42548</v>
      </c>
      <c r="H14" s="86">
        <v>44739</v>
      </c>
      <c r="I14" s="124">
        <f t="shared" si="3"/>
        <v>6.0027397260273974</v>
      </c>
      <c r="J14" s="84" t="s">
        <v>72</v>
      </c>
      <c r="K14" s="84" t="s">
        <v>73</v>
      </c>
      <c r="L14" s="87">
        <v>5.0000000000000001E-3</v>
      </c>
      <c r="M14" s="84"/>
      <c r="N14" s="84" t="s">
        <v>74</v>
      </c>
      <c r="O14" s="84" t="s">
        <v>75</v>
      </c>
      <c r="P14" s="88">
        <v>100000000</v>
      </c>
      <c r="Q14" s="84"/>
      <c r="R14" s="121">
        <v>1425130.6069038401</v>
      </c>
      <c r="S14" s="121"/>
      <c r="T14" s="121">
        <v>1425130.6069038401</v>
      </c>
      <c r="U14" s="60"/>
      <c r="V14" s="125">
        <f t="shared" si="4"/>
        <v>1638</v>
      </c>
      <c r="W14" s="127">
        <v>632606.1912113959</v>
      </c>
      <c r="Z14" s="78"/>
      <c r="AA14" s="126">
        <f t="shared" si="1"/>
        <v>632606.1912113959</v>
      </c>
      <c r="AB14" s="122">
        <f t="shared" si="5"/>
        <v>69903.370335325191</v>
      </c>
      <c r="AC14" s="122">
        <f t="shared" si="2"/>
        <v>71061.989733148264</v>
      </c>
      <c r="AD14" s="122">
        <f t="shared" si="2"/>
        <v>69903.370335325191</v>
      </c>
      <c r="AE14" s="122">
        <f t="shared" si="2"/>
        <v>71061.989733148264</v>
      </c>
      <c r="AF14" s="122">
        <f t="shared" si="2"/>
        <v>70289.576801266201</v>
      </c>
      <c r="AG14" s="122">
        <f t="shared" si="2"/>
        <v>71061.989733148264</v>
      </c>
      <c r="AH14" s="122">
        <f t="shared" si="2"/>
        <v>69903.370335325191</v>
      </c>
      <c r="AI14" s="122">
        <f t="shared" si="2"/>
        <v>71061.989733148264</v>
      </c>
      <c r="AJ14" s="122">
        <f t="shared" si="2"/>
        <v>68358.544471561094</v>
      </c>
      <c r="AK14" s="122">
        <f t="shared" si="2"/>
        <v>0</v>
      </c>
      <c r="AL14" s="122">
        <f t="shared" si="2"/>
        <v>0</v>
      </c>
      <c r="AM14" s="122">
        <f t="shared" si="2"/>
        <v>0</v>
      </c>
      <c r="AN14" s="122">
        <f t="shared" si="2"/>
        <v>0</v>
      </c>
      <c r="AO14" s="122">
        <f t="shared" si="2"/>
        <v>0</v>
      </c>
      <c r="AP14" s="122">
        <f t="shared" si="2"/>
        <v>0</v>
      </c>
      <c r="AQ14" s="122">
        <f t="shared" si="2"/>
        <v>0</v>
      </c>
      <c r="AR14" s="122">
        <f t="shared" si="2"/>
        <v>0</v>
      </c>
      <c r="AS14" s="122">
        <f t="shared" si="2"/>
        <v>0</v>
      </c>
    </row>
    <row r="15" spans="1:45" ht="15.75" x14ac:dyDescent="0.25">
      <c r="A15" s="84" t="s">
        <v>70</v>
      </c>
      <c r="B15" s="84" t="s">
        <v>10</v>
      </c>
      <c r="C15" s="84">
        <v>325</v>
      </c>
      <c r="D15" s="84" t="s">
        <v>6</v>
      </c>
      <c r="E15" s="84" t="s">
        <v>76</v>
      </c>
      <c r="F15" s="85">
        <v>42544</v>
      </c>
      <c r="G15" s="90">
        <v>42556</v>
      </c>
      <c r="H15" s="90">
        <v>44747</v>
      </c>
      <c r="I15" s="124">
        <f t="shared" si="3"/>
        <v>6.0027397260273974</v>
      </c>
      <c r="J15" s="84" t="s">
        <v>72</v>
      </c>
      <c r="K15" s="84" t="s">
        <v>73</v>
      </c>
      <c r="L15" s="87">
        <v>5.0000000000000001E-3</v>
      </c>
      <c r="M15" s="84"/>
      <c r="N15" s="84" t="s">
        <v>74</v>
      </c>
      <c r="O15" s="84" t="s">
        <v>75</v>
      </c>
      <c r="P15" s="88">
        <v>100000000</v>
      </c>
      <c r="Q15" s="84"/>
      <c r="R15" s="121">
        <v>1449900.2282753501</v>
      </c>
      <c r="S15" s="121"/>
      <c r="T15" s="121">
        <v>1449900.2282753501</v>
      </c>
      <c r="U15" s="60"/>
      <c r="V15" s="125">
        <f t="shared" si="4"/>
        <v>1646</v>
      </c>
      <c r="W15" s="127">
        <v>639411.63717973791</v>
      </c>
      <c r="Z15" s="78"/>
      <c r="AA15" s="126">
        <f t="shared" si="1"/>
        <v>639411.63717973779</v>
      </c>
      <c r="AB15" s="122">
        <f t="shared" si="5"/>
        <v>70311.972253664979</v>
      </c>
      <c r="AC15" s="122">
        <f t="shared" si="2"/>
        <v>71477.364058974345</v>
      </c>
      <c r="AD15" s="122">
        <f t="shared" si="2"/>
        <v>70311.972253664979</v>
      </c>
      <c r="AE15" s="122">
        <f t="shared" si="2"/>
        <v>71477.364058974345</v>
      </c>
      <c r="AF15" s="122">
        <f t="shared" si="2"/>
        <v>70700.436188768101</v>
      </c>
      <c r="AG15" s="122">
        <f t="shared" si="2"/>
        <v>71477.364058974345</v>
      </c>
      <c r="AH15" s="122">
        <f t="shared" si="2"/>
        <v>70311.972253664979</v>
      </c>
      <c r="AI15" s="122">
        <f t="shared" si="2"/>
        <v>71477.364058974345</v>
      </c>
      <c r="AJ15" s="122">
        <f t="shared" si="2"/>
        <v>70311.972253664979</v>
      </c>
      <c r="AK15" s="122">
        <f t="shared" si="2"/>
        <v>1553.8557404124856</v>
      </c>
      <c r="AL15" s="122">
        <f t="shared" si="2"/>
        <v>0</v>
      </c>
      <c r="AM15" s="122">
        <f t="shared" si="2"/>
        <v>0</v>
      </c>
      <c r="AN15" s="122">
        <f t="shared" si="2"/>
        <v>0</v>
      </c>
      <c r="AO15" s="122">
        <f t="shared" si="2"/>
        <v>0</v>
      </c>
      <c r="AP15" s="122">
        <f t="shared" si="2"/>
        <v>0</v>
      </c>
      <c r="AQ15" s="122">
        <f t="shared" si="2"/>
        <v>0</v>
      </c>
      <c r="AR15" s="122">
        <f t="shared" si="2"/>
        <v>0</v>
      </c>
      <c r="AS15" s="122">
        <f t="shared" si="2"/>
        <v>0</v>
      </c>
    </row>
    <row r="16" spans="1:45" ht="15.75" x14ac:dyDescent="0.25">
      <c r="A16" s="84" t="s">
        <v>70</v>
      </c>
      <c r="B16" s="84" t="s">
        <v>15</v>
      </c>
      <c r="C16" s="84">
        <v>327</v>
      </c>
      <c r="D16" s="84" t="s">
        <v>16</v>
      </c>
      <c r="E16" s="84" t="s">
        <v>77</v>
      </c>
      <c r="F16" s="85">
        <v>42556</v>
      </c>
      <c r="G16" s="90">
        <v>43738</v>
      </c>
      <c r="H16" s="90">
        <v>45657</v>
      </c>
      <c r="I16" s="124">
        <f t="shared" si="3"/>
        <v>5.2575342465753421</v>
      </c>
      <c r="J16" s="84" t="s">
        <v>72</v>
      </c>
      <c r="K16" s="84" t="s">
        <v>73</v>
      </c>
      <c r="L16" s="87">
        <v>5.0000000000000001E-3</v>
      </c>
      <c r="M16" s="84"/>
      <c r="N16" s="84" t="s">
        <v>78</v>
      </c>
      <c r="O16" s="84" t="s">
        <v>75</v>
      </c>
      <c r="P16" s="88">
        <v>45000000</v>
      </c>
      <c r="Q16" s="84"/>
      <c r="R16" s="121">
        <v>1529241.13265311</v>
      </c>
      <c r="S16" s="121">
        <v>200024.74015102701</v>
      </c>
      <c r="T16" s="121">
        <v>1329216.39250209</v>
      </c>
      <c r="U16" s="60"/>
      <c r="V16" s="125">
        <f t="shared" si="4"/>
        <v>1919</v>
      </c>
      <c r="W16" s="127">
        <v>609343.70265854849</v>
      </c>
      <c r="Z16" s="78"/>
      <c r="AA16" s="126">
        <f t="shared" si="1"/>
        <v>609343.70265854837</v>
      </c>
      <c r="AB16" s="122">
        <f t="shared" si="5"/>
        <v>0</v>
      </c>
      <c r="AC16" s="122">
        <f t="shared" si="2"/>
        <v>0</v>
      </c>
      <c r="AD16" s="122">
        <f t="shared" si="2"/>
        <v>0</v>
      </c>
      <c r="AE16" s="122">
        <f t="shared" si="2"/>
        <v>29530.466048590417</v>
      </c>
      <c r="AF16" s="122">
        <f t="shared" si="2"/>
        <v>57790.804525198451</v>
      </c>
      <c r="AG16" s="122">
        <f t="shared" si="2"/>
        <v>58425.868311189639</v>
      </c>
      <c r="AH16" s="122">
        <f t="shared" si="2"/>
        <v>57473.272632202854</v>
      </c>
      <c r="AI16" s="122">
        <f t="shared" si="2"/>
        <v>58425.868311189639</v>
      </c>
      <c r="AJ16" s="122">
        <f t="shared" si="2"/>
        <v>57473.272632202854</v>
      </c>
      <c r="AK16" s="122">
        <f t="shared" si="2"/>
        <v>58425.868311189639</v>
      </c>
      <c r="AL16" s="122">
        <f t="shared" si="2"/>
        <v>57473.272632202854</v>
      </c>
      <c r="AM16" s="122">
        <f t="shared" si="2"/>
        <v>58425.868311189639</v>
      </c>
      <c r="AN16" s="122">
        <f t="shared" si="2"/>
        <v>57790.804525198451</v>
      </c>
      <c r="AO16" s="122">
        <f t="shared" si="2"/>
        <v>58108.336418194041</v>
      </c>
      <c r="AP16" s="122">
        <f t="shared" si="2"/>
        <v>0</v>
      </c>
      <c r="AQ16" s="122">
        <f t="shared" si="2"/>
        <v>0</v>
      </c>
      <c r="AR16" s="122">
        <f t="shared" si="2"/>
        <v>0</v>
      </c>
      <c r="AS16" s="122">
        <f t="shared" si="2"/>
        <v>0</v>
      </c>
    </row>
    <row r="17" spans="1:45" ht="15.75" x14ac:dyDescent="0.25">
      <c r="A17" s="84" t="s">
        <v>70</v>
      </c>
      <c r="B17" s="84" t="s">
        <v>20</v>
      </c>
      <c r="C17" s="84">
        <v>358</v>
      </c>
      <c r="D17" s="84" t="s">
        <v>6</v>
      </c>
      <c r="E17" s="84" t="s">
        <v>76</v>
      </c>
      <c r="F17" s="85">
        <v>42817</v>
      </c>
      <c r="G17" s="90">
        <v>43102</v>
      </c>
      <c r="H17" s="90">
        <v>46024</v>
      </c>
      <c r="I17" s="124">
        <f t="shared" si="3"/>
        <v>8.0054794520547947</v>
      </c>
      <c r="J17" s="84" t="s">
        <v>72</v>
      </c>
      <c r="K17" s="84" t="s">
        <v>73</v>
      </c>
      <c r="L17" s="87">
        <v>5.0000000000000001E-3</v>
      </c>
      <c r="M17" s="84"/>
      <c r="N17" s="84" t="s">
        <v>74</v>
      </c>
      <c r="O17" s="84" t="s">
        <v>75</v>
      </c>
      <c r="P17" s="88">
        <v>100000000</v>
      </c>
      <c r="Q17" s="84"/>
      <c r="R17" s="121">
        <v>5974901.4726418098</v>
      </c>
      <c r="S17" s="121">
        <v>2884682.4309914699</v>
      </c>
      <c r="T17" s="121">
        <v>3090219.04165034</v>
      </c>
      <c r="U17" s="60"/>
      <c r="V17" s="125">
        <f t="shared" si="4"/>
        <v>2922</v>
      </c>
      <c r="W17" s="127">
        <v>1815037.6220245156</v>
      </c>
      <c r="Z17" s="78"/>
      <c r="AA17" s="126">
        <f t="shared" si="1"/>
        <v>1815037.6220245161</v>
      </c>
      <c r="AB17" s="122">
        <f t="shared" si="5"/>
        <v>111809.29909801944</v>
      </c>
      <c r="AC17" s="122">
        <f t="shared" si="2"/>
        <v>114293.95018908654</v>
      </c>
      <c r="AD17" s="122">
        <f t="shared" si="2"/>
        <v>112430.46187078622</v>
      </c>
      <c r="AE17" s="122">
        <f t="shared" si="2"/>
        <v>114293.95018908654</v>
      </c>
      <c r="AF17" s="122">
        <f t="shared" si="2"/>
        <v>113051.624643553</v>
      </c>
      <c r="AG17" s="122">
        <f t="shared" si="2"/>
        <v>114293.95018908654</v>
      </c>
      <c r="AH17" s="122">
        <f t="shared" si="2"/>
        <v>112430.46187078622</v>
      </c>
      <c r="AI17" s="122">
        <f t="shared" si="2"/>
        <v>114293.95018908654</v>
      </c>
      <c r="AJ17" s="122">
        <f t="shared" si="2"/>
        <v>112430.46187078622</v>
      </c>
      <c r="AK17" s="122">
        <f t="shared" si="2"/>
        <v>114293.95018908654</v>
      </c>
      <c r="AL17" s="122">
        <f t="shared" si="2"/>
        <v>112430.46187078622</v>
      </c>
      <c r="AM17" s="122">
        <f t="shared" si="2"/>
        <v>114293.95018908654</v>
      </c>
      <c r="AN17" s="122">
        <f t="shared" si="2"/>
        <v>113051.624643553</v>
      </c>
      <c r="AO17" s="122">
        <f t="shared" si="2"/>
        <v>114293.95018908654</v>
      </c>
      <c r="AP17" s="122">
        <f t="shared" si="2"/>
        <v>112430.46187078622</v>
      </c>
      <c r="AQ17" s="122">
        <f t="shared" si="2"/>
        <v>114293.95018908654</v>
      </c>
      <c r="AR17" s="122">
        <f t="shared" si="2"/>
        <v>621.16277276677465</v>
      </c>
      <c r="AS17" s="122">
        <f t="shared" si="2"/>
        <v>0</v>
      </c>
    </row>
    <row r="18" spans="1:45" ht="15.75" x14ac:dyDescent="0.25">
      <c r="A18" s="84" t="s">
        <v>70</v>
      </c>
      <c r="B18" s="84" t="s">
        <v>18</v>
      </c>
      <c r="C18" s="84">
        <v>360</v>
      </c>
      <c r="D18" s="84" t="s">
        <v>6</v>
      </c>
      <c r="E18" s="84" t="s">
        <v>79</v>
      </c>
      <c r="F18" s="85">
        <v>42823</v>
      </c>
      <c r="G18" s="90">
        <v>43102</v>
      </c>
      <c r="H18" s="90">
        <v>46024</v>
      </c>
      <c r="I18" s="124">
        <f t="shared" si="3"/>
        <v>8.0054794520547947</v>
      </c>
      <c r="J18" s="84" t="s">
        <v>72</v>
      </c>
      <c r="K18" s="84" t="s">
        <v>73</v>
      </c>
      <c r="L18" s="87">
        <v>5.0000000000000001E-3</v>
      </c>
      <c r="M18" s="84"/>
      <c r="N18" s="84" t="s">
        <v>74</v>
      </c>
      <c r="O18" s="84" t="s">
        <v>75</v>
      </c>
      <c r="P18" s="88">
        <v>70000000</v>
      </c>
      <c r="Q18" s="84"/>
      <c r="R18" s="121">
        <v>3972503.7112473501</v>
      </c>
      <c r="S18" s="121">
        <v>1776900.9100409399</v>
      </c>
      <c r="T18" s="121">
        <v>2195602.8012064099</v>
      </c>
      <c r="U18" s="60"/>
      <c r="V18" s="125">
        <f t="shared" si="4"/>
        <v>2922</v>
      </c>
      <c r="W18" s="127">
        <v>1270526.3354171608</v>
      </c>
      <c r="Z18" s="78"/>
      <c r="AA18" s="126">
        <f t="shared" si="1"/>
        <v>1270526.3354171608</v>
      </c>
      <c r="AB18" s="122">
        <f t="shared" si="5"/>
        <v>78266.509368613595</v>
      </c>
      <c r="AC18" s="122">
        <f t="shared" si="2"/>
        <v>80005.765132360568</v>
      </c>
      <c r="AD18" s="122">
        <f t="shared" si="2"/>
        <v>78701.323309550338</v>
      </c>
      <c r="AE18" s="122">
        <f t="shared" si="2"/>
        <v>80005.765132360568</v>
      </c>
      <c r="AF18" s="122">
        <f t="shared" si="2"/>
        <v>79136.137250487081</v>
      </c>
      <c r="AG18" s="122">
        <f t="shared" si="2"/>
        <v>80005.765132360568</v>
      </c>
      <c r="AH18" s="122">
        <f t="shared" si="2"/>
        <v>78701.323309550338</v>
      </c>
      <c r="AI18" s="122">
        <f t="shared" si="2"/>
        <v>80005.765132360568</v>
      </c>
      <c r="AJ18" s="122">
        <f t="shared" si="2"/>
        <v>78701.323309550338</v>
      </c>
      <c r="AK18" s="122">
        <f t="shared" si="2"/>
        <v>80005.765132360568</v>
      </c>
      <c r="AL18" s="122">
        <f t="shared" si="2"/>
        <v>78701.323309550338</v>
      </c>
      <c r="AM18" s="122">
        <f t="shared" si="2"/>
        <v>80005.765132360568</v>
      </c>
      <c r="AN18" s="122">
        <f t="shared" si="2"/>
        <v>79136.137250487081</v>
      </c>
      <c r="AO18" s="122">
        <f t="shared" si="2"/>
        <v>80005.765132360568</v>
      </c>
      <c r="AP18" s="122">
        <f t="shared" si="2"/>
        <v>78701.323309550338</v>
      </c>
      <c r="AQ18" s="122">
        <f t="shared" si="2"/>
        <v>80005.765132360568</v>
      </c>
      <c r="AR18" s="122">
        <f t="shared" si="2"/>
        <v>434.8139409367422</v>
      </c>
      <c r="AS18" s="122">
        <f t="shared" si="2"/>
        <v>0</v>
      </c>
    </row>
    <row r="19" spans="1:45" ht="15.75" x14ac:dyDescent="0.25">
      <c r="A19" s="84" t="s">
        <v>70</v>
      </c>
      <c r="B19" s="84" t="s">
        <v>17</v>
      </c>
      <c r="C19" s="84">
        <v>330</v>
      </c>
      <c r="D19" s="84" t="s">
        <v>6</v>
      </c>
      <c r="E19" s="84" t="s">
        <v>76</v>
      </c>
      <c r="F19" s="85">
        <v>42573</v>
      </c>
      <c r="G19" s="90">
        <v>42577</v>
      </c>
      <c r="H19" s="90">
        <v>45133</v>
      </c>
      <c r="I19" s="124">
        <f t="shared" si="3"/>
        <v>7.0027397260273974</v>
      </c>
      <c r="J19" s="84" t="s">
        <v>72</v>
      </c>
      <c r="K19" s="84" t="s">
        <v>73</v>
      </c>
      <c r="L19" s="87">
        <v>5.0000000000000001E-3</v>
      </c>
      <c r="M19" s="84"/>
      <c r="N19" s="84" t="s">
        <v>74</v>
      </c>
      <c r="O19" s="84" t="s">
        <v>75</v>
      </c>
      <c r="P19" s="88">
        <v>100000000</v>
      </c>
      <c r="Q19" s="84"/>
      <c r="R19" s="121">
        <v>1827361.9317906599</v>
      </c>
      <c r="S19" s="121"/>
      <c r="T19" s="121">
        <v>1827361.9317906599</v>
      </c>
      <c r="U19" s="60"/>
      <c r="V19" s="125">
        <f t="shared" si="4"/>
        <v>2032</v>
      </c>
      <c r="W19" s="127">
        <v>993209.78163609246</v>
      </c>
      <c r="Z19" s="78"/>
      <c r="AA19" s="126">
        <f t="shared" si="1"/>
        <v>993209.78163609223</v>
      </c>
      <c r="AB19" s="122">
        <f t="shared" si="5"/>
        <v>88469.965785498382</v>
      </c>
      <c r="AC19" s="122">
        <f t="shared" si="2"/>
        <v>89936.318809567427</v>
      </c>
      <c r="AD19" s="122">
        <f t="shared" si="2"/>
        <v>88469.965785498382</v>
      </c>
      <c r="AE19" s="122">
        <f t="shared" si="2"/>
        <v>89936.318809567427</v>
      </c>
      <c r="AF19" s="122">
        <f t="shared" si="2"/>
        <v>88958.750126854735</v>
      </c>
      <c r="AG19" s="122">
        <f t="shared" si="2"/>
        <v>89936.318809567427</v>
      </c>
      <c r="AH19" s="122">
        <f t="shared" si="2"/>
        <v>88469.965785498382</v>
      </c>
      <c r="AI19" s="122">
        <f t="shared" si="2"/>
        <v>89936.318809567427</v>
      </c>
      <c r="AJ19" s="122">
        <f t="shared" si="2"/>
        <v>88469.965785498382</v>
      </c>
      <c r="AK19" s="122">
        <f t="shared" si="2"/>
        <v>89936.318809567427</v>
      </c>
      <c r="AL19" s="122">
        <f t="shared" si="2"/>
        <v>88469.965785498382</v>
      </c>
      <c r="AM19" s="122">
        <f t="shared" si="2"/>
        <v>12219.608533908618</v>
      </c>
      <c r="AN19" s="122">
        <f t="shared" si="2"/>
        <v>0</v>
      </c>
      <c r="AO19" s="122">
        <f t="shared" si="2"/>
        <v>0</v>
      </c>
      <c r="AP19" s="122">
        <f t="shared" si="2"/>
        <v>0</v>
      </c>
      <c r="AQ19" s="122">
        <f t="shared" si="2"/>
        <v>0</v>
      </c>
      <c r="AR19" s="122">
        <f t="shared" si="2"/>
        <v>0</v>
      </c>
      <c r="AS19" s="122">
        <f t="shared" si="2"/>
        <v>0</v>
      </c>
    </row>
    <row r="20" spans="1:45" ht="15.75" x14ac:dyDescent="0.25">
      <c r="A20" s="84" t="s">
        <v>70</v>
      </c>
      <c r="B20" s="84" t="s">
        <v>88</v>
      </c>
      <c r="C20" s="84">
        <v>373</v>
      </c>
      <c r="D20" s="84" t="s">
        <v>94</v>
      </c>
      <c r="E20" s="84" t="s">
        <v>90</v>
      </c>
      <c r="F20" s="85">
        <v>41967</v>
      </c>
      <c r="G20" s="111">
        <v>42735</v>
      </c>
      <c r="H20" s="111">
        <v>44926</v>
      </c>
      <c r="I20" s="124">
        <f t="shared" si="3"/>
        <v>6.0027397260273974</v>
      </c>
      <c r="J20" s="84" t="s">
        <v>72</v>
      </c>
      <c r="K20" s="84" t="s">
        <v>73</v>
      </c>
      <c r="L20" s="87">
        <v>0.03</v>
      </c>
      <c r="M20" s="84"/>
      <c r="N20" s="84" t="s">
        <v>74</v>
      </c>
      <c r="O20" s="84" t="s">
        <v>75</v>
      </c>
      <c r="P20" s="88">
        <v>6000000</v>
      </c>
      <c r="Q20" s="84"/>
      <c r="R20" s="121">
        <v>102000</v>
      </c>
      <c r="S20" s="121"/>
      <c r="T20" s="121">
        <v>102000</v>
      </c>
      <c r="U20" s="60"/>
      <c r="V20" s="125"/>
      <c r="W20" s="121"/>
      <c r="Y20" s="125">
        <f>$H20-MAX($Y$5,$G20)</f>
        <v>1644</v>
      </c>
      <c r="Z20" s="127">
        <v>8040.4976160704846</v>
      </c>
      <c r="AA20" s="126">
        <f t="shared" si="1"/>
        <v>8040.4976160704837</v>
      </c>
      <c r="AB20" s="129"/>
      <c r="AC20" s="122">
        <f t="shared" ref="AC20:AS21" si="6">MAX((MIN(AC$8,$H20)-MAX(AC$7,$G20))/$Y20*$Z20,0)</f>
        <v>899.9097088546041</v>
      </c>
      <c r="AD20" s="122">
        <f t="shared" si="6"/>
        <v>885.23726794936601</v>
      </c>
      <c r="AE20" s="122">
        <f t="shared" si="6"/>
        <v>899.9097088546041</v>
      </c>
      <c r="AF20" s="122">
        <f t="shared" si="6"/>
        <v>890.12808158444545</v>
      </c>
      <c r="AG20" s="122">
        <f t="shared" si="6"/>
        <v>899.9097088546041</v>
      </c>
      <c r="AH20" s="122">
        <f t="shared" si="6"/>
        <v>885.23726794936601</v>
      </c>
      <c r="AI20" s="122">
        <f t="shared" si="6"/>
        <v>899.9097088546041</v>
      </c>
      <c r="AJ20" s="122">
        <f t="shared" si="6"/>
        <v>885.23726794936601</v>
      </c>
      <c r="AK20" s="122">
        <f t="shared" si="6"/>
        <v>895.01889521952478</v>
      </c>
      <c r="AL20" s="122">
        <f t="shared" si="6"/>
        <v>0</v>
      </c>
      <c r="AM20" s="122">
        <f t="shared" si="6"/>
        <v>0</v>
      </c>
      <c r="AN20" s="122">
        <f t="shared" si="6"/>
        <v>0</v>
      </c>
      <c r="AO20" s="122">
        <f t="shared" si="6"/>
        <v>0</v>
      </c>
      <c r="AP20" s="122">
        <f t="shared" si="6"/>
        <v>0</v>
      </c>
      <c r="AQ20" s="122">
        <f t="shared" si="6"/>
        <v>0</v>
      </c>
      <c r="AR20" s="122">
        <f t="shared" si="6"/>
        <v>0</v>
      </c>
      <c r="AS20" s="122">
        <f t="shared" si="6"/>
        <v>0</v>
      </c>
    </row>
    <row r="21" spans="1:45" ht="15.75" x14ac:dyDescent="0.25">
      <c r="A21" s="84" t="s">
        <v>70</v>
      </c>
      <c r="B21" s="84" t="s">
        <v>89</v>
      </c>
      <c r="C21" s="84">
        <v>374</v>
      </c>
      <c r="D21" s="84" t="s">
        <v>95</v>
      </c>
      <c r="E21" s="84" t="s">
        <v>91</v>
      </c>
      <c r="F21" s="85">
        <v>41967</v>
      </c>
      <c r="G21" s="111">
        <v>42735</v>
      </c>
      <c r="H21" s="111">
        <v>44926</v>
      </c>
      <c r="I21" s="124">
        <f t="shared" si="3"/>
        <v>6.0027397260273974</v>
      </c>
      <c r="J21" s="84" t="s">
        <v>72</v>
      </c>
      <c r="K21" s="84" t="s">
        <v>73</v>
      </c>
      <c r="L21" s="87">
        <v>0.03</v>
      </c>
      <c r="M21" s="84"/>
      <c r="N21" s="84" t="s">
        <v>74</v>
      </c>
      <c r="O21" s="84" t="s">
        <v>75</v>
      </c>
      <c r="P21" s="88">
        <v>7000000</v>
      </c>
      <c r="Q21" s="84"/>
      <c r="R21" s="121">
        <v>119000</v>
      </c>
      <c r="S21" s="121"/>
      <c r="T21" s="121">
        <v>119000</v>
      </c>
      <c r="U21" s="60"/>
      <c r="V21" s="125"/>
      <c r="W21" s="121"/>
      <c r="Y21" s="125">
        <f>$H21-MAX($Y$5,$G21)</f>
        <v>1644</v>
      </c>
      <c r="Z21" s="127">
        <v>9380.5805520822323</v>
      </c>
      <c r="AA21" s="126">
        <f t="shared" si="1"/>
        <v>9380.5805520822341</v>
      </c>
      <c r="AB21" s="129"/>
      <c r="AC21" s="122">
        <f t="shared" si="6"/>
        <v>1049.8946603303716</v>
      </c>
      <c r="AD21" s="122">
        <f t="shared" si="6"/>
        <v>1032.7768126075937</v>
      </c>
      <c r="AE21" s="122">
        <f t="shared" si="6"/>
        <v>1049.8946603303716</v>
      </c>
      <c r="AF21" s="122">
        <f t="shared" si="6"/>
        <v>1038.4827618485197</v>
      </c>
      <c r="AG21" s="122">
        <f t="shared" si="6"/>
        <v>1049.8946603303716</v>
      </c>
      <c r="AH21" s="122">
        <f t="shared" si="6"/>
        <v>1032.7768126075937</v>
      </c>
      <c r="AI21" s="122">
        <f t="shared" si="6"/>
        <v>1049.8946603303716</v>
      </c>
      <c r="AJ21" s="122">
        <f t="shared" si="6"/>
        <v>1032.7768126075937</v>
      </c>
      <c r="AK21" s="122">
        <f t="shared" si="6"/>
        <v>1044.1887110894456</v>
      </c>
      <c r="AL21" s="122">
        <f t="shared" si="6"/>
        <v>0</v>
      </c>
      <c r="AM21" s="122">
        <f t="shared" si="6"/>
        <v>0</v>
      </c>
      <c r="AN21" s="122">
        <f t="shared" si="6"/>
        <v>0</v>
      </c>
      <c r="AO21" s="122">
        <f t="shared" si="6"/>
        <v>0</v>
      </c>
      <c r="AP21" s="122">
        <f t="shared" si="6"/>
        <v>0</v>
      </c>
      <c r="AQ21" s="122">
        <f t="shared" si="6"/>
        <v>0</v>
      </c>
      <c r="AR21" s="122">
        <f t="shared" si="6"/>
        <v>0</v>
      </c>
      <c r="AS21" s="122">
        <f t="shared" si="6"/>
        <v>0</v>
      </c>
    </row>
    <row r="22" spans="1:45" s="83" customFormat="1" ht="15.75" x14ac:dyDescent="0.25">
      <c r="A22" s="78"/>
      <c r="B22" s="78"/>
      <c r="C22" s="78"/>
      <c r="D22" s="78"/>
      <c r="E22" s="78"/>
      <c r="F22" s="79"/>
      <c r="G22" s="79"/>
      <c r="H22" s="79"/>
      <c r="I22" s="78"/>
      <c r="J22" s="78"/>
      <c r="K22" s="78"/>
      <c r="L22" s="80"/>
      <c r="M22" s="78"/>
      <c r="N22" s="78"/>
      <c r="O22" s="78"/>
      <c r="P22" s="81"/>
      <c r="Q22" s="78"/>
      <c r="R22" s="123">
        <f>SUM(R11:R21)</f>
        <v>20462618.083512124</v>
      </c>
      <c r="S22" s="123">
        <f>SUM(S11:S21)</f>
        <v>5049914.0509834364</v>
      </c>
      <c r="T22" s="123">
        <f>SUM(T11:T21)</f>
        <v>15412704.032528689</v>
      </c>
      <c r="U22" s="60"/>
      <c r="V22" s="60"/>
      <c r="W22" s="91">
        <f>SUM(W11:W21)</f>
        <v>7737040.7186024124</v>
      </c>
      <c r="X22" s="89"/>
      <c r="Y22" s="89"/>
      <c r="Z22" s="91">
        <f>SUM(Z11:Z21)</f>
        <v>17421.078168152715</v>
      </c>
      <c r="AA22" s="123">
        <f>SUM(AA11:AA21)</f>
        <v>7754461.7967705652</v>
      </c>
      <c r="AB22" s="123">
        <f t="shared" ref="AB22:AS22" si="7">SUM(AB11:AB21)</f>
        <v>620953.7426414435</v>
      </c>
      <c r="AC22" s="123">
        <f t="shared" si="7"/>
        <v>634269.07708380965</v>
      </c>
      <c r="AD22" s="123">
        <f t="shared" si="7"/>
        <v>623927.73343570391</v>
      </c>
      <c r="AE22" s="123">
        <f t="shared" si="7"/>
        <v>663799.54313240002</v>
      </c>
      <c r="AF22" s="123">
        <f t="shared" si="7"/>
        <v>685165.65251027094</v>
      </c>
      <c r="AG22" s="123">
        <f t="shared" si="7"/>
        <v>692694.94539499923</v>
      </c>
      <c r="AH22" s="123">
        <f t="shared" si="7"/>
        <v>681401.00606790674</v>
      </c>
      <c r="AI22" s="123">
        <f t="shared" si="7"/>
        <v>692694.94539499923</v>
      </c>
      <c r="AJ22" s="123">
        <f t="shared" si="7"/>
        <v>622505.87418115605</v>
      </c>
      <c r="AK22" s="123">
        <f t="shared" si="7"/>
        <v>346154.96578892565</v>
      </c>
      <c r="AL22" s="123">
        <f t="shared" si="7"/>
        <v>337075.02359803778</v>
      </c>
      <c r="AM22" s="123">
        <f t="shared" si="7"/>
        <v>264945.19216654537</v>
      </c>
      <c r="AN22" s="123">
        <f t="shared" si="7"/>
        <v>249978.56641923854</v>
      </c>
      <c r="AO22" s="123">
        <f t="shared" si="7"/>
        <v>252408.05173964115</v>
      </c>
      <c r="AP22" s="123">
        <f t="shared" si="7"/>
        <v>191131.78518033656</v>
      </c>
      <c r="AQ22" s="123">
        <f t="shared" si="7"/>
        <v>194299.71532144712</v>
      </c>
      <c r="AR22" s="123">
        <f t="shared" si="7"/>
        <v>1055.9767137035169</v>
      </c>
      <c r="AS22" s="123">
        <f t="shared" si="7"/>
        <v>0</v>
      </c>
    </row>
    <row r="23" spans="1:45" ht="15.75" x14ac:dyDescent="0.25">
      <c r="E23" s="89"/>
      <c r="F23" s="92"/>
      <c r="I23" s="89"/>
      <c r="J23" s="89"/>
      <c r="K23" s="89"/>
      <c r="L23" s="93"/>
      <c r="M23" s="89"/>
      <c r="N23" s="89"/>
      <c r="O23" s="89"/>
      <c r="P23" s="94"/>
      <c r="U23" s="60"/>
      <c r="V23" s="60"/>
    </row>
    <row r="24" spans="1:45" ht="15.75" x14ac:dyDescent="0.25">
      <c r="E24" s="89"/>
      <c r="F24" s="92"/>
      <c r="I24" s="89"/>
      <c r="J24" s="89"/>
      <c r="K24" s="89"/>
      <c r="L24" s="93"/>
      <c r="M24" s="89"/>
      <c r="N24" s="89"/>
      <c r="O24" s="89"/>
      <c r="P24" s="94"/>
      <c r="U24" s="60"/>
      <c r="V24" s="60"/>
    </row>
    <row r="25" spans="1:45" ht="15.75" x14ac:dyDescent="0.25">
      <c r="E25" s="89"/>
      <c r="F25" s="92"/>
      <c r="I25" s="89"/>
      <c r="J25" s="89"/>
      <c r="K25" s="89"/>
      <c r="L25" s="93"/>
      <c r="M25" s="89"/>
      <c r="N25" s="89"/>
      <c r="O25" s="89"/>
      <c r="P25" s="94"/>
      <c r="U25" s="60"/>
      <c r="V25" s="60"/>
      <c r="AA25" s="69"/>
    </row>
    <row r="26" spans="1:45" ht="15.75" x14ac:dyDescent="0.25">
      <c r="E26" s="89"/>
      <c r="F26" s="92"/>
      <c r="I26" s="89"/>
      <c r="J26" s="89"/>
      <c r="K26" s="89"/>
      <c r="L26" s="93"/>
      <c r="M26" s="89"/>
      <c r="N26" s="89"/>
      <c r="O26" s="89"/>
      <c r="P26" s="94"/>
      <c r="U26" s="60"/>
      <c r="V26" s="60"/>
      <c r="AA26" s="69"/>
    </row>
    <row r="27" spans="1:45" x14ac:dyDescent="0.2">
      <c r="E27" s="89"/>
      <c r="F27" s="92"/>
      <c r="I27" s="89"/>
      <c r="J27" s="89"/>
      <c r="K27" s="89"/>
      <c r="L27" s="93"/>
      <c r="M27" s="89"/>
      <c r="N27" s="89"/>
      <c r="O27" s="89"/>
      <c r="P27" s="94"/>
      <c r="AA27" s="69"/>
    </row>
    <row r="28" spans="1:45" x14ac:dyDescent="0.2">
      <c r="A28" s="96"/>
      <c r="E28" s="89"/>
      <c r="F28" s="92"/>
      <c r="I28" s="89"/>
      <c r="J28" s="89"/>
      <c r="K28" s="89"/>
      <c r="L28" s="93"/>
      <c r="M28" s="89"/>
      <c r="O28" s="89"/>
      <c r="P28" s="94"/>
      <c r="AA28" s="98"/>
    </row>
    <row r="29" spans="1:45" x14ac:dyDescent="0.2">
      <c r="A29" s="99"/>
      <c r="E29" s="89"/>
      <c r="F29" s="92"/>
      <c r="I29" s="89"/>
      <c r="J29" s="89"/>
      <c r="K29" s="89"/>
      <c r="L29" s="93"/>
      <c r="M29" s="89"/>
      <c r="N29" s="89"/>
      <c r="O29" s="89"/>
      <c r="P29" s="94"/>
      <c r="AA29" s="100"/>
      <c r="AB29" s="63"/>
      <c r="AC29" s="63"/>
      <c r="AD29" s="63"/>
      <c r="AE29" s="63"/>
      <c r="AF29" s="63"/>
      <c r="AG29" s="63"/>
      <c r="AH29" s="63"/>
      <c r="AI29" s="63"/>
      <c r="AJ29" s="63"/>
    </row>
    <row r="30" spans="1:45" x14ac:dyDescent="0.2">
      <c r="E30" s="89"/>
      <c r="F30" s="92"/>
      <c r="I30" s="89"/>
      <c r="J30" s="89"/>
      <c r="K30" s="89"/>
      <c r="L30" s="93"/>
      <c r="M30" s="89"/>
      <c r="N30" s="89"/>
      <c r="O30" s="89"/>
      <c r="P30" s="94"/>
    </row>
    <row r="31" spans="1:45" x14ac:dyDescent="0.2">
      <c r="E31" s="89"/>
      <c r="F31" s="92"/>
      <c r="I31" s="89"/>
      <c r="J31" s="89"/>
      <c r="K31" s="89"/>
      <c r="L31" s="93"/>
      <c r="M31" s="89"/>
      <c r="N31" s="89"/>
      <c r="O31" s="89"/>
      <c r="P31" s="94"/>
      <c r="AA31" s="89"/>
    </row>
    <row r="32" spans="1:45" x14ac:dyDescent="0.2">
      <c r="E32" s="89"/>
      <c r="F32" s="92"/>
      <c r="I32" s="89"/>
      <c r="J32" s="89"/>
      <c r="K32" s="89"/>
      <c r="L32" s="93"/>
      <c r="M32" s="89"/>
      <c r="N32" s="89"/>
      <c r="O32" s="89"/>
      <c r="P32" s="94"/>
    </row>
    <row r="33" spans="5:16" x14ac:dyDescent="0.2">
      <c r="E33" s="89"/>
      <c r="F33" s="92"/>
      <c r="I33" s="89"/>
      <c r="J33" s="89"/>
      <c r="K33" s="89"/>
      <c r="L33" s="93"/>
      <c r="M33" s="89"/>
      <c r="N33" s="89"/>
      <c r="O33" s="89"/>
      <c r="P33" s="94"/>
    </row>
    <row r="34" spans="5:16" x14ac:dyDescent="0.2">
      <c r="E34" s="89"/>
      <c r="F34" s="92"/>
      <c r="I34" s="89"/>
      <c r="J34" s="89"/>
      <c r="K34" s="89"/>
      <c r="L34" s="93"/>
      <c r="M34" s="89"/>
      <c r="N34" s="89"/>
      <c r="O34" s="89"/>
      <c r="P34" s="94"/>
    </row>
    <row r="35" spans="5:16" x14ac:dyDescent="0.2">
      <c r="E35" s="89"/>
      <c r="F35" s="92"/>
      <c r="I35" s="89"/>
      <c r="J35" s="89"/>
      <c r="K35" s="89"/>
      <c r="L35" s="93"/>
      <c r="M35" s="89"/>
      <c r="N35" s="89"/>
      <c r="O35" s="89"/>
      <c r="P35" s="94"/>
    </row>
    <row r="36" spans="5:16" x14ac:dyDescent="0.2">
      <c r="E36" s="89"/>
      <c r="F36" s="92"/>
      <c r="I36" s="89"/>
      <c r="J36" s="89"/>
      <c r="K36" s="89"/>
      <c r="L36" s="93"/>
      <c r="M36" s="89"/>
      <c r="N36" s="89"/>
      <c r="O36" s="89"/>
      <c r="P36" s="94"/>
    </row>
    <row r="37" spans="5:16" x14ac:dyDescent="0.2">
      <c r="E37" s="89"/>
      <c r="F37" s="92"/>
      <c r="I37" s="89"/>
      <c r="J37" s="89"/>
      <c r="K37" s="89"/>
      <c r="L37" s="93"/>
      <c r="M37" s="89"/>
      <c r="N37" s="89"/>
      <c r="O37" s="89"/>
      <c r="P37" s="94"/>
    </row>
    <row r="38" spans="5:16" x14ac:dyDescent="0.2">
      <c r="E38" s="89"/>
      <c r="F38" s="92"/>
      <c r="I38" s="89"/>
      <c r="J38" s="89"/>
      <c r="K38" s="89"/>
      <c r="L38" s="93"/>
      <c r="M38" s="89"/>
      <c r="N38" s="89"/>
      <c r="O38" s="89"/>
      <c r="P38" s="94"/>
    </row>
    <row r="39" spans="5:16" x14ac:dyDescent="0.2">
      <c r="E39" s="89"/>
      <c r="F39" s="92"/>
      <c r="I39" s="89"/>
      <c r="J39" s="89"/>
      <c r="K39" s="89"/>
      <c r="L39" s="93"/>
      <c r="M39" s="89"/>
      <c r="N39" s="89"/>
      <c r="O39" s="89"/>
      <c r="P39" s="94"/>
    </row>
    <row r="40" spans="5:16" x14ac:dyDescent="0.2">
      <c r="E40" s="89"/>
      <c r="F40" s="92"/>
      <c r="I40" s="89"/>
      <c r="J40" s="89"/>
      <c r="K40" s="89"/>
      <c r="L40" s="93"/>
      <c r="M40" s="89"/>
      <c r="N40" s="89"/>
      <c r="O40" s="89"/>
      <c r="P40" s="94"/>
    </row>
    <row r="41" spans="5:16" x14ac:dyDescent="0.2">
      <c r="E41" s="89"/>
      <c r="F41" s="92"/>
      <c r="I41" s="89"/>
      <c r="J41" s="89"/>
      <c r="K41" s="89"/>
      <c r="L41" s="93"/>
      <c r="M41" s="89"/>
      <c r="N41" s="89"/>
      <c r="O41" s="89"/>
      <c r="P41" s="94"/>
    </row>
    <row r="42" spans="5:16" x14ac:dyDescent="0.2">
      <c r="E42" s="89"/>
      <c r="F42" s="92"/>
      <c r="I42" s="89"/>
      <c r="J42" s="89"/>
      <c r="K42" s="89"/>
      <c r="L42" s="93"/>
      <c r="M42" s="89"/>
      <c r="N42" s="89"/>
      <c r="O42" s="89"/>
      <c r="P42" s="94"/>
    </row>
    <row r="43" spans="5:16" x14ac:dyDescent="0.2">
      <c r="E43" s="89"/>
      <c r="F43" s="92"/>
      <c r="I43" s="89"/>
      <c r="J43" s="89"/>
      <c r="K43" s="89"/>
      <c r="L43" s="93"/>
      <c r="M43" s="89"/>
      <c r="N43" s="89"/>
      <c r="O43" s="89"/>
      <c r="P43" s="94"/>
    </row>
    <row r="44" spans="5:16" x14ac:dyDescent="0.2">
      <c r="E44" s="89"/>
      <c r="F44" s="92"/>
      <c r="I44" s="89"/>
      <c r="J44" s="89"/>
      <c r="K44" s="89"/>
      <c r="L44" s="93"/>
      <c r="M44" s="89"/>
      <c r="N44" s="89"/>
      <c r="O44" s="89"/>
      <c r="P44" s="94"/>
    </row>
    <row r="45" spans="5:16" x14ac:dyDescent="0.2">
      <c r="E45" s="89"/>
      <c r="F45" s="92"/>
      <c r="I45" s="89"/>
      <c r="J45" s="89"/>
      <c r="K45" s="89"/>
      <c r="L45" s="93"/>
      <c r="M45" s="89"/>
      <c r="N45" s="89"/>
      <c r="O45" s="89"/>
      <c r="P45" s="94"/>
    </row>
    <row r="46" spans="5:16" x14ac:dyDescent="0.2">
      <c r="E46" s="89"/>
      <c r="F46" s="92"/>
      <c r="I46" s="89"/>
      <c r="J46" s="89"/>
      <c r="K46" s="89"/>
      <c r="L46" s="93"/>
      <c r="M46" s="89"/>
      <c r="N46" s="89"/>
      <c r="O46" s="89"/>
      <c r="P46" s="94"/>
    </row>
    <row r="47" spans="5:16" x14ac:dyDescent="0.2">
      <c r="E47" s="89"/>
      <c r="F47" s="92"/>
      <c r="I47" s="89"/>
      <c r="J47" s="89"/>
      <c r="K47" s="89"/>
      <c r="L47" s="93"/>
      <c r="M47" s="89"/>
      <c r="N47" s="89"/>
      <c r="O47" s="89"/>
      <c r="P47" s="94"/>
    </row>
    <row r="48" spans="5:16" x14ac:dyDescent="0.2">
      <c r="E48" s="89"/>
      <c r="F48" s="92"/>
      <c r="I48" s="89"/>
      <c r="J48" s="89"/>
      <c r="K48" s="89"/>
      <c r="L48" s="93"/>
      <c r="M48" s="89"/>
      <c r="N48" s="89"/>
      <c r="O48" s="89"/>
      <c r="P48" s="94"/>
    </row>
    <row r="49" spans="5:16" x14ac:dyDescent="0.2">
      <c r="E49" s="89"/>
      <c r="F49" s="92"/>
      <c r="I49" s="89"/>
      <c r="J49" s="89"/>
      <c r="K49" s="89"/>
      <c r="L49" s="93"/>
      <c r="M49" s="89"/>
      <c r="N49" s="89"/>
      <c r="O49" s="89"/>
      <c r="P49" s="94"/>
    </row>
    <row r="50" spans="5:16" x14ac:dyDescent="0.2">
      <c r="E50" s="89"/>
      <c r="F50" s="92"/>
      <c r="I50" s="89"/>
      <c r="J50" s="89"/>
      <c r="K50" s="89"/>
      <c r="L50" s="93"/>
      <c r="M50" s="89"/>
      <c r="N50" s="89"/>
      <c r="O50" s="89"/>
      <c r="P50" s="94"/>
    </row>
    <row r="51" spans="5:16" x14ac:dyDescent="0.2">
      <c r="E51" s="89"/>
      <c r="F51" s="92"/>
      <c r="I51" s="89"/>
      <c r="J51" s="89"/>
      <c r="K51" s="89"/>
      <c r="L51" s="93"/>
      <c r="M51" s="89"/>
      <c r="N51" s="89"/>
      <c r="O51" s="89"/>
      <c r="P51" s="94"/>
    </row>
    <row r="52" spans="5:16" x14ac:dyDescent="0.2">
      <c r="E52" s="89"/>
      <c r="F52" s="92"/>
      <c r="I52" s="89"/>
      <c r="J52" s="89"/>
      <c r="K52" s="89"/>
      <c r="L52" s="93"/>
      <c r="M52" s="89"/>
      <c r="N52" s="89"/>
      <c r="O52" s="89"/>
      <c r="P52" s="94"/>
    </row>
    <row r="53" spans="5:16" x14ac:dyDescent="0.2">
      <c r="E53" s="89"/>
      <c r="F53" s="92"/>
      <c r="I53" s="89"/>
      <c r="J53" s="89"/>
      <c r="K53" s="89"/>
      <c r="L53" s="93"/>
      <c r="M53" s="89"/>
      <c r="N53" s="89"/>
      <c r="O53" s="89"/>
      <c r="P53" s="94"/>
    </row>
    <row r="54" spans="5:16" x14ac:dyDescent="0.2">
      <c r="E54" s="89"/>
      <c r="F54" s="92"/>
      <c r="I54" s="89"/>
      <c r="J54" s="89"/>
      <c r="K54" s="89"/>
      <c r="L54" s="93"/>
      <c r="M54" s="89"/>
      <c r="N54" s="89"/>
      <c r="O54" s="89"/>
      <c r="P54" s="94"/>
    </row>
    <row r="55" spans="5:16" x14ac:dyDescent="0.2">
      <c r="E55" s="89"/>
      <c r="F55" s="92"/>
      <c r="I55" s="89"/>
      <c r="J55" s="89"/>
      <c r="K55" s="89"/>
      <c r="L55" s="93"/>
      <c r="M55" s="89"/>
      <c r="N55" s="89"/>
      <c r="O55" s="89"/>
      <c r="P55" s="94"/>
    </row>
    <row r="56" spans="5:16" x14ac:dyDescent="0.2">
      <c r="E56" s="89"/>
      <c r="F56" s="92"/>
      <c r="I56" s="89"/>
      <c r="J56" s="89"/>
      <c r="K56" s="89"/>
      <c r="L56" s="93"/>
      <c r="M56" s="89"/>
      <c r="N56" s="89"/>
      <c r="O56" s="89"/>
      <c r="P56" s="94"/>
    </row>
    <row r="57" spans="5:16" x14ac:dyDescent="0.2">
      <c r="E57" s="89"/>
      <c r="F57" s="92"/>
      <c r="I57" s="89"/>
      <c r="J57" s="89"/>
      <c r="K57" s="89"/>
      <c r="L57" s="93"/>
      <c r="M57" s="89"/>
      <c r="N57" s="89"/>
      <c r="O57" s="89"/>
      <c r="P57" s="94"/>
    </row>
    <row r="58" spans="5:16" x14ac:dyDescent="0.2">
      <c r="E58" s="89"/>
      <c r="F58" s="92"/>
      <c r="I58" s="89"/>
      <c r="J58" s="89"/>
      <c r="K58" s="89"/>
      <c r="L58" s="93"/>
      <c r="M58" s="89"/>
      <c r="N58" s="89"/>
      <c r="O58" s="89"/>
      <c r="P58" s="94"/>
    </row>
    <row r="59" spans="5:16" x14ac:dyDescent="0.2">
      <c r="E59" s="89"/>
      <c r="F59" s="92"/>
      <c r="I59" s="89"/>
      <c r="J59" s="89"/>
      <c r="K59" s="89"/>
      <c r="L59" s="93"/>
      <c r="M59" s="89"/>
      <c r="N59" s="89"/>
      <c r="O59" s="89"/>
      <c r="P59" s="94"/>
    </row>
    <row r="60" spans="5:16" x14ac:dyDescent="0.2">
      <c r="E60" s="89"/>
      <c r="F60" s="92"/>
      <c r="I60" s="89"/>
      <c r="J60" s="89"/>
      <c r="K60" s="89"/>
      <c r="L60" s="93"/>
      <c r="M60" s="89"/>
      <c r="N60" s="89"/>
      <c r="O60" s="89"/>
      <c r="P60" s="94"/>
    </row>
    <row r="61" spans="5:16" x14ac:dyDescent="0.2">
      <c r="E61" s="89"/>
      <c r="F61" s="92"/>
      <c r="I61" s="89"/>
      <c r="J61" s="89"/>
      <c r="K61" s="89"/>
      <c r="L61" s="93"/>
      <c r="M61" s="89"/>
      <c r="N61" s="89"/>
      <c r="O61" s="89"/>
      <c r="P61" s="94"/>
    </row>
    <row r="62" spans="5:16" x14ac:dyDescent="0.2">
      <c r="E62" s="89"/>
      <c r="F62" s="92"/>
      <c r="I62" s="89"/>
      <c r="J62" s="89"/>
      <c r="K62" s="89"/>
      <c r="L62" s="93"/>
      <c r="M62" s="89"/>
      <c r="N62" s="89"/>
      <c r="O62" s="89"/>
      <c r="P62" s="94"/>
    </row>
    <row r="63" spans="5:16" x14ac:dyDescent="0.2">
      <c r="E63" s="89"/>
      <c r="F63" s="92"/>
      <c r="I63" s="89"/>
      <c r="J63" s="89"/>
      <c r="K63" s="89"/>
      <c r="L63" s="93"/>
      <c r="M63" s="89"/>
      <c r="N63" s="89"/>
      <c r="O63" s="89"/>
      <c r="P63" s="94"/>
    </row>
    <row r="64" spans="5:16" x14ac:dyDescent="0.2">
      <c r="E64" s="89"/>
      <c r="F64" s="92"/>
      <c r="I64" s="89"/>
      <c r="J64" s="89"/>
      <c r="K64" s="89"/>
      <c r="L64" s="93"/>
      <c r="M64" s="89"/>
      <c r="N64" s="89"/>
      <c r="O64" s="89"/>
      <c r="P64" s="94"/>
    </row>
    <row r="65" spans="5:16" x14ac:dyDescent="0.2">
      <c r="E65" s="89"/>
      <c r="F65" s="92"/>
      <c r="I65" s="89"/>
      <c r="J65" s="89"/>
      <c r="K65" s="89"/>
      <c r="L65" s="93"/>
      <c r="M65" s="89"/>
      <c r="N65" s="89"/>
      <c r="O65" s="89"/>
      <c r="P65" s="94"/>
    </row>
    <row r="66" spans="5:16" x14ac:dyDescent="0.2">
      <c r="E66" s="89"/>
      <c r="F66" s="92"/>
      <c r="I66" s="89"/>
      <c r="J66" s="89"/>
      <c r="K66" s="89"/>
      <c r="L66" s="93"/>
      <c r="M66" s="89"/>
      <c r="N66" s="89"/>
      <c r="O66" s="89"/>
      <c r="P66" s="94"/>
    </row>
    <row r="67" spans="5:16" x14ac:dyDescent="0.2">
      <c r="E67" s="89"/>
      <c r="F67" s="92"/>
      <c r="I67" s="89"/>
      <c r="J67" s="89"/>
      <c r="K67" s="89"/>
      <c r="L67" s="93"/>
      <c r="M67" s="89"/>
      <c r="N67" s="89"/>
      <c r="O67" s="89"/>
      <c r="P67" s="94"/>
    </row>
    <row r="68" spans="5:16" x14ac:dyDescent="0.2">
      <c r="E68" s="89"/>
      <c r="F68" s="92"/>
      <c r="I68" s="89"/>
      <c r="J68" s="89"/>
      <c r="K68" s="89"/>
      <c r="L68" s="93"/>
      <c r="M68" s="89"/>
      <c r="N68" s="89"/>
      <c r="O68" s="89"/>
      <c r="P68" s="94"/>
    </row>
    <row r="69" spans="5:16" x14ac:dyDescent="0.2">
      <c r="E69" s="89"/>
      <c r="F69" s="92"/>
      <c r="I69" s="89"/>
      <c r="J69" s="89"/>
      <c r="K69" s="89"/>
      <c r="L69" s="93"/>
      <c r="M69" s="89"/>
      <c r="N69" s="89"/>
      <c r="O69" s="89"/>
      <c r="P69" s="94"/>
    </row>
    <row r="70" spans="5:16" x14ac:dyDescent="0.2">
      <c r="E70" s="89"/>
      <c r="F70" s="92"/>
      <c r="I70" s="89"/>
      <c r="J70" s="89"/>
      <c r="K70" s="89"/>
      <c r="L70" s="93"/>
      <c r="M70" s="89"/>
      <c r="N70" s="89"/>
      <c r="O70" s="89"/>
      <c r="P70" s="94"/>
    </row>
    <row r="71" spans="5:16" x14ac:dyDescent="0.2">
      <c r="E71" s="89"/>
      <c r="F71" s="92"/>
      <c r="I71" s="89"/>
      <c r="J71" s="89"/>
      <c r="K71" s="89"/>
      <c r="L71" s="93"/>
      <c r="M71" s="89"/>
      <c r="N71" s="89"/>
      <c r="O71" s="89"/>
      <c r="P71" s="94"/>
    </row>
    <row r="72" spans="5:16" x14ac:dyDescent="0.2">
      <c r="E72" s="89"/>
      <c r="F72" s="92"/>
      <c r="I72" s="89"/>
      <c r="J72" s="89"/>
      <c r="K72" s="89"/>
      <c r="L72" s="93"/>
      <c r="M72" s="89"/>
      <c r="N72" s="89"/>
      <c r="O72" s="89"/>
      <c r="P72" s="94"/>
    </row>
    <row r="73" spans="5:16" x14ac:dyDescent="0.2">
      <c r="E73" s="89"/>
      <c r="F73" s="92"/>
      <c r="I73" s="89"/>
      <c r="J73" s="89"/>
      <c r="K73" s="89"/>
      <c r="L73" s="93"/>
      <c r="M73" s="89"/>
      <c r="N73" s="89"/>
      <c r="O73" s="89"/>
      <c r="P73" s="94"/>
    </row>
    <row r="74" spans="5:16" x14ac:dyDescent="0.2">
      <c r="E74" s="89"/>
      <c r="F74" s="92"/>
      <c r="I74" s="89"/>
      <c r="J74" s="89"/>
      <c r="K74" s="89"/>
      <c r="L74" s="93"/>
      <c r="M74" s="89"/>
      <c r="N74" s="89"/>
      <c r="O74" s="89"/>
      <c r="P74" s="94"/>
    </row>
    <row r="75" spans="5:16" x14ac:dyDescent="0.2">
      <c r="E75" s="89"/>
      <c r="F75" s="92"/>
      <c r="I75" s="89"/>
      <c r="J75" s="89"/>
      <c r="K75" s="89"/>
      <c r="L75" s="93"/>
      <c r="M75" s="89"/>
      <c r="N75" s="89"/>
      <c r="O75" s="89"/>
      <c r="P75" s="94"/>
    </row>
    <row r="76" spans="5:16" x14ac:dyDescent="0.2">
      <c r="E76" s="89"/>
      <c r="F76" s="92"/>
      <c r="I76" s="89"/>
      <c r="J76" s="89"/>
      <c r="K76" s="89"/>
      <c r="L76" s="93"/>
      <c r="M76" s="89"/>
      <c r="N76" s="89"/>
      <c r="O76" s="89"/>
      <c r="P76" s="94"/>
    </row>
    <row r="77" spans="5:16" x14ac:dyDescent="0.2">
      <c r="E77" s="89"/>
      <c r="F77" s="92"/>
      <c r="I77" s="89"/>
      <c r="J77" s="89"/>
      <c r="K77" s="89"/>
      <c r="L77" s="93"/>
      <c r="M77" s="89"/>
      <c r="N77" s="89"/>
      <c r="O77" s="89"/>
      <c r="P77" s="94"/>
    </row>
    <row r="78" spans="5:16" x14ac:dyDescent="0.2">
      <c r="E78" s="89"/>
      <c r="F78" s="92"/>
      <c r="I78" s="89"/>
      <c r="J78" s="89"/>
      <c r="K78" s="89"/>
      <c r="L78" s="93"/>
      <c r="M78" s="89"/>
      <c r="N78" s="89"/>
      <c r="O78" s="89"/>
      <c r="P78" s="94"/>
    </row>
    <row r="79" spans="5:16" x14ac:dyDescent="0.2">
      <c r="E79" s="89"/>
      <c r="F79" s="92"/>
      <c r="I79" s="89"/>
      <c r="J79" s="89"/>
      <c r="K79" s="89"/>
      <c r="L79" s="93"/>
      <c r="M79" s="89"/>
      <c r="N79" s="89"/>
      <c r="O79" s="89"/>
      <c r="P79" s="94"/>
    </row>
    <row r="80" spans="5:16" x14ac:dyDescent="0.2">
      <c r="E80" s="89"/>
      <c r="F80" s="92"/>
      <c r="I80" s="89"/>
      <c r="J80" s="89"/>
      <c r="K80" s="89"/>
      <c r="L80" s="93"/>
      <c r="M80" s="89"/>
      <c r="N80" s="89"/>
      <c r="O80" s="89"/>
      <c r="P80" s="94"/>
    </row>
    <row r="81" spans="5:16" x14ac:dyDescent="0.2">
      <c r="E81" s="89"/>
      <c r="F81" s="92"/>
      <c r="I81" s="89"/>
      <c r="J81" s="89"/>
      <c r="K81" s="89"/>
      <c r="L81" s="93"/>
      <c r="M81" s="89"/>
      <c r="N81" s="89"/>
      <c r="O81" s="89"/>
      <c r="P81" s="94"/>
    </row>
    <row r="82" spans="5:16" x14ac:dyDescent="0.2">
      <c r="E82" s="89"/>
      <c r="F82" s="92"/>
      <c r="I82" s="89"/>
      <c r="J82" s="89"/>
      <c r="K82" s="89"/>
      <c r="L82" s="93"/>
      <c r="M82" s="89"/>
      <c r="N82" s="89"/>
      <c r="O82" s="89"/>
      <c r="P82" s="94"/>
    </row>
    <row r="83" spans="5:16" x14ac:dyDescent="0.2">
      <c r="E83" s="89"/>
      <c r="F83" s="92"/>
      <c r="I83" s="89"/>
      <c r="J83" s="89"/>
      <c r="K83" s="89"/>
      <c r="L83" s="93"/>
      <c r="M83" s="89"/>
      <c r="N83" s="89"/>
      <c r="O83" s="89"/>
      <c r="P83" s="94"/>
    </row>
    <row r="84" spans="5:16" x14ac:dyDescent="0.2">
      <c r="E84" s="89"/>
      <c r="F84" s="92"/>
      <c r="I84" s="89"/>
      <c r="J84" s="89"/>
      <c r="K84" s="89"/>
      <c r="L84" s="93"/>
      <c r="M84" s="89"/>
      <c r="N84" s="89"/>
      <c r="O84" s="89"/>
      <c r="P84" s="94"/>
    </row>
    <row r="85" spans="5:16" x14ac:dyDescent="0.2">
      <c r="E85" s="89"/>
      <c r="F85" s="92"/>
      <c r="I85" s="89"/>
      <c r="J85" s="89"/>
      <c r="K85" s="89"/>
      <c r="L85" s="93"/>
      <c r="M85" s="89"/>
      <c r="N85" s="89"/>
      <c r="O85" s="89"/>
      <c r="P85" s="94"/>
    </row>
    <row r="86" spans="5:16" x14ac:dyDescent="0.2">
      <c r="E86" s="89"/>
      <c r="F86" s="92"/>
      <c r="I86" s="89"/>
      <c r="J86" s="89"/>
      <c r="K86" s="89"/>
      <c r="L86" s="93"/>
      <c r="M86" s="89"/>
      <c r="N86" s="89"/>
      <c r="O86" s="89"/>
      <c r="P86" s="94"/>
    </row>
    <row r="87" spans="5:16" x14ac:dyDescent="0.2">
      <c r="E87" s="89"/>
      <c r="F87" s="92"/>
      <c r="I87" s="89"/>
      <c r="J87" s="89"/>
      <c r="K87" s="89"/>
      <c r="L87" s="93"/>
      <c r="M87" s="89"/>
      <c r="N87" s="89"/>
      <c r="O87" s="89"/>
      <c r="P87" s="94"/>
    </row>
    <row r="88" spans="5:16" x14ac:dyDescent="0.2">
      <c r="E88" s="89"/>
      <c r="F88" s="92"/>
      <c r="I88" s="89"/>
      <c r="J88" s="89"/>
      <c r="K88" s="89"/>
      <c r="L88" s="93"/>
      <c r="M88" s="89"/>
      <c r="N88" s="89"/>
      <c r="O88" s="89"/>
      <c r="P88" s="94"/>
    </row>
    <row r="89" spans="5:16" x14ac:dyDescent="0.2">
      <c r="E89" s="89"/>
      <c r="F89" s="92"/>
      <c r="I89" s="89"/>
      <c r="J89" s="89"/>
      <c r="K89" s="89"/>
      <c r="L89" s="93"/>
      <c r="M89" s="89"/>
      <c r="N89" s="89"/>
      <c r="O89" s="89"/>
      <c r="P89" s="94"/>
    </row>
    <row r="90" spans="5:16" x14ac:dyDescent="0.2">
      <c r="E90" s="89"/>
      <c r="F90" s="92"/>
      <c r="I90" s="89"/>
      <c r="J90" s="89"/>
      <c r="K90" s="89"/>
      <c r="L90" s="93"/>
      <c r="M90" s="89"/>
      <c r="N90" s="89"/>
      <c r="O90" s="89"/>
      <c r="P90" s="94"/>
    </row>
    <row r="91" spans="5:16" x14ac:dyDescent="0.2">
      <c r="E91" s="89"/>
      <c r="F91" s="92"/>
      <c r="I91" s="89"/>
      <c r="J91" s="89"/>
      <c r="K91" s="89"/>
      <c r="L91" s="93"/>
      <c r="M91" s="89"/>
      <c r="N91" s="89"/>
      <c r="O91" s="89"/>
      <c r="P91" s="94"/>
    </row>
    <row r="92" spans="5:16" x14ac:dyDescent="0.2">
      <c r="E92" s="89"/>
      <c r="F92" s="92"/>
      <c r="I92" s="89"/>
      <c r="J92" s="89"/>
      <c r="K92" s="89"/>
      <c r="L92" s="93"/>
      <c r="M92" s="89"/>
      <c r="N92" s="89"/>
      <c r="O92" s="89"/>
      <c r="P92" s="94"/>
    </row>
    <row r="93" spans="5:16" x14ac:dyDescent="0.2">
      <c r="E93" s="89"/>
      <c r="F93" s="92"/>
      <c r="I93" s="89"/>
      <c r="J93" s="89"/>
      <c r="K93" s="89"/>
      <c r="L93" s="93"/>
      <c r="M93" s="89"/>
      <c r="N93" s="89"/>
      <c r="O93" s="89"/>
      <c r="P93" s="94"/>
    </row>
    <row r="94" spans="5:16" x14ac:dyDescent="0.2">
      <c r="E94" s="89"/>
      <c r="F94" s="92"/>
      <c r="I94" s="89"/>
      <c r="J94" s="89"/>
      <c r="K94" s="89"/>
      <c r="L94" s="93"/>
      <c r="M94" s="89"/>
      <c r="N94" s="89"/>
      <c r="O94" s="89"/>
      <c r="P94" s="94"/>
    </row>
    <row r="95" spans="5:16" x14ac:dyDescent="0.2">
      <c r="E95" s="89"/>
      <c r="F95" s="92"/>
      <c r="I95" s="89"/>
      <c r="J95" s="89"/>
      <c r="K95" s="89"/>
      <c r="L95" s="93"/>
      <c r="M95" s="89"/>
      <c r="N95" s="89"/>
      <c r="O95" s="89"/>
      <c r="P95" s="94"/>
    </row>
    <row r="96" spans="5:16" x14ac:dyDescent="0.2">
      <c r="E96" s="89"/>
      <c r="F96" s="92"/>
      <c r="I96" s="89"/>
      <c r="J96" s="89"/>
      <c r="K96" s="89"/>
      <c r="L96" s="93"/>
      <c r="M96" s="89"/>
      <c r="N96" s="89"/>
      <c r="O96" s="89"/>
      <c r="P96" s="94"/>
    </row>
    <row r="97" spans="5:16" x14ac:dyDescent="0.2">
      <c r="E97" s="89"/>
      <c r="F97" s="92"/>
      <c r="I97" s="89"/>
      <c r="J97" s="89"/>
      <c r="K97" s="89"/>
      <c r="L97" s="93"/>
      <c r="M97" s="89"/>
      <c r="N97" s="89"/>
      <c r="O97" s="89"/>
      <c r="P97" s="94"/>
    </row>
    <row r="98" spans="5:16" x14ac:dyDescent="0.2">
      <c r="E98" s="89"/>
      <c r="F98" s="92"/>
      <c r="I98" s="89"/>
      <c r="J98" s="89"/>
      <c r="K98" s="89"/>
      <c r="L98" s="93"/>
      <c r="M98" s="89"/>
      <c r="N98" s="89"/>
      <c r="O98" s="89"/>
      <c r="P98" s="94"/>
    </row>
    <row r="99" spans="5:16" x14ac:dyDescent="0.2">
      <c r="E99" s="89"/>
      <c r="F99" s="92"/>
      <c r="I99" s="89"/>
      <c r="J99" s="89"/>
      <c r="K99" s="89"/>
      <c r="L99" s="93"/>
      <c r="M99" s="89"/>
      <c r="N99" s="89"/>
      <c r="O99" s="89"/>
      <c r="P99" s="94"/>
    </row>
    <row r="100" spans="5:16" x14ac:dyDescent="0.2">
      <c r="E100" s="89"/>
      <c r="F100" s="92"/>
      <c r="I100" s="89"/>
      <c r="J100" s="89"/>
      <c r="K100" s="89"/>
      <c r="L100" s="93"/>
      <c r="M100" s="89"/>
      <c r="N100" s="89"/>
      <c r="O100" s="89"/>
      <c r="P100" s="94"/>
    </row>
    <row r="101" spans="5:16" x14ac:dyDescent="0.2">
      <c r="E101" s="89"/>
      <c r="F101" s="92"/>
      <c r="I101" s="89"/>
      <c r="J101" s="89"/>
      <c r="K101" s="89"/>
      <c r="L101" s="93"/>
      <c r="M101" s="89"/>
      <c r="N101" s="89"/>
      <c r="O101" s="89"/>
      <c r="P101" s="94"/>
    </row>
    <row r="102" spans="5:16" x14ac:dyDescent="0.2">
      <c r="E102" s="89"/>
      <c r="F102" s="92"/>
      <c r="I102" s="89"/>
      <c r="J102" s="89"/>
      <c r="K102" s="89"/>
      <c r="L102" s="93"/>
      <c r="M102" s="89"/>
      <c r="N102" s="89"/>
      <c r="O102" s="89"/>
      <c r="P102" s="94"/>
    </row>
    <row r="103" spans="5:16" x14ac:dyDescent="0.2">
      <c r="E103" s="89"/>
      <c r="F103" s="92"/>
      <c r="I103" s="89"/>
      <c r="J103" s="89"/>
      <c r="K103" s="89"/>
      <c r="L103" s="93"/>
      <c r="M103" s="89"/>
      <c r="N103" s="89"/>
      <c r="O103" s="89"/>
      <c r="P103" s="94"/>
    </row>
    <row r="104" spans="5:16" x14ac:dyDescent="0.2">
      <c r="E104" s="89"/>
      <c r="F104" s="92"/>
      <c r="I104" s="89"/>
      <c r="J104" s="89"/>
      <c r="K104" s="89"/>
      <c r="L104" s="93"/>
      <c r="M104" s="89"/>
      <c r="N104" s="89"/>
      <c r="O104" s="89"/>
      <c r="P104" s="94"/>
    </row>
    <row r="105" spans="5:16" x14ac:dyDescent="0.2">
      <c r="E105" s="89"/>
      <c r="F105" s="92"/>
      <c r="I105" s="89"/>
      <c r="J105" s="89"/>
      <c r="K105" s="89"/>
      <c r="L105" s="93"/>
      <c r="M105" s="89"/>
      <c r="N105" s="89"/>
      <c r="O105" s="89"/>
      <c r="P105" s="94"/>
    </row>
    <row r="106" spans="5:16" x14ac:dyDescent="0.2">
      <c r="E106" s="89"/>
      <c r="F106" s="92"/>
      <c r="I106" s="89"/>
      <c r="J106" s="89"/>
      <c r="K106" s="89"/>
      <c r="L106" s="93"/>
      <c r="M106" s="89"/>
      <c r="N106" s="89"/>
      <c r="O106" s="89"/>
      <c r="P106" s="94"/>
    </row>
    <row r="107" spans="5:16" x14ac:dyDescent="0.2">
      <c r="E107" s="89"/>
      <c r="F107" s="92"/>
      <c r="I107" s="89"/>
      <c r="J107" s="89"/>
      <c r="K107" s="89"/>
      <c r="L107" s="93"/>
      <c r="M107" s="89"/>
      <c r="N107" s="89"/>
      <c r="O107" s="89"/>
      <c r="P107" s="94"/>
    </row>
    <row r="108" spans="5:16" x14ac:dyDescent="0.2">
      <c r="E108" s="89"/>
      <c r="F108" s="92"/>
      <c r="I108" s="89"/>
      <c r="J108" s="89"/>
      <c r="K108" s="89"/>
      <c r="L108" s="93"/>
      <c r="M108" s="89"/>
      <c r="N108" s="89"/>
      <c r="O108" s="89"/>
      <c r="P108" s="94"/>
    </row>
    <row r="109" spans="5:16" x14ac:dyDescent="0.2">
      <c r="E109" s="89"/>
      <c r="F109" s="92"/>
      <c r="I109" s="89"/>
      <c r="J109" s="89"/>
      <c r="K109" s="89"/>
      <c r="L109" s="93"/>
      <c r="M109" s="89"/>
      <c r="N109" s="89"/>
      <c r="O109" s="89"/>
      <c r="P109" s="94"/>
    </row>
    <row r="110" spans="5:16" x14ac:dyDescent="0.2">
      <c r="E110" s="89"/>
      <c r="F110" s="92"/>
      <c r="I110" s="89"/>
      <c r="J110" s="89"/>
      <c r="K110" s="89"/>
      <c r="L110" s="93"/>
      <c r="M110" s="89"/>
      <c r="N110" s="89"/>
      <c r="O110" s="89"/>
      <c r="P110" s="94"/>
    </row>
    <row r="111" spans="5:16" x14ac:dyDescent="0.2">
      <c r="E111" s="89"/>
      <c r="F111" s="92"/>
      <c r="I111" s="89"/>
      <c r="J111" s="89"/>
      <c r="K111" s="89"/>
      <c r="L111" s="93"/>
      <c r="M111" s="89"/>
      <c r="N111" s="89"/>
      <c r="O111" s="89"/>
      <c r="P111" s="94"/>
    </row>
    <row r="112" spans="5:16" x14ac:dyDescent="0.2">
      <c r="E112" s="89"/>
      <c r="F112" s="92"/>
      <c r="I112" s="89"/>
      <c r="J112" s="89"/>
      <c r="K112" s="89"/>
      <c r="L112" s="93"/>
      <c r="M112" s="89"/>
      <c r="N112" s="89"/>
      <c r="O112" s="89"/>
      <c r="P112" s="94"/>
    </row>
    <row r="113" spans="5:16" x14ac:dyDescent="0.2">
      <c r="E113" s="89"/>
      <c r="F113" s="92"/>
      <c r="I113" s="89"/>
      <c r="J113" s="89"/>
      <c r="K113" s="89"/>
      <c r="L113" s="93"/>
      <c r="M113" s="89"/>
      <c r="N113" s="89"/>
      <c r="O113" s="89"/>
      <c r="P113" s="94"/>
    </row>
    <row r="114" spans="5:16" x14ac:dyDescent="0.2">
      <c r="E114" s="89"/>
      <c r="F114" s="92"/>
      <c r="I114" s="89"/>
      <c r="J114" s="89"/>
      <c r="K114" s="89"/>
      <c r="L114" s="93"/>
      <c r="M114" s="89"/>
      <c r="N114" s="89"/>
      <c r="O114" s="89"/>
      <c r="P114" s="94"/>
    </row>
    <row r="115" spans="5:16" x14ac:dyDescent="0.2">
      <c r="E115" s="89"/>
      <c r="F115" s="92"/>
      <c r="I115" s="89"/>
      <c r="J115" s="89"/>
      <c r="K115" s="89"/>
      <c r="L115" s="93"/>
      <c r="M115" s="89"/>
      <c r="N115" s="89"/>
      <c r="O115" s="89"/>
      <c r="P115" s="94"/>
    </row>
    <row r="116" spans="5:16" x14ac:dyDescent="0.2">
      <c r="E116" s="89"/>
      <c r="F116" s="92"/>
      <c r="I116" s="89"/>
      <c r="J116" s="89"/>
      <c r="K116" s="89"/>
      <c r="L116" s="93"/>
      <c r="M116" s="89"/>
      <c r="N116" s="89"/>
      <c r="O116" s="89"/>
      <c r="P116" s="94"/>
    </row>
    <row r="117" spans="5:16" x14ac:dyDescent="0.2">
      <c r="E117" s="89"/>
      <c r="F117" s="92"/>
      <c r="I117" s="89"/>
      <c r="J117" s="89"/>
      <c r="K117" s="89"/>
      <c r="L117" s="93"/>
      <c r="M117" s="89"/>
      <c r="N117" s="89"/>
      <c r="O117" s="89"/>
      <c r="P117" s="94"/>
    </row>
    <row r="118" spans="5:16" x14ac:dyDescent="0.2">
      <c r="E118" s="89"/>
      <c r="F118" s="92"/>
      <c r="I118" s="89"/>
      <c r="J118" s="89"/>
      <c r="K118" s="89"/>
      <c r="L118" s="93"/>
      <c r="M118" s="89"/>
      <c r="N118" s="89"/>
      <c r="O118" s="89"/>
      <c r="P118" s="94"/>
    </row>
    <row r="119" spans="5:16" x14ac:dyDescent="0.2">
      <c r="E119" s="89"/>
      <c r="F119" s="92"/>
      <c r="I119" s="89"/>
      <c r="J119" s="89"/>
      <c r="K119" s="89"/>
      <c r="L119" s="93"/>
      <c r="M119" s="89"/>
      <c r="N119" s="89"/>
      <c r="O119" s="89"/>
      <c r="P119" s="94"/>
    </row>
    <row r="120" spans="5:16" x14ac:dyDescent="0.2">
      <c r="E120" s="89"/>
      <c r="F120" s="92"/>
      <c r="I120" s="89"/>
      <c r="J120" s="89"/>
      <c r="K120" s="89"/>
      <c r="L120" s="93"/>
      <c r="M120" s="89"/>
      <c r="N120" s="89"/>
      <c r="O120" s="89"/>
      <c r="P120" s="94"/>
    </row>
    <row r="121" spans="5:16" x14ac:dyDescent="0.2">
      <c r="E121" s="89"/>
      <c r="F121" s="92"/>
      <c r="I121" s="89"/>
      <c r="J121" s="89"/>
      <c r="K121" s="89"/>
      <c r="L121" s="93"/>
      <c r="M121" s="89"/>
      <c r="N121" s="89"/>
      <c r="O121" s="89"/>
      <c r="P121" s="94"/>
    </row>
    <row r="122" spans="5:16" x14ac:dyDescent="0.2">
      <c r="E122" s="89"/>
      <c r="F122" s="92"/>
      <c r="I122" s="89"/>
      <c r="J122" s="89"/>
      <c r="K122" s="89"/>
      <c r="L122" s="93"/>
      <c r="M122" s="89"/>
      <c r="N122" s="89"/>
      <c r="O122" s="89"/>
      <c r="P122" s="94"/>
    </row>
    <row r="123" spans="5:16" x14ac:dyDescent="0.2">
      <c r="E123" s="89"/>
      <c r="F123" s="92"/>
      <c r="I123" s="89"/>
      <c r="J123" s="89"/>
      <c r="K123" s="89"/>
      <c r="L123" s="93"/>
      <c r="M123" s="89"/>
      <c r="N123" s="89"/>
      <c r="O123" s="89"/>
      <c r="P123" s="94"/>
    </row>
    <row r="124" spans="5:16" x14ac:dyDescent="0.2">
      <c r="E124" s="89"/>
      <c r="F124" s="92"/>
      <c r="I124" s="89"/>
      <c r="J124" s="89"/>
      <c r="K124" s="89"/>
      <c r="L124" s="93"/>
      <c r="M124" s="89"/>
      <c r="N124" s="89"/>
      <c r="O124" s="89"/>
      <c r="P124" s="94"/>
    </row>
    <row r="125" spans="5:16" x14ac:dyDescent="0.2">
      <c r="E125" s="89"/>
      <c r="F125" s="92"/>
      <c r="I125" s="89"/>
      <c r="J125" s="89"/>
      <c r="K125" s="89"/>
      <c r="L125" s="93"/>
      <c r="M125" s="89"/>
      <c r="N125" s="89"/>
      <c r="O125" s="89"/>
      <c r="P125" s="94"/>
    </row>
    <row r="126" spans="5:16" x14ac:dyDescent="0.2">
      <c r="E126" s="89"/>
      <c r="F126" s="92"/>
      <c r="I126" s="89"/>
      <c r="J126" s="89"/>
      <c r="K126" s="89"/>
      <c r="L126" s="93"/>
      <c r="M126" s="89"/>
      <c r="N126" s="89"/>
      <c r="O126" s="89"/>
      <c r="P126" s="94"/>
    </row>
    <row r="127" spans="5:16" x14ac:dyDescent="0.2">
      <c r="E127" s="89"/>
      <c r="F127" s="92"/>
      <c r="I127" s="89"/>
      <c r="J127" s="89"/>
      <c r="K127" s="89"/>
      <c r="L127" s="93"/>
      <c r="M127" s="89"/>
      <c r="N127" s="89"/>
      <c r="O127" s="89"/>
      <c r="P127" s="94"/>
    </row>
    <row r="128" spans="5:16" x14ac:dyDescent="0.2">
      <c r="E128" s="89"/>
      <c r="F128" s="92"/>
      <c r="I128" s="89"/>
      <c r="J128" s="89"/>
      <c r="K128" s="89"/>
      <c r="L128" s="93"/>
      <c r="M128" s="89"/>
      <c r="N128" s="89"/>
      <c r="O128" s="89"/>
      <c r="P128" s="94"/>
    </row>
    <row r="129" spans="5:16" x14ac:dyDescent="0.2">
      <c r="E129" s="89"/>
      <c r="F129" s="92"/>
      <c r="I129" s="89"/>
      <c r="J129" s="89"/>
      <c r="K129" s="89"/>
      <c r="L129" s="93"/>
      <c r="M129" s="89"/>
      <c r="N129" s="89"/>
      <c r="O129" s="89"/>
      <c r="P129" s="94"/>
    </row>
    <row r="130" spans="5:16" x14ac:dyDescent="0.2">
      <c r="E130" s="89"/>
      <c r="F130" s="92"/>
      <c r="I130" s="89"/>
      <c r="J130" s="89"/>
      <c r="K130" s="89"/>
      <c r="L130" s="93"/>
      <c r="M130" s="89"/>
      <c r="N130" s="89"/>
      <c r="O130" s="89"/>
      <c r="P130" s="94"/>
    </row>
    <row r="131" spans="5:16" x14ac:dyDescent="0.2">
      <c r="E131" s="89"/>
      <c r="F131" s="92"/>
      <c r="I131" s="89"/>
      <c r="J131" s="89"/>
      <c r="K131" s="89"/>
      <c r="L131" s="93"/>
      <c r="M131" s="89"/>
      <c r="N131" s="89"/>
      <c r="O131" s="89"/>
      <c r="P131" s="94"/>
    </row>
    <row r="132" spans="5:16" x14ac:dyDescent="0.2">
      <c r="E132" s="89"/>
      <c r="F132" s="92"/>
      <c r="I132" s="89"/>
      <c r="J132" s="89"/>
      <c r="K132" s="89"/>
      <c r="L132" s="93"/>
      <c r="M132" s="89"/>
      <c r="N132" s="89"/>
      <c r="O132" s="89"/>
      <c r="P132" s="94"/>
    </row>
    <row r="133" spans="5:16" x14ac:dyDescent="0.2">
      <c r="E133" s="89"/>
      <c r="F133" s="92"/>
      <c r="I133" s="89"/>
      <c r="J133" s="89"/>
      <c r="K133" s="89"/>
      <c r="L133" s="93"/>
      <c r="M133" s="89"/>
      <c r="N133" s="89"/>
      <c r="O133" s="89"/>
      <c r="P133" s="94"/>
    </row>
    <row r="134" spans="5:16" x14ac:dyDescent="0.2">
      <c r="E134" s="89"/>
      <c r="F134" s="92"/>
      <c r="I134" s="89"/>
      <c r="J134" s="89"/>
      <c r="K134" s="89"/>
      <c r="L134" s="93"/>
      <c r="M134" s="89"/>
      <c r="N134" s="89"/>
      <c r="O134" s="89"/>
      <c r="P134" s="94"/>
    </row>
    <row r="135" spans="5:16" x14ac:dyDescent="0.2">
      <c r="E135" s="89"/>
      <c r="F135" s="92"/>
      <c r="I135" s="89"/>
      <c r="J135" s="89"/>
      <c r="K135" s="89"/>
      <c r="L135" s="93"/>
      <c r="M135" s="89"/>
      <c r="N135" s="89"/>
      <c r="O135" s="89"/>
      <c r="P135" s="94"/>
    </row>
    <row r="136" spans="5:16" x14ac:dyDescent="0.2">
      <c r="E136" s="89"/>
      <c r="F136" s="92"/>
      <c r="I136" s="89"/>
      <c r="J136" s="89"/>
      <c r="K136" s="89"/>
      <c r="L136" s="93"/>
      <c r="M136" s="89"/>
      <c r="N136" s="89"/>
      <c r="O136" s="89"/>
      <c r="P136" s="94"/>
    </row>
    <row r="137" spans="5:16" x14ac:dyDescent="0.2">
      <c r="E137" s="89"/>
      <c r="F137" s="92"/>
      <c r="I137" s="89"/>
      <c r="J137" s="89"/>
      <c r="K137" s="89"/>
      <c r="L137" s="93"/>
      <c r="M137" s="89"/>
      <c r="N137" s="89"/>
      <c r="O137" s="89"/>
      <c r="P137" s="94"/>
    </row>
    <row r="138" spans="5:16" x14ac:dyDescent="0.2">
      <c r="E138" s="89"/>
      <c r="F138" s="92"/>
      <c r="I138" s="89"/>
      <c r="J138" s="89"/>
      <c r="K138" s="89"/>
      <c r="L138" s="93"/>
      <c r="M138" s="89"/>
      <c r="N138" s="89"/>
      <c r="O138" s="89"/>
      <c r="P138" s="94"/>
    </row>
    <row r="139" spans="5:16" x14ac:dyDescent="0.2">
      <c r="E139" s="89"/>
      <c r="F139" s="92"/>
      <c r="I139" s="89"/>
      <c r="J139" s="89"/>
      <c r="K139" s="89"/>
      <c r="L139" s="93"/>
      <c r="M139" s="89"/>
      <c r="N139" s="89"/>
      <c r="O139" s="89"/>
      <c r="P139" s="94"/>
    </row>
    <row r="140" spans="5:16" x14ac:dyDescent="0.2">
      <c r="E140" s="89"/>
      <c r="F140" s="92"/>
      <c r="I140" s="89"/>
      <c r="J140" s="89"/>
      <c r="K140" s="89"/>
      <c r="L140" s="93"/>
      <c r="M140" s="89"/>
      <c r="N140" s="89"/>
      <c r="O140" s="89"/>
      <c r="P140" s="94"/>
    </row>
    <row r="141" spans="5:16" x14ac:dyDescent="0.2">
      <c r="E141" s="89"/>
      <c r="F141" s="92"/>
      <c r="I141" s="89"/>
      <c r="J141" s="89"/>
      <c r="K141" s="89"/>
      <c r="L141" s="93"/>
      <c r="M141" s="89"/>
      <c r="N141" s="89"/>
      <c r="O141" s="89"/>
      <c r="P141" s="94"/>
    </row>
    <row r="142" spans="5:16" x14ac:dyDescent="0.2">
      <c r="E142" s="89"/>
      <c r="F142" s="92"/>
      <c r="I142" s="89"/>
      <c r="J142" s="89"/>
      <c r="K142" s="89"/>
      <c r="L142" s="93"/>
      <c r="M142" s="89"/>
      <c r="N142" s="89"/>
      <c r="O142" s="89"/>
      <c r="P142" s="94"/>
    </row>
    <row r="143" spans="5:16" x14ac:dyDescent="0.2">
      <c r="E143" s="89"/>
      <c r="F143" s="92"/>
      <c r="I143" s="89"/>
      <c r="J143" s="89"/>
      <c r="K143" s="89"/>
      <c r="L143" s="93"/>
      <c r="M143" s="89"/>
      <c r="N143" s="89"/>
      <c r="O143" s="89"/>
      <c r="P143" s="94"/>
    </row>
    <row r="144" spans="5:16" x14ac:dyDescent="0.2">
      <c r="E144" s="89"/>
      <c r="F144" s="92"/>
      <c r="I144" s="89"/>
      <c r="J144" s="89"/>
      <c r="K144" s="89"/>
      <c r="L144" s="93"/>
      <c r="M144" s="89"/>
      <c r="N144" s="89"/>
      <c r="O144" s="89"/>
      <c r="P144" s="94"/>
    </row>
    <row r="145" spans="5:16" x14ac:dyDescent="0.2">
      <c r="E145" s="89"/>
      <c r="F145" s="92"/>
      <c r="I145" s="89"/>
      <c r="J145" s="89"/>
      <c r="K145" s="89"/>
      <c r="L145" s="93"/>
      <c r="M145" s="89"/>
      <c r="N145" s="89"/>
      <c r="O145" s="89"/>
      <c r="P145" s="94"/>
    </row>
    <row r="146" spans="5:16" x14ac:dyDescent="0.2">
      <c r="E146" s="89"/>
      <c r="F146" s="92"/>
      <c r="I146" s="89"/>
      <c r="J146" s="89"/>
      <c r="K146" s="89"/>
      <c r="L146" s="93"/>
      <c r="M146" s="89"/>
      <c r="N146" s="89"/>
      <c r="O146" s="89"/>
      <c r="P146" s="94"/>
    </row>
    <row r="147" spans="5:16" x14ac:dyDescent="0.2">
      <c r="E147" s="89"/>
      <c r="F147" s="92"/>
      <c r="I147" s="89"/>
      <c r="J147" s="89"/>
      <c r="K147" s="89"/>
      <c r="L147" s="93"/>
      <c r="M147" s="89"/>
      <c r="N147" s="89"/>
      <c r="O147" s="89"/>
      <c r="P147" s="94"/>
    </row>
    <row r="148" spans="5:16" x14ac:dyDescent="0.2">
      <c r="E148" s="89"/>
      <c r="F148" s="92"/>
      <c r="I148" s="89"/>
      <c r="J148" s="89"/>
      <c r="K148" s="89"/>
      <c r="L148" s="93"/>
      <c r="M148" s="89"/>
      <c r="N148" s="89"/>
      <c r="O148" s="89"/>
      <c r="P148" s="94"/>
    </row>
    <row r="149" spans="5:16" x14ac:dyDescent="0.2">
      <c r="E149" s="89"/>
      <c r="F149" s="92"/>
      <c r="I149" s="89"/>
      <c r="J149" s="89"/>
      <c r="K149" s="89"/>
      <c r="L149" s="93"/>
      <c r="M149" s="89"/>
      <c r="N149" s="89"/>
      <c r="O149" s="89"/>
      <c r="P149" s="94"/>
    </row>
    <row r="150" spans="5:16" x14ac:dyDescent="0.2">
      <c r="E150" s="89"/>
      <c r="F150" s="92"/>
      <c r="I150" s="89"/>
      <c r="J150" s="89"/>
      <c r="K150" s="89"/>
      <c r="L150" s="93"/>
      <c r="M150" s="89"/>
      <c r="N150" s="89"/>
      <c r="O150" s="89"/>
      <c r="P150" s="94"/>
    </row>
    <row r="151" spans="5:16" x14ac:dyDescent="0.2">
      <c r="E151" s="89"/>
      <c r="F151" s="92"/>
      <c r="I151" s="89"/>
      <c r="J151" s="89"/>
      <c r="K151" s="89"/>
      <c r="L151" s="93"/>
      <c r="M151" s="89"/>
      <c r="N151" s="89"/>
      <c r="O151" s="89"/>
      <c r="P151" s="94"/>
    </row>
    <row r="152" spans="5:16" x14ac:dyDescent="0.2">
      <c r="E152" s="89"/>
      <c r="F152" s="92"/>
      <c r="I152" s="89"/>
      <c r="J152" s="89"/>
      <c r="K152" s="89"/>
      <c r="L152" s="93"/>
      <c r="M152" s="89"/>
      <c r="N152" s="89"/>
      <c r="O152" s="89"/>
      <c r="P152" s="94"/>
    </row>
    <row r="153" spans="5:16" x14ac:dyDescent="0.2">
      <c r="E153" s="89"/>
      <c r="F153" s="92"/>
      <c r="I153" s="89"/>
      <c r="J153" s="89"/>
      <c r="K153" s="89"/>
      <c r="L153" s="93"/>
      <c r="M153" s="89"/>
      <c r="N153" s="89"/>
      <c r="O153" s="89"/>
      <c r="P153" s="94"/>
    </row>
    <row r="154" spans="5:16" x14ac:dyDescent="0.2">
      <c r="E154" s="89"/>
      <c r="F154" s="92"/>
      <c r="I154" s="89"/>
      <c r="J154" s="89"/>
      <c r="K154" s="89"/>
      <c r="L154" s="93"/>
      <c r="M154" s="89"/>
      <c r="N154" s="89"/>
      <c r="O154" s="89"/>
      <c r="P154" s="94"/>
    </row>
    <row r="155" spans="5:16" x14ac:dyDescent="0.2">
      <c r="E155" s="89"/>
      <c r="F155" s="92"/>
      <c r="I155" s="89"/>
      <c r="J155" s="89"/>
      <c r="K155" s="89"/>
      <c r="L155" s="93"/>
      <c r="M155" s="89"/>
      <c r="N155" s="89"/>
      <c r="O155" s="89"/>
      <c r="P155" s="94"/>
    </row>
    <row r="156" spans="5:16" x14ac:dyDescent="0.2">
      <c r="E156" s="89"/>
      <c r="F156" s="92"/>
      <c r="I156" s="89"/>
      <c r="J156" s="89"/>
      <c r="K156" s="89"/>
      <c r="L156" s="93"/>
      <c r="M156" s="89"/>
      <c r="N156" s="89"/>
      <c r="O156" s="89"/>
      <c r="P156" s="94"/>
    </row>
    <row r="157" spans="5:16" x14ac:dyDescent="0.2">
      <c r="E157" s="89"/>
      <c r="F157" s="92"/>
      <c r="I157" s="89"/>
      <c r="J157" s="89"/>
      <c r="K157" s="89"/>
      <c r="L157" s="93"/>
      <c r="M157" s="89"/>
      <c r="N157" s="89"/>
      <c r="O157" s="89"/>
      <c r="P157" s="94"/>
    </row>
    <row r="158" spans="5:16" x14ac:dyDescent="0.2">
      <c r="E158" s="89"/>
      <c r="F158" s="92"/>
      <c r="I158" s="89"/>
      <c r="J158" s="89"/>
      <c r="K158" s="89"/>
      <c r="L158" s="93"/>
      <c r="M158" s="89"/>
      <c r="N158" s="89"/>
      <c r="O158" s="89"/>
      <c r="P158" s="94"/>
    </row>
    <row r="159" spans="5:16" x14ac:dyDescent="0.2">
      <c r="E159" s="89"/>
      <c r="F159" s="92"/>
      <c r="I159" s="89"/>
      <c r="J159" s="89"/>
      <c r="K159" s="89"/>
      <c r="L159" s="93"/>
      <c r="M159" s="89"/>
      <c r="N159" s="89"/>
      <c r="O159" s="89"/>
      <c r="P159" s="94"/>
    </row>
    <row r="160" spans="5:16" x14ac:dyDescent="0.2">
      <c r="E160" s="89"/>
      <c r="F160" s="92"/>
      <c r="I160" s="89"/>
      <c r="J160" s="89"/>
      <c r="K160" s="89"/>
      <c r="L160" s="93"/>
      <c r="M160" s="89"/>
      <c r="N160" s="89"/>
      <c r="O160" s="89"/>
      <c r="P160" s="94"/>
    </row>
    <row r="161" spans="5:16" x14ac:dyDescent="0.2">
      <c r="E161" s="89"/>
      <c r="F161" s="92"/>
      <c r="I161" s="89"/>
      <c r="J161" s="89"/>
      <c r="K161" s="89"/>
      <c r="L161" s="93"/>
      <c r="M161" s="89"/>
      <c r="N161" s="89"/>
      <c r="O161" s="89"/>
      <c r="P161" s="94"/>
    </row>
    <row r="162" spans="5:16" x14ac:dyDescent="0.2">
      <c r="E162" s="89"/>
      <c r="F162" s="92"/>
      <c r="I162" s="89"/>
      <c r="J162" s="89"/>
      <c r="K162" s="89"/>
      <c r="L162" s="93"/>
      <c r="M162" s="89"/>
      <c r="N162" s="89"/>
      <c r="O162" s="89"/>
      <c r="P162" s="94"/>
    </row>
    <row r="163" spans="5:16" x14ac:dyDescent="0.2">
      <c r="E163" s="89"/>
      <c r="F163" s="92"/>
      <c r="I163" s="89"/>
      <c r="J163" s="89"/>
      <c r="K163" s="89"/>
      <c r="L163" s="93"/>
      <c r="M163" s="89"/>
      <c r="N163" s="89"/>
      <c r="O163" s="89"/>
      <c r="P163" s="94"/>
    </row>
    <row r="164" spans="5:16" x14ac:dyDescent="0.2">
      <c r="E164" s="89"/>
      <c r="F164" s="92"/>
      <c r="I164" s="89"/>
      <c r="J164" s="89"/>
      <c r="K164" s="89"/>
      <c r="L164" s="93"/>
      <c r="M164" s="89"/>
      <c r="N164" s="89"/>
      <c r="O164" s="89"/>
      <c r="P164" s="94"/>
    </row>
    <row r="165" spans="5:16" x14ac:dyDescent="0.2">
      <c r="E165" s="89"/>
      <c r="F165" s="92"/>
      <c r="I165" s="89"/>
      <c r="J165" s="89"/>
      <c r="K165" s="89"/>
      <c r="L165" s="93"/>
      <c r="M165" s="89"/>
      <c r="N165" s="89"/>
      <c r="O165" s="89"/>
      <c r="P165" s="94"/>
    </row>
    <row r="166" spans="5:16" x14ac:dyDescent="0.2">
      <c r="E166" s="89"/>
      <c r="F166" s="92"/>
      <c r="I166" s="89"/>
      <c r="J166" s="89"/>
      <c r="K166" s="89"/>
      <c r="L166" s="93"/>
      <c r="M166" s="89"/>
      <c r="N166" s="89"/>
      <c r="O166" s="89"/>
      <c r="P166" s="94"/>
    </row>
    <row r="167" spans="5:16" x14ac:dyDescent="0.2">
      <c r="E167" s="89"/>
      <c r="F167" s="92"/>
      <c r="I167" s="89"/>
      <c r="J167" s="89"/>
      <c r="K167" s="89"/>
      <c r="L167" s="93"/>
      <c r="M167" s="89"/>
      <c r="N167" s="89"/>
      <c r="O167" s="89"/>
      <c r="P167" s="94"/>
    </row>
    <row r="168" spans="5:16" x14ac:dyDescent="0.2">
      <c r="E168" s="89"/>
      <c r="F168" s="92"/>
      <c r="I168" s="89"/>
      <c r="J168" s="89"/>
      <c r="K168" s="89"/>
      <c r="L168" s="93"/>
      <c r="M168" s="89"/>
      <c r="N168" s="89"/>
      <c r="O168" s="89"/>
      <c r="P168" s="94"/>
    </row>
    <row r="169" spans="5:16" x14ac:dyDescent="0.2">
      <c r="E169" s="89"/>
      <c r="F169" s="92"/>
      <c r="I169" s="89"/>
      <c r="J169" s="89"/>
      <c r="K169" s="89"/>
      <c r="L169" s="93"/>
      <c r="M169" s="89"/>
      <c r="N169" s="89"/>
      <c r="O169" s="89"/>
      <c r="P169" s="94"/>
    </row>
    <row r="170" spans="5:16" x14ac:dyDescent="0.2">
      <c r="E170" s="89"/>
      <c r="F170" s="92"/>
      <c r="I170" s="89"/>
      <c r="J170" s="89"/>
      <c r="K170" s="89"/>
      <c r="L170" s="93"/>
      <c r="M170" s="89"/>
      <c r="N170" s="89"/>
      <c r="O170" s="89"/>
      <c r="P170" s="94"/>
    </row>
    <row r="171" spans="5:16" x14ac:dyDescent="0.2">
      <c r="E171" s="89"/>
      <c r="F171" s="92"/>
      <c r="I171" s="89"/>
      <c r="J171" s="89"/>
      <c r="K171" s="89"/>
      <c r="L171" s="93"/>
      <c r="M171" s="89"/>
      <c r="N171" s="89"/>
      <c r="O171" s="89"/>
      <c r="P171" s="94"/>
    </row>
    <row r="172" spans="5:16" x14ac:dyDescent="0.2">
      <c r="E172" s="89"/>
      <c r="F172" s="92"/>
      <c r="I172" s="89"/>
      <c r="J172" s="89"/>
      <c r="K172" s="89"/>
      <c r="L172" s="93"/>
      <c r="M172" s="89"/>
      <c r="N172" s="89"/>
      <c r="O172" s="89"/>
      <c r="P172" s="94"/>
    </row>
    <row r="173" spans="5:16" x14ac:dyDescent="0.2">
      <c r="E173" s="89"/>
      <c r="F173" s="92"/>
      <c r="I173" s="89"/>
      <c r="J173" s="89"/>
      <c r="K173" s="89"/>
      <c r="L173" s="93"/>
      <c r="M173" s="89"/>
      <c r="N173" s="89"/>
      <c r="O173" s="89"/>
      <c r="P173" s="94"/>
    </row>
    <row r="174" spans="5:16" x14ac:dyDescent="0.2">
      <c r="E174" s="89"/>
      <c r="F174" s="92"/>
      <c r="I174" s="89"/>
      <c r="J174" s="89"/>
      <c r="K174" s="89"/>
      <c r="L174" s="93"/>
      <c r="M174" s="89"/>
      <c r="N174" s="89"/>
      <c r="O174" s="89"/>
      <c r="P174" s="94"/>
    </row>
    <row r="175" spans="5:16" x14ac:dyDescent="0.2">
      <c r="E175" s="89"/>
      <c r="F175" s="92"/>
      <c r="I175" s="89"/>
      <c r="J175" s="89"/>
      <c r="K175" s="89"/>
      <c r="L175" s="93"/>
      <c r="M175" s="89"/>
      <c r="N175" s="89"/>
      <c r="O175" s="89"/>
      <c r="P175" s="94"/>
    </row>
    <row r="176" spans="5:16" x14ac:dyDescent="0.2">
      <c r="E176" s="89"/>
      <c r="F176" s="92"/>
      <c r="I176" s="89"/>
      <c r="J176" s="89"/>
      <c r="K176" s="89"/>
      <c r="L176" s="93"/>
      <c r="M176" s="89"/>
      <c r="N176" s="89"/>
      <c r="O176" s="89"/>
      <c r="P176" s="94"/>
    </row>
    <row r="177" spans="5:16" x14ac:dyDescent="0.2">
      <c r="E177" s="89"/>
      <c r="F177" s="92"/>
      <c r="I177" s="89"/>
      <c r="J177" s="89"/>
      <c r="K177" s="89"/>
      <c r="L177" s="93"/>
      <c r="M177" s="89"/>
      <c r="N177" s="89"/>
      <c r="O177" s="89"/>
      <c r="P177" s="94"/>
    </row>
    <row r="178" spans="5:16" x14ac:dyDescent="0.2">
      <c r="E178" s="89"/>
      <c r="F178" s="92"/>
      <c r="I178" s="89"/>
      <c r="J178" s="89"/>
      <c r="K178" s="89"/>
      <c r="L178" s="93"/>
      <c r="M178" s="89"/>
      <c r="N178" s="89"/>
      <c r="O178" s="89"/>
      <c r="P178" s="94"/>
    </row>
    <row r="179" spans="5:16" x14ac:dyDescent="0.2">
      <c r="E179" s="89"/>
      <c r="F179" s="92"/>
      <c r="I179" s="89"/>
      <c r="J179" s="89"/>
      <c r="K179" s="89"/>
      <c r="L179" s="93"/>
      <c r="M179" s="89"/>
      <c r="N179" s="89"/>
      <c r="O179" s="89"/>
      <c r="P179" s="94"/>
    </row>
    <row r="180" spans="5:16" x14ac:dyDescent="0.2">
      <c r="E180" s="89"/>
      <c r="F180" s="92"/>
      <c r="I180" s="89"/>
      <c r="J180" s="89"/>
      <c r="K180" s="89"/>
      <c r="L180" s="93"/>
      <c r="M180" s="89"/>
      <c r="N180" s="89"/>
      <c r="O180" s="89"/>
      <c r="P180" s="94"/>
    </row>
    <row r="181" spans="5:16" x14ac:dyDescent="0.2">
      <c r="E181" s="89"/>
      <c r="F181" s="92"/>
      <c r="I181" s="89"/>
      <c r="J181" s="89"/>
      <c r="K181" s="89"/>
      <c r="L181" s="93"/>
      <c r="M181" s="89"/>
      <c r="N181" s="89"/>
      <c r="O181" s="89"/>
      <c r="P181" s="94"/>
    </row>
    <row r="182" spans="5:16" x14ac:dyDescent="0.2">
      <c r="E182" s="89"/>
      <c r="F182" s="92"/>
      <c r="I182" s="89"/>
      <c r="J182" s="89"/>
      <c r="K182" s="89"/>
      <c r="L182" s="93"/>
      <c r="M182" s="89"/>
      <c r="N182" s="89"/>
      <c r="O182" s="89"/>
      <c r="P182" s="94"/>
    </row>
    <row r="183" spans="5:16" x14ac:dyDescent="0.2">
      <c r="E183" s="89"/>
      <c r="F183" s="92"/>
      <c r="I183" s="89"/>
      <c r="J183" s="89"/>
      <c r="K183" s="89"/>
      <c r="L183" s="93"/>
      <c r="M183" s="89"/>
      <c r="N183" s="89"/>
      <c r="O183" s="89"/>
      <c r="P183" s="94"/>
    </row>
    <row r="184" spans="5:16" x14ac:dyDescent="0.2">
      <c r="E184" s="89"/>
      <c r="F184" s="92"/>
      <c r="I184" s="89"/>
      <c r="J184" s="89"/>
      <c r="K184" s="89"/>
      <c r="L184" s="93"/>
      <c r="M184" s="89"/>
      <c r="N184" s="89"/>
      <c r="O184" s="89"/>
      <c r="P184" s="94"/>
    </row>
    <row r="185" spans="5:16" x14ac:dyDescent="0.2">
      <c r="E185" s="89"/>
      <c r="F185" s="92"/>
      <c r="I185" s="89"/>
      <c r="J185" s="89"/>
      <c r="K185" s="89"/>
      <c r="L185" s="93"/>
      <c r="M185" s="89"/>
      <c r="N185" s="89"/>
      <c r="O185" s="89"/>
      <c r="P185" s="94"/>
    </row>
    <row r="186" spans="5:16" x14ac:dyDescent="0.2">
      <c r="E186" s="89"/>
      <c r="F186" s="92"/>
      <c r="I186" s="89"/>
      <c r="J186" s="89"/>
      <c r="K186" s="89"/>
      <c r="L186" s="93"/>
      <c r="M186" s="89"/>
      <c r="N186" s="89"/>
      <c r="O186" s="89"/>
      <c r="P186" s="94"/>
    </row>
    <row r="187" spans="5:16" x14ac:dyDescent="0.2">
      <c r="E187" s="89"/>
      <c r="F187" s="92"/>
      <c r="I187" s="89"/>
      <c r="J187" s="89"/>
      <c r="K187" s="89"/>
      <c r="L187" s="93"/>
      <c r="M187" s="89"/>
      <c r="N187" s="89"/>
      <c r="O187" s="89"/>
      <c r="P187" s="94"/>
    </row>
    <row r="188" spans="5:16" x14ac:dyDescent="0.2">
      <c r="E188" s="89"/>
      <c r="F188" s="92"/>
      <c r="I188" s="89"/>
      <c r="J188" s="89"/>
      <c r="K188" s="89"/>
      <c r="L188" s="93"/>
      <c r="M188" s="89"/>
      <c r="N188" s="89"/>
      <c r="O188" s="89"/>
      <c r="P188" s="94"/>
    </row>
    <row r="189" spans="5:16" x14ac:dyDescent="0.2">
      <c r="E189" s="89"/>
      <c r="F189" s="92"/>
      <c r="I189" s="89"/>
      <c r="J189" s="89"/>
      <c r="K189" s="89"/>
      <c r="L189" s="93"/>
      <c r="M189" s="89"/>
      <c r="N189" s="89"/>
      <c r="O189" s="89"/>
      <c r="P189" s="94"/>
    </row>
    <row r="190" spans="5:16" x14ac:dyDescent="0.2">
      <c r="E190" s="89"/>
      <c r="F190" s="92"/>
      <c r="I190" s="89"/>
      <c r="J190" s="89"/>
      <c r="K190" s="89"/>
      <c r="L190" s="93"/>
      <c r="M190" s="89"/>
      <c r="N190" s="89"/>
      <c r="O190" s="89"/>
      <c r="P190" s="94"/>
    </row>
    <row r="191" spans="5:16" x14ac:dyDescent="0.2">
      <c r="E191" s="89"/>
      <c r="F191" s="92"/>
      <c r="I191" s="89"/>
      <c r="J191" s="89"/>
      <c r="K191" s="89"/>
      <c r="L191" s="93"/>
      <c r="M191" s="89"/>
      <c r="N191" s="89"/>
      <c r="O191" s="89"/>
      <c r="P191" s="94"/>
    </row>
    <row r="192" spans="5:16" x14ac:dyDescent="0.2">
      <c r="E192" s="89"/>
      <c r="F192" s="92"/>
      <c r="I192" s="89"/>
      <c r="J192" s="89"/>
      <c r="K192" s="89"/>
      <c r="L192" s="93"/>
      <c r="M192" s="89"/>
      <c r="N192" s="89"/>
      <c r="O192" s="89"/>
      <c r="P192" s="94"/>
    </row>
    <row r="193" spans="5:16" x14ac:dyDescent="0.2">
      <c r="E193" s="89"/>
      <c r="F193" s="92"/>
      <c r="I193" s="89"/>
      <c r="J193" s="89"/>
      <c r="K193" s="89"/>
      <c r="L193" s="93"/>
      <c r="M193" s="89"/>
      <c r="N193" s="89"/>
      <c r="O193" s="89"/>
      <c r="P193" s="94"/>
    </row>
    <row r="194" spans="5:16" x14ac:dyDescent="0.2">
      <c r="E194" s="89"/>
      <c r="F194" s="92"/>
      <c r="I194" s="89"/>
      <c r="J194" s="89"/>
      <c r="K194" s="89"/>
      <c r="L194" s="93"/>
      <c r="M194" s="89"/>
      <c r="N194" s="89"/>
      <c r="O194" s="89"/>
      <c r="P194" s="94"/>
    </row>
    <row r="195" spans="5:16" x14ac:dyDescent="0.2">
      <c r="E195" s="89"/>
      <c r="F195" s="92"/>
      <c r="I195" s="89"/>
      <c r="J195" s="89"/>
      <c r="K195" s="89"/>
      <c r="L195" s="93"/>
      <c r="M195" s="89"/>
      <c r="N195" s="89"/>
      <c r="O195" s="89"/>
      <c r="P195" s="94"/>
    </row>
    <row r="196" spans="5:16" x14ac:dyDescent="0.2">
      <c r="E196" s="89"/>
      <c r="F196" s="92"/>
      <c r="I196" s="89"/>
      <c r="J196" s="89"/>
      <c r="K196" s="89"/>
      <c r="L196" s="93"/>
      <c r="M196" s="89"/>
      <c r="N196" s="89"/>
      <c r="O196" s="89"/>
      <c r="P196" s="94"/>
    </row>
    <row r="197" spans="5:16" x14ac:dyDescent="0.2">
      <c r="E197" s="89"/>
      <c r="F197" s="92"/>
      <c r="I197" s="89"/>
      <c r="J197" s="89"/>
      <c r="K197" s="89"/>
      <c r="L197" s="93"/>
      <c r="M197" s="89"/>
      <c r="N197" s="89"/>
      <c r="O197" s="89"/>
      <c r="P197" s="94"/>
    </row>
    <row r="198" spans="5:16" x14ac:dyDescent="0.2">
      <c r="E198" s="89"/>
      <c r="F198" s="92"/>
      <c r="I198" s="89"/>
      <c r="J198" s="89"/>
      <c r="K198" s="89"/>
      <c r="L198" s="93"/>
      <c r="M198" s="89"/>
      <c r="N198" s="89"/>
      <c r="O198" s="89"/>
      <c r="P198" s="94"/>
    </row>
    <row r="199" spans="5:16" x14ac:dyDescent="0.2">
      <c r="E199" s="89"/>
      <c r="F199" s="92"/>
      <c r="I199" s="89"/>
      <c r="J199" s="89"/>
      <c r="K199" s="89"/>
      <c r="L199" s="93"/>
      <c r="M199" s="89"/>
      <c r="N199" s="89"/>
      <c r="O199" s="89"/>
      <c r="P199" s="94"/>
    </row>
    <row r="200" spans="5:16" x14ac:dyDescent="0.2">
      <c r="E200" s="89"/>
      <c r="F200" s="92"/>
      <c r="I200" s="89"/>
      <c r="J200" s="89"/>
      <c r="K200" s="89"/>
      <c r="L200" s="93"/>
      <c r="M200" s="89"/>
      <c r="N200" s="89"/>
      <c r="O200" s="89"/>
      <c r="P200" s="94"/>
    </row>
    <row r="201" spans="5:16" x14ac:dyDescent="0.2">
      <c r="E201" s="89"/>
      <c r="F201" s="92"/>
      <c r="I201" s="89"/>
      <c r="J201" s="89"/>
      <c r="K201" s="89"/>
      <c r="L201" s="93"/>
      <c r="M201" s="89"/>
      <c r="N201" s="89"/>
      <c r="O201" s="89"/>
      <c r="P201" s="94"/>
    </row>
    <row r="202" spans="5:16" x14ac:dyDescent="0.2">
      <c r="E202" s="89"/>
      <c r="F202" s="92"/>
      <c r="I202" s="89"/>
      <c r="J202" s="89"/>
      <c r="K202" s="89"/>
      <c r="L202" s="93"/>
      <c r="M202" s="89"/>
      <c r="N202" s="89"/>
      <c r="O202" s="89"/>
      <c r="P202" s="94"/>
    </row>
    <row r="203" spans="5:16" x14ac:dyDescent="0.2">
      <c r="E203" s="89"/>
      <c r="F203" s="92"/>
      <c r="I203" s="89"/>
      <c r="J203" s="89"/>
      <c r="K203" s="89"/>
      <c r="L203" s="93"/>
      <c r="M203" s="89"/>
      <c r="N203" s="89"/>
      <c r="O203" s="89"/>
      <c r="P203" s="94"/>
    </row>
    <row r="204" spans="5:16" x14ac:dyDescent="0.2">
      <c r="E204" s="89"/>
      <c r="F204" s="92"/>
      <c r="I204" s="89"/>
      <c r="J204" s="89"/>
      <c r="K204" s="89"/>
      <c r="L204" s="93"/>
      <c r="M204" s="89"/>
      <c r="N204" s="89"/>
      <c r="O204" s="89"/>
      <c r="P204" s="94"/>
    </row>
    <row r="205" spans="5:16" x14ac:dyDescent="0.2">
      <c r="E205" s="89"/>
      <c r="F205" s="92"/>
      <c r="I205" s="89"/>
      <c r="J205" s="89"/>
      <c r="K205" s="89"/>
      <c r="L205" s="93"/>
      <c r="M205" s="89"/>
      <c r="N205" s="89"/>
      <c r="O205" s="89"/>
      <c r="P205" s="94"/>
    </row>
    <row r="206" spans="5:16" x14ac:dyDescent="0.2">
      <c r="E206" s="89"/>
      <c r="F206" s="92"/>
      <c r="I206" s="89"/>
      <c r="J206" s="89"/>
      <c r="K206" s="89"/>
      <c r="L206" s="93"/>
      <c r="M206" s="89"/>
      <c r="N206" s="89"/>
      <c r="O206" s="89"/>
      <c r="P206" s="94"/>
    </row>
    <row r="207" spans="5:16" x14ac:dyDescent="0.2">
      <c r="E207" s="89"/>
      <c r="F207" s="92"/>
      <c r="I207" s="89"/>
      <c r="J207" s="89"/>
      <c r="K207" s="89"/>
      <c r="L207" s="93"/>
      <c r="M207" s="89"/>
      <c r="N207" s="89"/>
      <c r="O207" s="89"/>
      <c r="P207" s="94"/>
    </row>
    <row r="208" spans="5:16" x14ac:dyDescent="0.2">
      <c r="E208" s="89"/>
      <c r="F208" s="92"/>
      <c r="I208" s="89"/>
      <c r="J208" s="89"/>
      <c r="K208" s="89"/>
      <c r="L208" s="93"/>
      <c r="M208" s="89"/>
      <c r="N208" s="89"/>
      <c r="O208" s="89"/>
      <c r="P208" s="94"/>
    </row>
    <row r="209" spans="5:16" x14ac:dyDescent="0.2">
      <c r="E209" s="89"/>
      <c r="F209" s="92"/>
      <c r="I209" s="89"/>
      <c r="J209" s="89"/>
      <c r="K209" s="89"/>
      <c r="L209" s="93"/>
      <c r="M209" s="89"/>
      <c r="N209" s="89"/>
      <c r="O209" s="89"/>
      <c r="P209" s="94"/>
    </row>
    <row r="210" spans="5:16" x14ac:dyDescent="0.2">
      <c r="E210" s="89"/>
      <c r="F210" s="92"/>
      <c r="I210" s="89"/>
      <c r="J210" s="89"/>
      <c r="K210" s="89"/>
      <c r="L210" s="93"/>
      <c r="M210" s="89"/>
      <c r="N210" s="89"/>
      <c r="O210" s="89"/>
      <c r="P210" s="94"/>
    </row>
    <row r="211" spans="5:16" x14ac:dyDescent="0.2">
      <c r="E211" s="89"/>
      <c r="F211" s="92"/>
      <c r="I211" s="89"/>
      <c r="J211" s="89"/>
      <c r="K211" s="89"/>
      <c r="L211" s="93"/>
      <c r="M211" s="89"/>
      <c r="N211" s="89"/>
      <c r="O211" s="89"/>
      <c r="P211" s="94"/>
    </row>
    <row r="212" spans="5:16" x14ac:dyDescent="0.2">
      <c r="E212" s="89"/>
      <c r="F212" s="92"/>
      <c r="I212" s="89"/>
      <c r="J212" s="89"/>
      <c r="K212" s="89"/>
      <c r="L212" s="93"/>
      <c r="M212" s="89"/>
      <c r="N212" s="89"/>
      <c r="O212" s="89"/>
      <c r="P212" s="94"/>
    </row>
    <row r="213" spans="5:16" x14ac:dyDescent="0.2">
      <c r="E213" s="89"/>
      <c r="F213" s="92"/>
      <c r="I213" s="89"/>
      <c r="J213" s="89"/>
      <c r="K213" s="89"/>
      <c r="L213" s="93"/>
      <c r="M213" s="89"/>
      <c r="N213" s="89"/>
      <c r="O213" s="89"/>
      <c r="P213" s="94"/>
    </row>
    <row r="214" spans="5:16" x14ac:dyDescent="0.2">
      <c r="E214" s="89"/>
      <c r="F214" s="92"/>
      <c r="I214" s="89"/>
      <c r="J214" s="89"/>
      <c r="K214" s="89"/>
      <c r="L214" s="93"/>
      <c r="M214" s="89"/>
      <c r="N214" s="89"/>
      <c r="O214" s="89"/>
      <c r="P214" s="94"/>
    </row>
    <row r="215" spans="5:16" x14ac:dyDescent="0.2">
      <c r="E215" s="89"/>
      <c r="F215" s="92"/>
      <c r="I215" s="89"/>
      <c r="J215" s="89"/>
      <c r="K215" s="89"/>
      <c r="L215" s="93"/>
      <c r="M215" s="89"/>
      <c r="N215" s="89"/>
      <c r="O215" s="89"/>
      <c r="P215" s="94"/>
    </row>
    <row r="216" spans="5:16" x14ac:dyDescent="0.2">
      <c r="E216" s="89"/>
      <c r="F216" s="92"/>
      <c r="I216" s="89"/>
      <c r="J216" s="89"/>
      <c r="K216" s="89"/>
      <c r="L216" s="93"/>
      <c r="M216" s="89"/>
      <c r="N216" s="89"/>
      <c r="O216" s="89"/>
      <c r="P216" s="94"/>
    </row>
    <row r="217" spans="5:16" x14ac:dyDescent="0.2">
      <c r="E217" s="89"/>
      <c r="F217" s="92"/>
      <c r="I217" s="89"/>
      <c r="J217" s="89"/>
      <c r="K217" s="89"/>
      <c r="L217" s="93"/>
      <c r="M217" s="89"/>
      <c r="N217" s="89"/>
      <c r="O217" s="89"/>
      <c r="P217" s="94"/>
    </row>
    <row r="218" spans="5:16" x14ac:dyDescent="0.2">
      <c r="E218" s="89"/>
      <c r="F218" s="92"/>
      <c r="I218" s="89"/>
      <c r="J218" s="89"/>
      <c r="K218" s="89"/>
      <c r="L218" s="93"/>
      <c r="M218" s="89"/>
      <c r="N218" s="89"/>
      <c r="O218" s="89"/>
      <c r="P218" s="94"/>
    </row>
    <row r="219" spans="5:16" x14ac:dyDescent="0.2">
      <c r="E219" s="89"/>
      <c r="F219" s="92"/>
      <c r="I219" s="89"/>
      <c r="J219" s="89"/>
      <c r="K219" s="89"/>
      <c r="L219" s="93"/>
      <c r="M219" s="89"/>
      <c r="N219" s="89"/>
      <c r="O219" s="89"/>
      <c r="P219" s="94"/>
    </row>
    <row r="220" spans="5:16" x14ac:dyDescent="0.2">
      <c r="E220" s="89"/>
      <c r="F220" s="92"/>
      <c r="I220" s="89"/>
      <c r="J220" s="89"/>
      <c r="K220" s="89"/>
      <c r="L220" s="93"/>
      <c r="M220" s="89"/>
      <c r="N220" s="89"/>
      <c r="O220" s="89"/>
      <c r="P220" s="94"/>
    </row>
    <row r="221" spans="5:16" x14ac:dyDescent="0.2">
      <c r="E221" s="89"/>
      <c r="F221" s="92"/>
      <c r="I221" s="89"/>
      <c r="J221" s="89"/>
      <c r="K221" s="89"/>
      <c r="L221" s="93"/>
      <c r="M221" s="89"/>
      <c r="N221" s="89"/>
      <c r="O221" s="89"/>
      <c r="P221" s="94"/>
    </row>
    <row r="222" spans="5:16" x14ac:dyDescent="0.2">
      <c r="E222" s="89"/>
      <c r="F222" s="92"/>
      <c r="I222" s="89"/>
      <c r="J222" s="89"/>
      <c r="K222" s="89"/>
      <c r="L222" s="93"/>
      <c r="M222" s="89"/>
      <c r="N222" s="89"/>
      <c r="O222" s="89"/>
      <c r="P222" s="94"/>
    </row>
    <row r="223" spans="5:16" x14ac:dyDescent="0.2">
      <c r="E223" s="89"/>
      <c r="F223" s="92"/>
      <c r="I223" s="89"/>
      <c r="J223" s="89"/>
      <c r="K223" s="89"/>
      <c r="L223" s="93"/>
      <c r="M223" s="89"/>
      <c r="N223" s="89"/>
      <c r="O223" s="89"/>
      <c r="P223" s="94"/>
    </row>
    <row r="224" spans="5:16" x14ac:dyDescent="0.2">
      <c r="E224" s="89"/>
      <c r="F224" s="92"/>
      <c r="I224" s="89"/>
      <c r="J224" s="89"/>
      <c r="K224" s="89"/>
      <c r="L224" s="93"/>
      <c r="M224" s="89"/>
      <c r="N224" s="89"/>
      <c r="O224" s="89"/>
      <c r="P224" s="94"/>
    </row>
    <row r="225" spans="5:16" x14ac:dyDescent="0.2">
      <c r="E225" s="89"/>
      <c r="F225" s="92"/>
      <c r="I225" s="89"/>
      <c r="J225" s="89"/>
      <c r="K225" s="89"/>
      <c r="L225" s="93"/>
      <c r="M225" s="89"/>
      <c r="N225" s="89"/>
      <c r="O225" s="89"/>
      <c r="P225" s="94"/>
    </row>
    <row r="226" spans="5:16" x14ac:dyDescent="0.2">
      <c r="E226" s="89"/>
      <c r="F226" s="92"/>
      <c r="I226" s="89"/>
      <c r="J226" s="89"/>
      <c r="K226" s="89"/>
      <c r="L226" s="93"/>
      <c r="M226" s="89"/>
      <c r="N226" s="89"/>
      <c r="O226" s="89"/>
      <c r="P226" s="94"/>
    </row>
    <row r="227" spans="5:16" x14ac:dyDescent="0.2">
      <c r="E227" s="89"/>
      <c r="F227" s="92"/>
      <c r="I227" s="89"/>
      <c r="J227" s="89"/>
      <c r="K227" s="89"/>
      <c r="L227" s="93"/>
      <c r="M227" s="89"/>
      <c r="N227" s="89"/>
      <c r="O227" s="89"/>
      <c r="P227" s="94"/>
    </row>
    <row r="228" spans="5:16" x14ac:dyDescent="0.2">
      <c r="E228" s="89"/>
      <c r="F228" s="92"/>
      <c r="I228" s="89"/>
      <c r="J228" s="89"/>
      <c r="K228" s="89"/>
      <c r="L228" s="93"/>
      <c r="M228" s="89"/>
      <c r="N228" s="89"/>
      <c r="O228" s="89"/>
      <c r="P228" s="94"/>
    </row>
    <row r="229" spans="5:16" x14ac:dyDescent="0.2">
      <c r="E229" s="89"/>
      <c r="F229" s="92"/>
      <c r="I229" s="89"/>
      <c r="J229" s="89"/>
      <c r="K229" s="89"/>
      <c r="L229" s="93"/>
      <c r="M229" s="89"/>
      <c r="N229" s="89"/>
      <c r="O229" s="89"/>
      <c r="P229" s="94"/>
    </row>
    <row r="230" spans="5:16" x14ac:dyDescent="0.2">
      <c r="E230" s="89"/>
      <c r="F230" s="92"/>
      <c r="I230" s="89"/>
      <c r="J230" s="89"/>
      <c r="K230" s="89"/>
      <c r="L230" s="93"/>
      <c r="M230" s="89"/>
      <c r="N230" s="89"/>
      <c r="O230" s="89"/>
      <c r="P230" s="94"/>
    </row>
    <row r="231" spans="5:16" x14ac:dyDescent="0.2">
      <c r="E231" s="89"/>
      <c r="F231" s="92"/>
      <c r="I231" s="89"/>
      <c r="J231" s="89"/>
      <c r="K231" s="89"/>
      <c r="L231" s="93"/>
      <c r="M231" s="89"/>
      <c r="N231" s="89"/>
      <c r="O231" s="89"/>
      <c r="P231" s="94"/>
    </row>
    <row r="232" spans="5:16" x14ac:dyDescent="0.2">
      <c r="E232" s="89"/>
      <c r="F232" s="92"/>
      <c r="I232" s="89"/>
      <c r="J232" s="89"/>
      <c r="K232" s="89"/>
      <c r="L232" s="93"/>
      <c r="M232" s="89"/>
      <c r="N232" s="89"/>
      <c r="O232" s="89"/>
      <c r="P232" s="94"/>
    </row>
    <row r="233" spans="5:16" x14ac:dyDescent="0.2">
      <c r="E233" s="89"/>
      <c r="F233" s="92"/>
      <c r="I233" s="89"/>
      <c r="J233" s="89"/>
      <c r="K233" s="89"/>
      <c r="L233" s="93"/>
      <c r="M233" s="89"/>
      <c r="N233" s="89"/>
      <c r="O233" s="89"/>
      <c r="P233" s="94"/>
    </row>
    <row r="234" spans="5:16" x14ac:dyDescent="0.2">
      <c r="E234" s="89"/>
      <c r="F234" s="92"/>
      <c r="I234" s="89"/>
      <c r="J234" s="89"/>
      <c r="K234" s="89"/>
      <c r="L234" s="93"/>
      <c r="M234" s="89"/>
      <c r="N234" s="89"/>
      <c r="O234" s="89"/>
      <c r="P234" s="94"/>
    </row>
    <row r="235" spans="5:16" x14ac:dyDescent="0.2">
      <c r="E235" s="89"/>
      <c r="F235" s="92"/>
      <c r="I235" s="89"/>
      <c r="J235" s="89"/>
      <c r="K235" s="89"/>
      <c r="L235" s="93"/>
      <c r="M235" s="89"/>
      <c r="N235" s="89"/>
      <c r="O235" s="89"/>
      <c r="P235" s="94"/>
    </row>
    <row r="236" spans="5:16" x14ac:dyDescent="0.2">
      <c r="E236" s="89"/>
      <c r="F236" s="92"/>
      <c r="I236" s="89"/>
      <c r="J236" s="89"/>
      <c r="K236" s="89"/>
      <c r="L236" s="93"/>
      <c r="M236" s="89"/>
      <c r="N236" s="89"/>
      <c r="O236" s="89"/>
      <c r="P236" s="94"/>
    </row>
    <row r="237" spans="5:16" x14ac:dyDescent="0.2">
      <c r="E237" s="89"/>
      <c r="F237" s="92"/>
      <c r="I237" s="89"/>
      <c r="J237" s="89"/>
      <c r="K237" s="89"/>
      <c r="L237" s="93"/>
      <c r="M237" s="89"/>
      <c r="N237" s="89"/>
      <c r="O237" s="89"/>
      <c r="P237" s="94"/>
    </row>
    <row r="238" spans="5:16" x14ac:dyDescent="0.2">
      <c r="E238" s="89"/>
      <c r="F238" s="92"/>
      <c r="I238" s="89"/>
      <c r="J238" s="89"/>
      <c r="K238" s="89"/>
      <c r="L238" s="93"/>
      <c r="M238" s="89"/>
      <c r="N238" s="89"/>
      <c r="O238" s="89"/>
      <c r="P238" s="94"/>
    </row>
    <row r="239" spans="5:16" x14ac:dyDescent="0.2">
      <c r="E239" s="89"/>
      <c r="F239" s="92"/>
      <c r="I239" s="89"/>
      <c r="J239" s="89"/>
      <c r="K239" s="89"/>
      <c r="L239" s="93"/>
      <c r="M239" s="89"/>
      <c r="N239" s="89"/>
      <c r="O239" s="89"/>
      <c r="P239" s="94"/>
    </row>
    <row r="240" spans="5:16" x14ac:dyDescent="0.2">
      <c r="E240" s="89"/>
      <c r="F240" s="92"/>
      <c r="I240" s="89"/>
      <c r="J240" s="89"/>
      <c r="K240" s="89"/>
      <c r="L240" s="93"/>
      <c r="M240" s="89"/>
      <c r="N240" s="89"/>
      <c r="O240" s="89"/>
      <c r="P240" s="94"/>
    </row>
    <row r="241" spans="5:16" x14ac:dyDescent="0.2">
      <c r="E241" s="89"/>
      <c r="F241" s="92"/>
      <c r="I241" s="89"/>
      <c r="J241" s="89"/>
      <c r="K241" s="89"/>
      <c r="L241" s="93"/>
      <c r="M241" s="89"/>
      <c r="N241" s="89"/>
      <c r="O241" s="89"/>
      <c r="P241" s="94"/>
    </row>
    <row r="242" spans="5:16" x14ac:dyDescent="0.2">
      <c r="E242" s="89"/>
      <c r="F242" s="92"/>
      <c r="I242" s="89"/>
      <c r="J242" s="89"/>
      <c r="K242" s="89"/>
      <c r="L242" s="93"/>
      <c r="M242" s="89"/>
      <c r="N242" s="89"/>
      <c r="O242" s="89"/>
      <c r="P242" s="94"/>
    </row>
    <row r="243" spans="5:16" x14ac:dyDescent="0.2">
      <c r="E243" s="89"/>
      <c r="F243" s="92"/>
      <c r="I243" s="89"/>
      <c r="J243" s="89"/>
      <c r="K243" s="89"/>
      <c r="L243" s="93"/>
      <c r="M243" s="89"/>
      <c r="N243" s="89"/>
      <c r="O243" s="89"/>
      <c r="P243" s="94"/>
    </row>
    <row r="244" spans="5:16" x14ac:dyDescent="0.2">
      <c r="E244" s="89"/>
      <c r="F244" s="92"/>
      <c r="I244" s="89"/>
      <c r="J244" s="89"/>
      <c r="K244" s="89"/>
      <c r="L244" s="93"/>
      <c r="M244" s="89"/>
      <c r="N244" s="89"/>
      <c r="O244" s="89"/>
      <c r="P244" s="94"/>
    </row>
    <row r="245" spans="5:16" x14ac:dyDescent="0.2">
      <c r="E245" s="89"/>
      <c r="F245" s="92"/>
      <c r="I245" s="89"/>
      <c r="J245" s="89"/>
      <c r="K245" s="89"/>
      <c r="L245" s="93"/>
      <c r="M245" s="89"/>
      <c r="N245" s="89"/>
      <c r="O245" s="89"/>
      <c r="P245" s="94"/>
    </row>
    <row r="246" spans="5:16" x14ac:dyDescent="0.2">
      <c r="E246" s="89"/>
      <c r="F246" s="92"/>
      <c r="I246" s="89"/>
      <c r="J246" s="89"/>
      <c r="K246" s="89"/>
      <c r="L246" s="93"/>
      <c r="M246" s="89"/>
      <c r="N246" s="89"/>
      <c r="O246" s="89"/>
      <c r="P246" s="94"/>
    </row>
    <row r="247" spans="5:16" x14ac:dyDescent="0.2">
      <c r="E247" s="89"/>
      <c r="F247" s="92"/>
      <c r="I247" s="89"/>
      <c r="J247" s="89"/>
      <c r="K247" s="89"/>
      <c r="L247" s="93"/>
      <c r="M247" s="89"/>
      <c r="N247" s="89"/>
      <c r="O247" s="89"/>
      <c r="P247" s="94"/>
    </row>
    <row r="248" spans="5:16" x14ac:dyDescent="0.2">
      <c r="E248" s="89"/>
      <c r="F248" s="92"/>
      <c r="I248" s="89"/>
      <c r="J248" s="89"/>
      <c r="K248" s="89"/>
      <c r="L248" s="93"/>
      <c r="M248" s="89"/>
      <c r="N248" s="89"/>
      <c r="O248" s="89"/>
      <c r="P248" s="94"/>
    </row>
    <row r="249" spans="5:16" x14ac:dyDescent="0.2">
      <c r="E249" s="89"/>
      <c r="F249" s="92"/>
      <c r="I249" s="89"/>
      <c r="J249" s="89"/>
      <c r="K249" s="89"/>
      <c r="L249" s="93"/>
      <c r="M249" s="89"/>
      <c r="N249" s="89"/>
      <c r="O249" s="89"/>
      <c r="P249" s="94"/>
    </row>
    <row r="250" spans="5:16" x14ac:dyDescent="0.2">
      <c r="E250" s="89"/>
      <c r="F250" s="92"/>
      <c r="I250" s="89"/>
      <c r="J250" s="89"/>
      <c r="K250" s="89"/>
      <c r="L250" s="93"/>
      <c r="M250" s="89"/>
      <c r="N250" s="89"/>
      <c r="O250" s="89"/>
      <c r="P250" s="94"/>
    </row>
    <row r="251" spans="5:16" x14ac:dyDescent="0.2">
      <c r="E251" s="89"/>
      <c r="F251" s="92"/>
      <c r="I251" s="89"/>
      <c r="J251" s="89"/>
      <c r="K251" s="89"/>
      <c r="L251" s="93"/>
      <c r="M251" s="89"/>
      <c r="N251" s="89"/>
      <c r="O251" s="89"/>
      <c r="P251" s="94"/>
    </row>
    <row r="252" spans="5:16" x14ac:dyDescent="0.2">
      <c r="E252" s="89"/>
      <c r="F252" s="92"/>
      <c r="I252" s="89"/>
      <c r="J252" s="89"/>
      <c r="K252" s="89"/>
      <c r="L252" s="93"/>
      <c r="M252" s="89"/>
      <c r="N252" s="89"/>
      <c r="O252" s="89"/>
      <c r="P252" s="94"/>
    </row>
    <row r="253" spans="5:16" x14ac:dyDescent="0.2">
      <c r="E253" s="89"/>
      <c r="F253" s="92"/>
      <c r="I253" s="89"/>
      <c r="J253" s="89"/>
      <c r="K253" s="89"/>
      <c r="L253" s="93"/>
      <c r="M253" s="89"/>
      <c r="N253" s="89"/>
      <c r="O253" s="89"/>
      <c r="P253" s="94"/>
    </row>
    <row r="254" spans="5:16" x14ac:dyDescent="0.2">
      <c r="E254" s="89"/>
      <c r="F254" s="92"/>
      <c r="I254" s="89"/>
      <c r="J254" s="89"/>
      <c r="K254" s="89"/>
      <c r="L254" s="93"/>
      <c r="M254" s="89"/>
      <c r="N254" s="89"/>
      <c r="O254" s="89"/>
      <c r="P254" s="94"/>
    </row>
    <row r="255" spans="5:16" x14ac:dyDescent="0.2">
      <c r="E255" s="89"/>
      <c r="F255" s="92"/>
      <c r="I255" s="89"/>
      <c r="J255" s="89"/>
      <c r="K255" s="89"/>
      <c r="L255" s="93"/>
      <c r="M255" s="89"/>
      <c r="N255" s="89"/>
      <c r="O255" s="89"/>
      <c r="P255" s="94"/>
    </row>
    <row r="256" spans="5:16" x14ac:dyDescent="0.2">
      <c r="E256" s="89"/>
      <c r="F256" s="92"/>
      <c r="I256" s="89"/>
      <c r="J256" s="89"/>
      <c r="K256" s="89"/>
      <c r="L256" s="93"/>
      <c r="M256" s="89"/>
      <c r="N256" s="89"/>
      <c r="O256" s="89"/>
      <c r="P256" s="94"/>
    </row>
    <row r="257" spans="5:16" x14ac:dyDescent="0.2">
      <c r="E257" s="89"/>
      <c r="F257" s="92"/>
      <c r="I257" s="89"/>
      <c r="J257" s="89"/>
      <c r="K257" s="89"/>
      <c r="L257" s="93"/>
      <c r="M257" s="89"/>
      <c r="N257" s="89"/>
      <c r="O257" s="89"/>
      <c r="P257" s="94"/>
    </row>
    <row r="258" spans="5:16" x14ac:dyDescent="0.2">
      <c r="E258" s="89"/>
      <c r="F258" s="92"/>
      <c r="I258" s="89"/>
      <c r="J258" s="89"/>
      <c r="K258" s="89"/>
      <c r="L258" s="93"/>
      <c r="M258" s="89"/>
      <c r="N258" s="89"/>
      <c r="O258" s="89"/>
      <c r="P258" s="94"/>
    </row>
    <row r="259" spans="5:16" x14ac:dyDescent="0.2">
      <c r="E259" s="89"/>
      <c r="F259" s="92"/>
      <c r="I259" s="89"/>
      <c r="J259" s="89"/>
      <c r="K259" s="89"/>
      <c r="L259" s="93"/>
      <c r="M259" s="89"/>
      <c r="N259" s="89"/>
      <c r="O259" s="89"/>
      <c r="P259" s="94"/>
    </row>
    <row r="260" spans="5:16" x14ac:dyDescent="0.2">
      <c r="E260" s="89"/>
      <c r="F260" s="92"/>
      <c r="I260" s="89"/>
      <c r="J260" s="89"/>
      <c r="K260" s="89"/>
      <c r="L260" s="93"/>
      <c r="M260" s="89"/>
      <c r="N260" s="89"/>
      <c r="O260" s="89"/>
      <c r="P260" s="94"/>
    </row>
    <row r="261" spans="5:16" x14ac:dyDescent="0.2">
      <c r="E261" s="89"/>
      <c r="F261" s="92"/>
      <c r="I261" s="89"/>
      <c r="J261" s="89"/>
      <c r="K261" s="89"/>
      <c r="L261" s="93"/>
      <c r="M261" s="89"/>
      <c r="N261" s="89"/>
      <c r="O261" s="89"/>
      <c r="P261" s="94"/>
    </row>
    <row r="262" spans="5:16" x14ac:dyDescent="0.2">
      <c r="E262" s="89"/>
      <c r="F262" s="92"/>
      <c r="I262" s="89"/>
      <c r="J262" s="89"/>
      <c r="K262" s="89"/>
      <c r="L262" s="93"/>
      <c r="M262" s="89"/>
      <c r="N262" s="89"/>
      <c r="O262" s="89"/>
      <c r="P262" s="94"/>
    </row>
    <row r="263" spans="5:16" x14ac:dyDescent="0.2">
      <c r="E263" s="89"/>
      <c r="F263" s="92"/>
      <c r="I263" s="89"/>
      <c r="J263" s="89"/>
      <c r="K263" s="89"/>
      <c r="L263" s="93"/>
      <c r="M263" s="89"/>
      <c r="N263" s="89"/>
      <c r="O263" s="89"/>
      <c r="P263" s="94"/>
    </row>
    <row r="264" spans="5:16" x14ac:dyDescent="0.2">
      <c r="E264" s="89"/>
      <c r="F264" s="92"/>
      <c r="I264" s="89"/>
      <c r="J264" s="89"/>
      <c r="K264" s="89"/>
      <c r="L264" s="93"/>
      <c r="M264" s="89"/>
      <c r="N264" s="89"/>
      <c r="O264" s="89"/>
      <c r="P264" s="94"/>
    </row>
    <row r="265" spans="5:16" x14ac:dyDescent="0.2">
      <c r="E265" s="89"/>
      <c r="F265" s="92"/>
      <c r="I265" s="89"/>
      <c r="J265" s="89"/>
      <c r="K265" s="89"/>
      <c r="L265" s="93"/>
      <c r="M265" s="89"/>
      <c r="N265" s="89"/>
      <c r="O265" s="89"/>
      <c r="P265" s="94"/>
    </row>
    <row r="266" spans="5:16" x14ac:dyDescent="0.2">
      <c r="E266" s="89"/>
      <c r="F266" s="92"/>
      <c r="I266" s="89"/>
      <c r="J266" s="89"/>
      <c r="K266" s="89"/>
      <c r="L266" s="93"/>
      <c r="M266" s="89"/>
      <c r="N266" s="89"/>
      <c r="O266" s="89"/>
      <c r="P266" s="94"/>
    </row>
    <row r="267" spans="5:16" x14ac:dyDescent="0.2">
      <c r="E267" s="89"/>
      <c r="F267" s="92"/>
      <c r="I267" s="89"/>
      <c r="J267" s="89"/>
      <c r="K267" s="89"/>
      <c r="L267" s="93"/>
      <c r="M267" s="89"/>
      <c r="N267" s="89"/>
      <c r="O267" s="89"/>
      <c r="P267" s="94"/>
    </row>
    <row r="268" spans="5:16" x14ac:dyDescent="0.2">
      <c r="E268" s="89"/>
      <c r="F268" s="92"/>
      <c r="I268" s="89"/>
      <c r="J268" s="89"/>
      <c r="K268" s="89"/>
      <c r="L268" s="93"/>
      <c r="M268" s="89"/>
      <c r="N268" s="89"/>
      <c r="O268" s="89"/>
      <c r="P268" s="94"/>
    </row>
    <row r="269" spans="5:16" x14ac:dyDescent="0.2">
      <c r="E269" s="89"/>
      <c r="F269" s="92"/>
      <c r="I269" s="89"/>
      <c r="J269" s="89"/>
      <c r="K269" s="89"/>
      <c r="L269" s="93"/>
      <c r="M269" s="89"/>
      <c r="N269" s="89"/>
      <c r="O269" s="89"/>
      <c r="P269" s="94"/>
    </row>
    <row r="270" spans="5:16" x14ac:dyDescent="0.2">
      <c r="E270" s="89"/>
      <c r="F270" s="92"/>
      <c r="I270" s="89"/>
      <c r="J270" s="89"/>
      <c r="K270" s="89"/>
      <c r="L270" s="93"/>
      <c r="M270" s="89"/>
      <c r="N270" s="89"/>
      <c r="O270" s="89"/>
      <c r="P270" s="94"/>
    </row>
    <row r="271" spans="5:16" x14ac:dyDescent="0.2">
      <c r="E271" s="89"/>
      <c r="F271" s="92"/>
      <c r="I271" s="89"/>
      <c r="J271" s="89"/>
      <c r="K271" s="89"/>
      <c r="L271" s="93"/>
      <c r="M271" s="89"/>
      <c r="N271" s="89"/>
      <c r="O271" s="89"/>
      <c r="P271" s="94"/>
    </row>
    <row r="272" spans="5:16" x14ac:dyDescent="0.2">
      <c r="E272" s="89"/>
      <c r="F272" s="92"/>
      <c r="I272" s="89"/>
      <c r="J272" s="89"/>
      <c r="K272" s="89"/>
      <c r="L272" s="93"/>
      <c r="M272" s="89"/>
      <c r="N272" s="89"/>
      <c r="O272" s="89"/>
      <c r="P272" s="94"/>
    </row>
    <row r="273" spans="5:16" x14ac:dyDescent="0.2">
      <c r="E273" s="89"/>
      <c r="F273" s="92"/>
      <c r="I273" s="89"/>
      <c r="J273" s="89"/>
      <c r="K273" s="89"/>
      <c r="L273" s="93"/>
      <c r="M273" s="89"/>
      <c r="N273" s="89"/>
      <c r="O273" s="89"/>
      <c r="P273" s="94"/>
    </row>
    <row r="274" spans="5:16" x14ac:dyDescent="0.2">
      <c r="E274" s="89"/>
      <c r="F274" s="92"/>
      <c r="I274" s="89"/>
      <c r="J274" s="89"/>
      <c r="K274" s="89"/>
      <c r="L274" s="93"/>
      <c r="M274" s="89"/>
      <c r="N274" s="89"/>
      <c r="O274" s="89"/>
      <c r="P274" s="94"/>
    </row>
    <row r="275" spans="5:16" x14ac:dyDescent="0.2">
      <c r="E275" s="89"/>
      <c r="F275" s="92"/>
      <c r="I275" s="89"/>
      <c r="J275" s="89"/>
      <c r="K275" s="89"/>
      <c r="L275" s="93"/>
      <c r="M275" s="89"/>
      <c r="N275" s="89"/>
      <c r="O275" s="89"/>
      <c r="P275" s="94"/>
    </row>
    <row r="276" spans="5:16" x14ac:dyDescent="0.2">
      <c r="E276" s="89"/>
      <c r="F276" s="92"/>
      <c r="I276" s="89"/>
      <c r="J276" s="89"/>
      <c r="K276" s="89"/>
      <c r="L276" s="93"/>
      <c r="M276" s="89"/>
      <c r="N276" s="89"/>
      <c r="O276" s="89"/>
      <c r="P276" s="94"/>
    </row>
    <row r="277" spans="5:16" x14ac:dyDescent="0.2">
      <c r="E277" s="89"/>
      <c r="F277" s="92"/>
      <c r="I277" s="89"/>
      <c r="J277" s="89"/>
      <c r="K277" s="89"/>
      <c r="L277" s="93"/>
      <c r="M277" s="89"/>
      <c r="N277" s="89"/>
      <c r="O277" s="89"/>
      <c r="P277" s="94"/>
    </row>
    <row r="278" spans="5:16" x14ac:dyDescent="0.2">
      <c r="E278" s="89"/>
      <c r="F278" s="92"/>
      <c r="I278" s="89"/>
      <c r="J278" s="89"/>
      <c r="K278" s="89"/>
      <c r="L278" s="93"/>
      <c r="M278" s="89"/>
      <c r="N278" s="89"/>
      <c r="O278" s="89"/>
      <c r="P278" s="94"/>
    </row>
    <row r="279" spans="5:16" x14ac:dyDescent="0.2">
      <c r="E279" s="89"/>
      <c r="F279" s="92"/>
      <c r="I279" s="89"/>
      <c r="J279" s="89"/>
      <c r="K279" s="89"/>
      <c r="L279" s="93"/>
      <c r="M279" s="89"/>
      <c r="N279" s="89"/>
      <c r="O279" s="89"/>
      <c r="P279" s="94"/>
    </row>
    <row r="280" spans="5:16" x14ac:dyDescent="0.2">
      <c r="E280" s="89"/>
      <c r="F280" s="92"/>
      <c r="I280" s="89"/>
      <c r="J280" s="89"/>
      <c r="K280" s="89"/>
      <c r="L280" s="93"/>
      <c r="M280" s="89"/>
      <c r="N280" s="89"/>
      <c r="O280" s="89"/>
      <c r="P280" s="94"/>
    </row>
    <row r="281" spans="5:16" x14ac:dyDescent="0.2">
      <c r="E281" s="89"/>
      <c r="F281" s="92"/>
      <c r="I281" s="89"/>
      <c r="J281" s="89"/>
      <c r="K281" s="89"/>
      <c r="L281" s="93"/>
      <c r="M281" s="89"/>
      <c r="N281" s="89"/>
      <c r="O281" s="89"/>
      <c r="P281" s="94"/>
    </row>
    <row r="282" spans="5:16" x14ac:dyDescent="0.2">
      <c r="E282" s="89"/>
      <c r="F282" s="92"/>
      <c r="I282" s="89"/>
      <c r="J282" s="89"/>
      <c r="K282" s="89"/>
      <c r="L282" s="93"/>
      <c r="M282" s="89"/>
      <c r="N282" s="89"/>
      <c r="O282" s="89"/>
      <c r="P282" s="94"/>
    </row>
    <row r="283" spans="5:16" x14ac:dyDescent="0.2">
      <c r="E283" s="89"/>
      <c r="F283" s="92"/>
      <c r="I283" s="89"/>
      <c r="J283" s="89"/>
      <c r="K283" s="89"/>
      <c r="L283" s="93"/>
      <c r="M283" s="89"/>
      <c r="N283" s="89"/>
      <c r="O283" s="89"/>
      <c r="P283" s="94"/>
    </row>
    <row r="284" spans="5:16" x14ac:dyDescent="0.2">
      <c r="E284" s="89"/>
      <c r="F284" s="92"/>
      <c r="I284" s="89"/>
      <c r="J284" s="89"/>
      <c r="K284" s="89"/>
      <c r="L284" s="93"/>
      <c r="M284" s="89"/>
      <c r="N284" s="89"/>
      <c r="O284" s="89"/>
      <c r="P284" s="94"/>
    </row>
    <row r="285" spans="5:16" x14ac:dyDescent="0.2">
      <c r="E285" s="89"/>
      <c r="F285" s="92"/>
      <c r="I285" s="89"/>
      <c r="J285" s="89"/>
      <c r="K285" s="89"/>
      <c r="L285" s="93"/>
      <c r="M285" s="89"/>
      <c r="N285" s="89"/>
      <c r="O285" s="89"/>
      <c r="P285" s="94"/>
    </row>
    <row r="286" spans="5:16" x14ac:dyDescent="0.2">
      <c r="E286" s="89"/>
      <c r="F286" s="92"/>
      <c r="I286" s="89"/>
      <c r="J286" s="89"/>
      <c r="K286" s="89"/>
      <c r="L286" s="93"/>
      <c r="M286" s="89"/>
      <c r="N286" s="89"/>
      <c r="O286" s="89"/>
      <c r="P286" s="94"/>
    </row>
    <row r="287" spans="5:16" x14ac:dyDescent="0.2">
      <c r="E287" s="89"/>
      <c r="F287" s="92"/>
      <c r="I287" s="89"/>
      <c r="J287" s="89"/>
      <c r="K287" s="89"/>
      <c r="L287" s="93"/>
      <c r="M287" s="89"/>
      <c r="N287" s="89"/>
      <c r="O287" s="89"/>
      <c r="P287" s="94"/>
    </row>
    <row r="288" spans="5:16" x14ac:dyDescent="0.2">
      <c r="E288" s="89"/>
      <c r="F288" s="92"/>
      <c r="I288" s="89"/>
      <c r="J288" s="89"/>
      <c r="K288" s="89"/>
      <c r="L288" s="93"/>
      <c r="M288" s="89"/>
      <c r="N288" s="89"/>
      <c r="O288" s="89"/>
      <c r="P288" s="94"/>
    </row>
    <row r="289" spans="5:16" x14ac:dyDescent="0.2">
      <c r="E289" s="89"/>
      <c r="F289" s="92"/>
      <c r="I289" s="89"/>
      <c r="J289" s="89"/>
      <c r="K289" s="89"/>
      <c r="L289" s="93"/>
      <c r="M289" s="89"/>
      <c r="N289" s="89"/>
      <c r="O289" s="89"/>
      <c r="P289" s="94"/>
    </row>
    <row r="290" spans="5:16" x14ac:dyDescent="0.2">
      <c r="E290" s="89"/>
      <c r="F290" s="92"/>
      <c r="I290" s="89"/>
      <c r="J290" s="89"/>
      <c r="K290" s="89"/>
      <c r="L290" s="93"/>
      <c r="M290" s="89"/>
      <c r="N290" s="89"/>
      <c r="O290" s="89"/>
      <c r="P290" s="94"/>
    </row>
    <row r="291" spans="5:16" x14ac:dyDescent="0.2">
      <c r="E291" s="89"/>
      <c r="F291" s="92"/>
      <c r="I291" s="89"/>
      <c r="J291" s="89"/>
      <c r="K291" s="89"/>
      <c r="L291" s="93"/>
      <c r="M291" s="89"/>
      <c r="N291" s="89"/>
      <c r="O291" s="89"/>
      <c r="P291" s="94"/>
    </row>
    <row r="292" spans="5:16" x14ac:dyDescent="0.2">
      <c r="E292" s="89"/>
      <c r="F292" s="92"/>
      <c r="I292" s="89"/>
      <c r="J292" s="89"/>
      <c r="K292" s="89"/>
      <c r="L292" s="93"/>
      <c r="M292" s="89"/>
      <c r="N292" s="89"/>
      <c r="O292" s="89"/>
      <c r="P292" s="94"/>
    </row>
    <row r="293" spans="5:16" x14ac:dyDescent="0.2">
      <c r="E293" s="89"/>
      <c r="F293" s="92"/>
      <c r="I293" s="89"/>
      <c r="J293" s="89"/>
      <c r="K293" s="89"/>
      <c r="L293" s="93"/>
      <c r="M293" s="89"/>
      <c r="N293" s="89"/>
      <c r="O293" s="89"/>
      <c r="P293" s="94"/>
    </row>
    <row r="294" spans="5:16" x14ac:dyDescent="0.2">
      <c r="E294" s="89"/>
      <c r="F294" s="92"/>
      <c r="I294" s="89"/>
      <c r="J294" s="89"/>
      <c r="K294" s="89"/>
      <c r="L294" s="93"/>
      <c r="M294" s="89"/>
      <c r="N294" s="89"/>
      <c r="O294" s="89"/>
      <c r="P294" s="94"/>
    </row>
    <row r="295" spans="5:16" x14ac:dyDescent="0.2">
      <c r="E295" s="89"/>
      <c r="F295" s="92"/>
      <c r="I295" s="89"/>
      <c r="J295" s="89"/>
      <c r="K295" s="89"/>
      <c r="L295" s="93"/>
      <c r="M295" s="89"/>
      <c r="N295" s="89"/>
      <c r="O295" s="89"/>
      <c r="P295" s="94"/>
    </row>
    <row r="296" spans="5:16" x14ac:dyDescent="0.2">
      <c r="E296" s="89"/>
      <c r="F296" s="92"/>
      <c r="I296" s="89"/>
      <c r="J296" s="89"/>
      <c r="K296" s="89"/>
      <c r="L296" s="93"/>
      <c r="M296" s="89"/>
      <c r="N296" s="89"/>
      <c r="O296" s="89"/>
      <c r="P296" s="94"/>
    </row>
    <row r="297" spans="5:16" x14ac:dyDescent="0.2">
      <c r="E297" s="89"/>
      <c r="F297" s="92"/>
      <c r="I297" s="89"/>
      <c r="J297" s="89"/>
      <c r="K297" s="89"/>
      <c r="L297" s="93"/>
      <c r="M297" s="89"/>
      <c r="N297" s="89"/>
      <c r="O297" s="89"/>
      <c r="P297" s="94"/>
    </row>
    <row r="298" spans="5:16" x14ac:dyDescent="0.2">
      <c r="E298" s="89"/>
      <c r="F298" s="92"/>
      <c r="I298" s="89"/>
      <c r="J298" s="89"/>
      <c r="K298" s="89"/>
      <c r="L298" s="93"/>
      <c r="M298" s="89"/>
      <c r="N298" s="89"/>
      <c r="O298" s="89"/>
      <c r="P298" s="94"/>
    </row>
    <row r="299" spans="5:16" x14ac:dyDescent="0.2">
      <c r="E299" s="89"/>
      <c r="F299" s="92"/>
      <c r="I299" s="89"/>
      <c r="J299" s="89"/>
      <c r="K299" s="89"/>
      <c r="L299" s="93"/>
      <c r="M299" s="89"/>
      <c r="N299" s="89"/>
      <c r="O299" s="89"/>
      <c r="P299" s="94"/>
    </row>
    <row r="300" spans="5:16" x14ac:dyDescent="0.2">
      <c r="E300" s="89"/>
      <c r="F300" s="92"/>
      <c r="I300" s="89"/>
      <c r="J300" s="89"/>
      <c r="K300" s="89"/>
      <c r="L300" s="93"/>
      <c r="M300" s="89"/>
      <c r="N300" s="89"/>
      <c r="O300" s="89"/>
      <c r="P300" s="94"/>
    </row>
    <row r="301" spans="5:16" x14ac:dyDescent="0.2">
      <c r="E301" s="89"/>
      <c r="F301" s="92"/>
      <c r="I301" s="89"/>
      <c r="J301" s="89"/>
      <c r="K301" s="89"/>
      <c r="L301" s="93"/>
      <c r="M301" s="89"/>
      <c r="N301" s="89"/>
      <c r="O301" s="89"/>
      <c r="P301" s="94"/>
    </row>
    <row r="302" spans="5:16" x14ac:dyDescent="0.2">
      <c r="E302" s="89"/>
      <c r="F302" s="92"/>
      <c r="I302" s="89"/>
      <c r="J302" s="89"/>
      <c r="K302" s="89"/>
      <c r="L302" s="93"/>
      <c r="M302" s="89"/>
      <c r="N302" s="89"/>
      <c r="O302" s="89"/>
      <c r="P302" s="94"/>
    </row>
    <row r="303" spans="5:16" x14ac:dyDescent="0.2">
      <c r="E303" s="89"/>
      <c r="F303" s="92"/>
      <c r="I303" s="89"/>
      <c r="J303" s="89"/>
      <c r="K303" s="89"/>
      <c r="L303" s="93"/>
      <c r="M303" s="89"/>
      <c r="N303" s="89"/>
      <c r="O303" s="89"/>
      <c r="P303" s="94"/>
    </row>
    <row r="304" spans="5:16" x14ac:dyDescent="0.2">
      <c r="E304" s="89"/>
      <c r="F304" s="92"/>
      <c r="I304" s="89"/>
      <c r="J304" s="89"/>
      <c r="K304" s="89"/>
      <c r="L304" s="93"/>
      <c r="M304" s="89"/>
      <c r="N304" s="89"/>
      <c r="O304" s="89"/>
      <c r="P304" s="94"/>
    </row>
    <row r="305" spans="5:16" x14ac:dyDescent="0.2">
      <c r="E305" s="89"/>
      <c r="F305" s="92"/>
      <c r="I305" s="89"/>
      <c r="J305" s="89"/>
      <c r="K305" s="89"/>
      <c r="L305" s="93"/>
      <c r="M305" s="89"/>
      <c r="N305" s="89"/>
      <c r="O305" s="89"/>
      <c r="P305" s="94"/>
    </row>
    <row r="306" spans="5:16" x14ac:dyDescent="0.2">
      <c r="E306" s="89"/>
      <c r="F306" s="92"/>
      <c r="I306" s="89"/>
      <c r="J306" s="89"/>
      <c r="K306" s="89"/>
      <c r="L306" s="93"/>
      <c r="M306" s="89"/>
      <c r="N306" s="89"/>
      <c r="O306" s="89"/>
      <c r="P306" s="94"/>
    </row>
    <row r="307" spans="5:16" x14ac:dyDescent="0.2">
      <c r="E307" s="89"/>
      <c r="F307" s="92"/>
      <c r="I307" s="89"/>
      <c r="J307" s="89"/>
      <c r="K307" s="89"/>
      <c r="L307" s="93"/>
      <c r="M307" s="89"/>
      <c r="N307" s="89"/>
      <c r="O307" s="89"/>
      <c r="P307" s="94"/>
    </row>
    <row r="308" spans="5:16" x14ac:dyDescent="0.2">
      <c r="E308" s="89"/>
      <c r="F308" s="92"/>
      <c r="I308" s="89"/>
      <c r="J308" s="89"/>
      <c r="K308" s="89"/>
      <c r="L308" s="93"/>
      <c r="M308" s="89"/>
      <c r="N308" s="89"/>
      <c r="O308" s="89"/>
      <c r="P308" s="94"/>
    </row>
    <row r="309" spans="5:16" x14ac:dyDescent="0.2">
      <c r="E309" s="89"/>
      <c r="F309" s="92"/>
      <c r="I309" s="89"/>
      <c r="J309" s="89"/>
      <c r="K309" s="89"/>
      <c r="L309" s="93"/>
      <c r="M309" s="89"/>
      <c r="N309" s="89"/>
      <c r="O309" s="89"/>
      <c r="P309" s="94"/>
    </row>
    <row r="310" spans="5:16" x14ac:dyDescent="0.2">
      <c r="E310" s="89"/>
      <c r="F310" s="92"/>
      <c r="I310" s="89"/>
      <c r="J310" s="89"/>
      <c r="K310" s="89"/>
      <c r="L310" s="93"/>
      <c r="M310" s="89"/>
      <c r="N310" s="89"/>
      <c r="O310" s="89"/>
      <c r="P310" s="94"/>
    </row>
    <row r="311" spans="5:16" x14ac:dyDescent="0.2">
      <c r="E311" s="89"/>
      <c r="F311" s="92"/>
      <c r="I311" s="89"/>
      <c r="J311" s="89"/>
      <c r="K311" s="89"/>
      <c r="L311" s="93"/>
      <c r="M311" s="89"/>
      <c r="N311" s="89"/>
      <c r="O311" s="89"/>
      <c r="P311" s="94"/>
    </row>
    <row r="312" spans="5:16" x14ac:dyDescent="0.2">
      <c r="E312" s="89"/>
      <c r="F312" s="92"/>
      <c r="I312" s="89"/>
      <c r="J312" s="89"/>
      <c r="K312" s="89"/>
      <c r="L312" s="93"/>
      <c r="M312" s="89"/>
      <c r="N312" s="89"/>
      <c r="O312" s="89"/>
      <c r="P312" s="94"/>
    </row>
    <row r="313" spans="5:16" x14ac:dyDescent="0.2">
      <c r="E313" s="89"/>
      <c r="F313" s="92"/>
      <c r="I313" s="89"/>
      <c r="J313" s="89"/>
      <c r="K313" s="89"/>
      <c r="L313" s="93"/>
      <c r="M313" s="89"/>
      <c r="N313" s="89"/>
      <c r="O313" s="89"/>
      <c r="P313" s="94"/>
    </row>
    <row r="314" spans="5:16" x14ac:dyDescent="0.2">
      <c r="E314" s="89"/>
      <c r="F314" s="92"/>
      <c r="I314" s="89"/>
      <c r="J314" s="89"/>
      <c r="K314" s="89"/>
      <c r="L314" s="93"/>
      <c r="M314" s="89"/>
      <c r="N314" s="89"/>
      <c r="O314" s="89"/>
      <c r="P314" s="94"/>
    </row>
    <row r="315" spans="5:16" x14ac:dyDescent="0.2">
      <c r="E315" s="89"/>
      <c r="F315" s="92"/>
      <c r="I315" s="89"/>
      <c r="J315" s="89"/>
      <c r="K315" s="89"/>
      <c r="L315" s="93"/>
      <c r="M315" s="89"/>
      <c r="N315" s="89"/>
      <c r="O315" s="89"/>
      <c r="P315" s="94"/>
    </row>
    <row r="316" spans="5:16" x14ac:dyDescent="0.2">
      <c r="E316" s="89"/>
      <c r="F316" s="92"/>
      <c r="I316" s="89"/>
      <c r="J316" s="89"/>
      <c r="K316" s="89"/>
      <c r="L316" s="93"/>
      <c r="M316" s="89"/>
      <c r="N316" s="89"/>
      <c r="O316" s="89"/>
      <c r="P316" s="94"/>
    </row>
    <row r="317" spans="5:16" x14ac:dyDescent="0.2">
      <c r="E317" s="89"/>
      <c r="F317" s="92"/>
      <c r="I317" s="89"/>
      <c r="J317" s="89"/>
      <c r="K317" s="89"/>
      <c r="L317" s="93"/>
      <c r="M317" s="89"/>
      <c r="N317" s="89"/>
      <c r="O317" s="89"/>
      <c r="P317" s="94"/>
    </row>
    <row r="318" spans="5:16" x14ac:dyDescent="0.2">
      <c r="E318" s="89"/>
      <c r="F318" s="92"/>
      <c r="I318" s="89"/>
      <c r="J318" s="89"/>
      <c r="K318" s="89"/>
      <c r="L318" s="93"/>
      <c r="M318" s="89"/>
      <c r="N318" s="89"/>
      <c r="O318" s="89"/>
      <c r="P318" s="94"/>
    </row>
    <row r="319" spans="5:16" x14ac:dyDescent="0.2">
      <c r="E319" s="89"/>
      <c r="F319" s="92"/>
      <c r="I319" s="89"/>
      <c r="J319" s="89"/>
      <c r="K319" s="89"/>
      <c r="L319" s="93"/>
      <c r="M319" s="89"/>
      <c r="N319" s="89"/>
      <c r="O319" s="89"/>
      <c r="P319" s="94"/>
    </row>
    <row r="320" spans="5:16" x14ac:dyDescent="0.2">
      <c r="E320" s="89"/>
      <c r="F320" s="92"/>
      <c r="I320" s="89"/>
      <c r="J320" s="89"/>
      <c r="K320" s="89"/>
      <c r="L320" s="93"/>
      <c r="M320" s="89"/>
      <c r="N320" s="89"/>
      <c r="O320" s="89"/>
      <c r="P320" s="94"/>
    </row>
    <row r="321" spans="5:16" x14ac:dyDescent="0.2">
      <c r="E321" s="89"/>
      <c r="F321" s="92"/>
      <c r="I321" s="89"/>
      <c r="J321" s="89"/>
      <c r="K321" s="89"/>
      <c r="L321" s="93"/>
      <c r="M321" s="89"/>
      <c r="N321" s="89"/>
      <c r="O321" s="89"/>
      <c r="P321" s="94"/>
    </row>
    <row r="322" spans="5:16" x14ac:dyDescent="0.2">
      <c r="E322" s="89"/>
      <c r="F322" s="92"/>
      <c r="I322" s="89"/>
      <c r="J322" s="89"/>
      <c r="K322" s="89"/>
      <c r="L322" s="93"/>
      <c r="M322" s="89"/>
      <c r="N322" s="89"/>
      <c r="O322" s="89"/>
      <c r="P322" s="94"/>
    </row>
    <row r="323" spans="5:16" x14ac:dyDescent="0.2">
      <c r="E323" s="89"/>
      <c r="F323" s="92"/>
      <c r="I323" s="89"/>
      <c r="J323" s="89"/>
      <c r="K323" s="89"/>
      <c r="L323" s="93"/>
      <c r="M323" s="89"/>
      <c r="N323" s="89"/>
      <c r="O323" s="89"/>
      <c r="P323" s="94"/>
    </row>
    <row r="324" spans="5:16" x14ac:dyDescent="0.2">
      <c r="E324" s="89"/>
      <c r="F324" s="92"/>
      <c r="I324" s="89"/>
      <c r="J324" s="89"/>
      <c r="K324" s="89"/>
      <c r="L324" s="93"/>
      <c r="M324" s="89"/>
      <c r="N324" s="89"/>
      <c r="O324" s="89"/>
      <c r="P324" s="94"/>
    </row>
    <row r="325" spans="5:16" x14ac:dyDescent="0.2">
      <c r="E325" s="89"/>
      <c r="F325" s="92"/>
      <c r="I325" s="89"/>
      <c r="J325" s="89"/>
      <c r="K325" s="89"/>
      <c r="L325" s="93"/>
      <c r="M325" s="89"/>
      <c r="N325" s="89"/>
      <c r="O325" s="89"/>
      <c r="P325" s="94"/>
    </row>
    <row r="326" spans="5:16" x14ac:dyDescent="0.2">
      <c r="E326" s="89"/>
      <c r="F326" s="92"/>
      <c r="I326" s="89"/>
      <c r="J326" s="89"/>
      <c r="K326" s="89"/>
      <c r="L326" s="93"/>
      <c r="M326" s="89"/>
      <c r="N326" s="89"/>
      <c r="O326" s="89"/>
      <c r="P326" s="94"/>
    </row>
    <row r="327" spans="5:16" x14ac:dyDescent="0.2">
      <c r="E327" s="89"/>
      <c r="F327" s="92"/>
      <c r="I327" s="89"/>
      <c r="J327" s="89"/>
      <c r="K327" s="89"/>
      <c r="L327" s="93"/>
      <c r="M327" s="89"/>
      <c r="N327" s="89"/>
      <c r="O327" s="89"/>
      <c r="P327" s="94"/>
    </row>
    <row r="328" spans="5:16" x14ac:dyDescent="0.2">
      <c r="E328" s="89"/>
      <c r="F328" s="92"/>
      <c r="I328" s="89"/>
      <c r="J328" s="89"/>
      <c r="K328" s="89"/>
      <c r="L328" s="93"/>
      <c r="M328" s="89"/>
      <c r="N328" s="89"/>
      <c r="O328" s="89"/>
      <c r="P328" s="94"/>
    </row>
    <row r="329" spans="5:16" x14ac:dyDescent="0.2">
      <c r="E329" s="89"/>
      <c r="F329" s="92"/>
      <c r="I329" s="89"/>
      <c r="J329" s="89"/>
      <c r="K329" s="89"/>
      <c r="L329" s="93"/>
      <c r="M329" s="89"/>
      <c r="N329" s="89"/>
      <c r="O329" s="89"/>
      <c r="P329" s="94"/>
    </row>
    <row r="330" spans="5:16" x14ac:dyDescent="0.2">
      <c r="E330" s="89"/>
      <c r="F330" s="92"/>
      <c r="I330" s="89"/>
      <c r="J330" s="89"/>
      <c r="K330" s="89"/>
      <c r="L330" s="93"/>
      <c r="M330" s="89"/>
      <c r="N330" s="89"/>
      <c r="O330" s="89"/>
      <c r="P330" s="94"/>
    </row>
    <row r="331" spans="5:16" x14ac:dyDescent="0.2">
      <c r="E331" s="89"/>
      <c r="F331" s="92"/>
      <c r="I331" s="89"/>
      <c r="J331" s="89"/>
      <c r="K331" s="89"/>
      <c r="L331" s="93"/>
      <c r="M331" s="89"/>
      <c r="N331" s="89"/>
      <c r="O331" s="89"/>
      <c r="P331" s="94"/>
    </row>
    <row r="332" spans="5:16" x14ac:dyDescent="0.2">
      <c r="E332" s="89"/>
      <c r="F332" s="92"/>
      <c r="I332" s="89"/>
      <c r="J332" s="89"/>
      <c r="K332" s="89"/>
      <c r="L332" s="93"/>
      <c r="M332" s="89"/>
      <c r="N332" s="89"/>
      <c r="O332" s="89"/>
      <c r="P332" s="94"/>
    </row>
    <row r="333" spans="5:16" x14ac:dyDescent="0.2">
      <c r="E333" s="89"/>
      <c r="F333" s="92"/>
      <c r="I333" s="89"/>
      <c r="J333" s="89"/>
      <c r="K333" s="89"/>
      <c r="L333" s="93"/>
      <c r="M333" s="89"/>
      <c r="N333" s="89"/>
      <c r="O333" s="89"/>
      <c r="P333" s="94"/>
    </row>
    <row r="334" spans="5:16" x14ac:dyDescent="0.2">
      <c r="E334" s="89"/>
      <c r="F334" s="92"/>
      <c r="I334" s="89"/>
      <c r="J334" s="89"/>
      <c r="K334" s="89"/>
      <c r="L334" s="93"/>
      <c r="M334" s="89"/>
      <c r="N334" s="89"/>
      <c r="O334" s="89"/>
      <c r="P334" s="94"/>
    </row>
    <row r="335" spans="5:16" x14ac:dyDescent="0.2">
      <c r="E335" s="89"/>
      <c r="F335" s="92"/>
      <c r="I335" s="89"/>
      <c r="J335" s="89"/>
      <c r="K335" s="89"/>
      <c r="L335" s="93"/>
      <c r="M335" s="89"/>
      <c r="N335" s="89"/>
      <c r="O335" s="89"/>
      <c r="P335" s="94"/>
    </row>
    <row r="336" spans="5:16" x14ac:dyDescent="0.2">
      <c r="E336" s="89"/>
      <c r="F336" s="92"/>
      <c r="I336" s="89"/>
      <c r="J336" s="89"/>
      <c r="K336" s="89"/>
      <c r="L336" s="93"/>
      <c r="M336" s="89"/>
      <c r="N336" s="89"/>
      <c r="O336" s="89"/>
      <c r="P336" s="94"/>
    </row>
    <row r="337" spans="5:16" x14ac:dyDescent="0.2">
      <c r="E337" s="89"/>
      <c r="F337" s="92"/>
      <c r="I337" s="89"/>
      <c r="J337" s="89"/>
      <c r="K337" s="89"/>
      <c r="L337" s="93"/>
      <c r="M337" s="89"/>
      <c r="N337" s="89"/>
      <c r="O337" s="89"/>
      <c r="P337" s="94"/>
    </row>
    <row r="338" spans="5:16" x14ac:dyDescent="0.2">
      <c r="E338" s="89"/>
      <c r="F338" s="92"/>
      <c r="I338" s="89"/>
      <c r="J338" s="89"/>
      <c r="K338" s="89"/>
      <c r="L338" s="93"/>
      <c r="M338" s="89"/>
      <c r="N338" s="89"/>
      <c r="O338" s="89"/>
      <c r="P338" s="94"/>
    </row>
    <row r="339" spans="5:16" x14ac:dyDescent="0.2">
      <c r="E339" s="89"/>
      <c r="F339" s="92"/>
      <c r="I339" s="89"/>
      <c r="J339" s="89"/>
      <c r="K339" s="89"/>
      <c r="L339" s="93"/>
      <c r="M339" s="89"/>
      <c r="N339" s="89"/>
      <c r="O339" s="89"/>
      <c r="P339" s="94"/>
    </row>
    <row r="340" spans="5:16" x14ac:dyDescent="0.2">
      <c r="E340" s="89"/>
      <c r="F340" s="92"/>
      <c r="I340" s="89"/>
      <c r="J340" s="89"/>
      <c r="K340" s="89"/>
      <c r="L340" s="93"/>
      <c r="M340" s="89"/>
      <c r="N340" s="89"/>
      <c r="O340" s="89"/>
      <c r="P340" s="94"/>
    </row>
    <row r="341" spans="5:16" x14ac:dyDescent="0.2">
      <c r="E341" s="89"/>
      <c r="F341" s="92"/>
      <c r="I341" s="89"/>
      <c r="J341" s="89"/>
      <c r="K341" s="89"/>
      <c r="L341" s="93"/>
      <c r="M341" s="89"/>
      <c r="N341" s="89"/>
      <c r="O341" s="89"/>
      <c r="P341" s="94"/>
    </row>
    <row r="342" spans="5:16" x14ac:dyDescent="0.2">
      <c r="E342" s="89"/>
      <c r="F342" s="92"/>
      <c r="I342" s="89"/>
      <c r="J342" s="89"/>
      <c r="K342" s="89"/>
      <c r="L342" s="93"/>
      <c r="M342" s="89"/>
      <c r="N342" s="89"/>
      <c r="O342" s="89"/>
      <c r="P342" s="94"/>
    </row>
    <row r="343" spans="5:16" x14ac:dyDescent="0.2">
      <c r="E343" s="89"/>
      <c r="F343" s="92"/>
      <c r="I343" s="89"/>
      <c r="J343" s="89"/>
      <c r="K343" s="89"/>
      <c r="L343" s="93"/>
      <c r="M343" s="89"/>
      <c r="N343" s="89"/>
      <c r="O343" s="89"/>
      <c r="P343" s="94"/>
    </row>
    <row r="344" spans="5:16" x14ac:dyDescent="0.2">
      <c r="E344" s="89"/>
      <c r="F344" s="92"/>
      <c r="I344" s="89"/>
      <c r="J344" s="89"/>
      <c r="K344" s="89"/>
      <c r="L344" s="93"/>
      <c r="M344" s="89"/>
      <c r="N344" s="89"/>
      <c r="O344" s="89"/>
      <c r="P344" s="94"/>
    </row>
    <row r="345" spans="5:16" x14ac:dyDescent="0.2">
      <c r="E345" s="89"/>
      <c r="F345" s="92"/>
      <c r="I345" s="89"/>
      <c r="J345" s="89"/>
      <c r="K345" s="89"/>
      <c r="L345" s="93"/>
      <c r="M345" s="89"/>
      <c r="N345" s="89"/>
      <c r="O345" s="89"/>
      <c r="P345" s="94"/>
    </row>
    <row r="346" spans="5:16" x14ac:dyDescent="0.2">
      <c r="E346" s="89"/>
      <c r="F346" s="92"/>
      <c r="I346" s="89"/>
      <c r="J346" s="89"/>
      <c r="K346" s="89"/>
      <c r="L346" s="93"/>
      <c r="M346" s="89"/>
      <c r="N346" s="89"/>
      <c r="O346" s="89"/>
      <c r="P346" s="94"/>
    </row>
    <row r="347" spans="5:16" x14ac:dyDescent="0.2">
      <c r="E347" s="89"/>
      <c r="F347" s="92"/>
      <c r="I347" s="89"/>
      <c r="J347" s="89"/>
      <c r="K347" s="89"/>
      <c r="L347" s="93"/>
      <c r="M347" s="89"/>
      <c r="N347" s="89"/>
      <c r="O347" s="89"/>
      <c r="P347" s="94"/>
    </row>
    <row r="348" spans="5:16" x14ac:dyDescent="0.2">
      <c r="E348" s="89"/>
      <c r="F348" s="92"/>
      <c r="I348" s="89"/>
      <c r="J348" s="89"/>
      <c r="K348" s="89"/>
      <c r="L348" s="93"/>
      <c r="M348" s="89"/>
      <c r="N348" s="89"/>
      <c r="O348" s="89"/>
      <c r="P348" s="94"/>
    </row>
    <row r="349" spans="5:16" x14ac:dyDescent="0.2">
      <c r="E349" s="89"/>
      <c r="F349" s="92"/>
      <c r="I349" s="89"/>
      <c r="J349" s="89"/>
      <c r="K349" s="89"/>
      <c r="L349" s="93"/>
      <c r="M349" s="89"/>
      <c r="N349" s="89"/>
      <c r="O349" s="89"/>
      <c r="P349" s="94"/>
    </row>
    <row r="350" spans="5:16" x14ac:dyDescent="0.2">
      <c r="E350" s="89"/>
      <c r="F350" s="92"/>
      <c r="I350" s="89"/>
      <c r="J350" s="89"/>
      <c r="K350" s="89"/>
      <c r="L350" s="93"/>
      <c r="M350" s="89"/>
      <c r="N350" s="89"/>
      <c r="O350" s="89"/>
      <c r="P350" s="94"/>
    </row>
    <row r="351" spans="5:16" x14ac:dyDescent="0.2">
      <c r="E351" s="89"/>
      <c r="F351" s="92"/>
      <c r="I351" s="89"/>
      <c r="J351" s="89"/>
      <c r="K351" s="89"/>
      <c r="L351" s="93"/>
      <c r="M351" s="89"/>
      <c r="N351" s="89"/>
      <c r="O351" s="89"/>
      <c r="P351" s="94"/>
    </row>
    <row r="352" spans="5:16" x14ac:dyDescent="0.2">
      <c r="E352" s="89"/>
      <c r="F352" s="92"/>
      <c r="I352" s="89"/>
      <c r="J352" s="89"/>
      <c r="K352" s="89"/>
      <c r="L352" s="93"/>
      <c r="M352" s="89"/>
      <c r="N352" s="89"/>
      <c r="O352" s="89"/>
      <c r="P352" s="94"/>
    </row>
    <row r="353" spans="5:16" x14ac:dyDescent="0.2">
      <c r="E353" s="89"/>
      <c r="F353" s="92"/>
      <c r="I353" s="89"/>
      <c r="J353" s="89"/>
      <c r="K353" s="89"/>
      <c r="L353" s="93"/>
      <c r="M353" s="89"/>
      <c r="N353" s="89"/>
      <c r="O353" s="89"/>
      <c r="P353" s="94"/>
    </row>
    <row r="354" spans="5:16" x14ac:dyDescent="0.2">
      <c r="E354" s="89"/>
      <c r="F354" s="92"/>
      <c r="I354" s="89"/>
      <c r="J354" s="89"/>
      <c r="K354" s="89"/>
      <c r="L354" s="93"/>
      <c r="M354" s="89"/>
      <c r="N354" s="89"/>
      <c r="O354" s="89"/>
      <c r="P354" s="94"/>
    </row>
    <row r="355" spans="5:16" x14ac:dyDescent="0.2">
      <c r="E355" s="89"/>
      <c r="F355" s="92"/>
      <c r="I355" s="89"/>
      <c r="J355" s="89"/>
      <c r="K355" s="89"/>
      <c r="L355" s="93"/>
      <c r="M355" s="89"/>
      <c r="N355" s="89"/>
      <c r="O355" s="89"/>
      <c r="P355" s="94"/>
    </row>
    <row r="356" spans="5:16" x14ac:dyDescent="0.2">
      <c r="E356" s="89"/>
      <c r="F356" s="92"/>
      <c r="I356" s="89"/>
      <c r="J356" s="89"/>
      <c r="K356" s="89"/>
      <c r="L356" s="93"/>
      <c r="M356" s="89"/>
      <c r="N356" s="89"/>
      <c r="O356" s="89"/>
      <c r="P356" s="94"/>
    </row>
    <row r="357" spans="5:16" x14ac:dyDescent="0.2">
      <c r="E357" s="89"/>
      <c r="F357" s="92"/>
      <c r="I357" s="89"/>
      <c r="J357" s="89"/>
      <c r="K357" s="89"/>
      <c r="L357" s="93"/>
      <c r="M357" s="89"/>
      <c r="N357" s="89"/>
      <c r="O357" s="89"/>
      <c r="P357" s="94"/>
    </row>
    <row r="358" spans="5:16" x14ac:dyDescent="0.2">
      <c r="E358" s="89"/>
      <c r="F358" s="92"/>
      <c r="I358" s="89"/>
      <c r="J358" s="89"/>
      <c r="K358" s="89"/>
      <c r="L358" s="93"/>
      <c r="M358" s="89"/>
      <c r="N358" s="89"/>
      <c r="O358" s="89"/>
      <c r="P358" s="94"/>
    </row>
    <row r="359" spans="5:16" x14ac:dyDescent="0.2">
      <c r="E359" s="89"/>
      <c r="F359" s="92"/>
      <c r="I359" s="89"/>
      <c r="J359" s="89"/>
      <c r="K359" s="89"/>
      <c r="L359" s="93"/>
      <c r="M359" s="89"/>
      <c r="N359" s="89"/>
      <c r="O359" s="89"/>
      <c r="P359" s="94"/>
    </row>
    <row r="360" spans="5:16" x14ac:dyDescent="0.2">
      <c r="E360" s="89"/>
      <c r="F360" s="92"/>
      <c r="I360" s="89"/>
      <c r="J360" s="89"/>
      <c r="K360" s="89"/>
      <c r="L360" s="93"/>
      <c r="M360" s="89"/>
      <c r="N360" s="89"/>
      <c r="O360" s="89"/>
      <c r="P360" s="94"/>
    </row>
    <row r="361" spans="5:16" x14ac:dyDescent="0.2">
      <c r="E361" s="89"/>
      <c r="F361" s="92"/>
      <c r="I361" s="89"/>
      <c r="J361" s="89"/>
      <c r="K361" s="89"/>
      <c r="L361" s="93"/>
      <c r="M361" s="89"/>
      <c r="N361" s="89"/>
      <c r="O361" s="89"/>
      <c r="P361" s="94"/>
    </row>
    <row r="362" spans="5:16" x14ac:dyDescent="0.2">
      <c r="E362" s="89"/>
      <c r="F362" s="92"/>
      <c r="I362" s="89"/>
      <c r="J362" s="89"/>
      <c r="K362" s="89"/>
      <c r="L362" s="93"/>
      <c r="M362" s="89"/>
      <c r="N362" s="89"/>
      <c r="O362" s="89"/>
      <c r="P362" s="94"/>
    </row>
    <row r="363" spans="5:16" x14ac:dyDescent="0.2">
      <c r="E363" s="89"/>
      <c r="F363" s="92"/>
      <c r="I363" s="89"/>
      <c r="J363" s="89"/>
      <c r="K363" s="89"/>
      <c r="L363" s="93"/>
      <c r="M363" s="89"/>
      <c r="N363" s="89"/>
      <c r="O363" s="89"/>
      <c r="P363" s="94"/>
    </row>
    <row r="364" spans="5:16" x14ac:dyDescent="0.2">
      <c r="E364" s="89"/>
      <c r="F364" s="92"/>
      <c r="I364" s="89"/>
      <c r="J364" s="89"/>
      <c r="K364" s="89"/>
      <c r="L364" s="93"/>
      <c r="M364" s="89"/>
      <c r="N364" s="89"/>
      <c r="O364" s="89"/>
      <c r="P364" s="94"/>
    </row>
    <row r="365" spans="5:16" x14ac:dyDescent="0.2">
      <c r="E365" s="89"/>
      <c r="F365" s="92"/>
      <c r="I365" s="89"/>
      <c r="J365" s="89"/>
      <c r="K365" s="89"/>
      <c r="L365" s="93"/>
      <c r="M365" s="89"/>
      <c r="N365" s="89"/>
      <c r="O365" s="89"/>
      <c r="P365" s="94"/>
    </row>
    <row r="366" spans="5:16" x14ac:dyDescent="0.2">
      <c r="E366" s="89"/>
      <c r="F366" s="92"/>
      <c r="I366" s="89"/>
      <c r="J366" s="89"/>
      <c r="K366" s="89"/>
      <c r="L366" s="93"/>
      <c r="M366" s="89"/>
      <c r="N366" s="89"/>
      <c r="O366" s="89"/>
      <c r="P366" s="94"/>
    </row>
    <row r="367" spans="5:16" x14ac:dyDescent="0.2">
      <c r="E367" s="89"/>
      <c r="F367" s="92"/>
      <c r="I367" s="89"/>
      <c r="J367" s="89"/>
      <c r="K367" s="89"/>
      <c r="L367" s="93"/>
      <c r="M367" s="89"/>
      <c r="N367" s="89"/>
      <c r="O367" s="89"/>
      <c r="P367" s="94"/>
    </row>
    <row r="368" spans="5:16" x14ac:dyDescent="0.2">
      <c r="E368" s="89"/>
      <c r="F368" s="92"/>
      <c r="I368" s="89"/>
      <c r="J368" s="89"/>
      <c r="K368" s="89"/>
      <c r="L368" s="93"/>
      <c r="M368" s="89"/>
      <c r="N368" s="89"/>
      <c r="O368" s="89"/>
      <c r="P368" s="94"/>
    </row>
    <row r="369" spans="5:16" x14ac:dyDescent="0.2">
      <c r="E369" s="89"/>
      <c r="F369" s="92"/>
      <c r="I369" s="89"/>
      <c r="J369" s="89"/>
      <c r="K369" s="89"/>
      <c r="L369" s="93"/>
      <c r="M369" s="89"/>
      <c r="N369" s="89"/>
      <c r="O369" s="89"/>
      <c r="P369" s="94"/>
    </row>
    <row r="370" spans="5:16" x14ac:dyDescent="0.2">
      <c r="E370" s="89"/>
      <c r="F370" s="92"/>
      <c r="I370" s="89"/>
      <c r="J370" s="89"/>
      <c r="K370" s="89"/>
      <c r="L370" s="93"/>
      <c r="M370" s="89"/>
      <c r="N370" s="89"/>
      <c r="O370" s="89"/>
      <c r="P370" s="94"/>
    </row>
    <row r="371" spans="5:16" x14ac:dyDescent="0.2">
      <c r="E371" s="89"/>
      <c r="F371" s="92"/>
      <c r="I371" s="89"/>
      <c r="J371" s="89"/>
      <c r="K371" s="89"/>
      <c r="L371" s="93"/>
      <c r="M371" s="89"/>
      <c r="N371" s="89"/>
      <c r="O371" s="89"/>
      <c r="P371" s="94"/>
    </row>
    <row r="372" spans="5:16" x14ac:dyDescent="0.2">
      <c r="E372" s="89"/>
      <c r="F372" s="92"/>
      <c r="I372" s="89"/>
      <c r="J372" s="89"/>
      <c r="K372" s="89"/>
      <c r="L372" s="93"/>
      <c r="M372" s="89"/>
      <c r="N372" s="89"/>
      <c r="O372" s="89"/>
      <c r="P372" s="94"/>
    </row>
    <row r="373" spans="5:16" x14ac:dyDescent="0.2">
      <c r="E373" s="89"/>
      <c r="F373" s="92"/>
      <c r="I373" s="89"/>
      <c r="J373" s="89"/>
      <c r="K373" s="89"/>
      <c r="L373" s="93"/>
      <c r="M373" s="89"/>
      <c r="N373" s="89"/>
      <c r="O373" s="89"/>
      <c r="P373" s="94"/>
    </row>
    <row r="374" spans="5:16" x14ac:dyDescent="0.2">
      <c r="E374" s="89"/>
      <c r="F374" s="92"/>
      <c r="I374" s="89"/>
      <c r="J374" s="89"/>
      <c r="K374" s="89"/>
      <c r="L374" s="93"/>
      <c r="M374" s="89"/>
      <c r="N374" s="89"/>
      <c r="O374" s="89"/>
      <c r="P374" s="94"/>
    </row>
    <row r="375" spans="5:16" x14ac:dyDescent="0.2">
      <c r="E375" s="89"/>
      <c r="F375" s="92"/>
      <c r="I375" s="89"/>
      <c r="J375" s="89"/>
      <c r="K375" s="89"/>
      <c r="L375" s="93"/>
      <c r="M375" s="89"/>
      <c r="N375" s="89"/>
      <c r="O375" s="89"/>
      <c r="P375" s="94"/>
    </row>
    <row r="376" spans="5:16" x14ac:dyDescent="0.2">
      <c r="E376" s="89"/>
      <c r="F376" s="92"/>
      <c r="I376" s="89"/>
      <c r="J376" s="89"/>
      <c r="K376" s="89"/>
      <c r="L376" s="93"/>
      <c r="M376" s="89"/>
      <c r="N376" s="89"/>
      <c r="O376" s="89"/>
      <c r="P376" s="94"/>
    </row>
    <row r="377" spans="5:16" x14ac:dyDescent="0.2">
      <c r="E377" s="89"/>
      <c r="F377" s="92"/>
      <c r="I377" s="89"/>
      <c r="J377" s="89"/>
      <c r="K377" s="89"/>
      <c r="L377" s="93"/>
      <c r="M377" s="89"/>
      <c r="N377" s="89"/>
      <c r="O377" s="89"/>
      <c r="P377" s="94"/>
    </row>
    <row r="378" spans="5:16" x14ac:dyDescent="0.2">
      <c r="E378" s="89"/>
      <c r="F378" s="92"/>
      <c r="I378" s="89"/>
      <c r="J378" s="89"/>
      <c r="K378" s="89"/>
      <c r="L378" s="93"/>
      <c r="M378" s="89"/>
      <c r="N378" s="89"/>
      <c r="O378" s="89"/>
      <c r="P378" s="94"/>
    </row>
    <row r="379" spans="5:16" x14ac:dyDescent="0.2">
      <c r="E379" s="89"/>
      <c r="F379" s="92"/>
      <c r="I379" s="89"/>
      <c r="J379" s="89"/>
      <c r="K379" s="89"/>
      <c r="L379" s="93"/>
      <c r="M379" s="89"/>
      <c r="N379" s="89"/>
      <c r="O379" s="89"/>
      <c r="P379" s="94"/>
    </row>
    <row r="380" spans="5:16" x14ac:dyDescent="0.2">
      <c r="E380" s="89"/>
      <c r="F380" s="92"/>
      <c r="I380" s="89"/>
      <c r="J380" s="89"/>
      <c r="K380" s="89"/>
      <c r="L380" s="93"/>
      <c r="M380" s="89"/>
      <c r="N380" s="89"/>
      <c r="O380" s="89"/>
      <c r="P380" s="94"/>
    </row>
    <row r="381" spans="5:16" x14ac:dyDescent="0.2">
      <c r="E381" s="89"/>
      <c r="F381" s="92"/>
      <c r="I381" s="89"/>
      <c r="J381" s="89"/>
      <c r="K381" s="89"/>
      <c r="L381" s="93"/>
      <c r="M381" s="89"/>
      <c r="N381" s="89"/>
      <c r="O381" s="89"/>
      <c r="P381" s="94"/>
    </row>
    <row r="382" spans="5:16" x14ac:dyDescent="0.2">
      <c r="E382" s="89"/>
      <c r="F382" s="92"/>
      <c r="I382" s="89"/>
      <c r="J382" s="89"/>
      <c r="K382" s="89"/>
      <c r="L382" s="93"/>
      <c r="M382" s="89"/>
      <c r="N382" s="89"/>
      <c r="O382" s="89"/>
      <c r="P382" s="94"/>
    </row>
    <row r="383" spans="5:16" x14ac:dyDescent="0.2">
      <c r="E383" s="89"/>
      <c r="F383" s="92"/>
      <c r="I383" s="89"/>
      <c r="J383" s="89"/>
      <c r="K383" s="89"/>
      <c r="L383" s="93"/>
      <c r="M383" s="89"/>
      <c r="N383" s="89"/>
      <c r="O383" s="89"/>
      <c r="P383" s="94"/>
    </row>
    <row r="384" spans="5:16" x14ac:dyDescent="0.2">
      <c r="E384" s="89"/>
      <c r="F384" s="92"/>
      <c r="I384" s="89"/>
      <c r="J384" s="89"/>
      <c r="K384" s="89"/>
      <c r="L384" s="93"/>
      <c r="M384" s="89"/>
      <c r="N384" s="89"/>
      <c r="O384" s="89"/>
      <c r="P384" s="94"/>
    </row>
    <row r="385" spans="5:16" x14ac:dyDescent="0.2">
      <c r="E385" s="89"/>
      <c r="F385" s="92"/>
      <c r="I385" s="89"/>
      <c r="J385" s="89"/>
      <c r="K385" s="89"/>
      <c r="L385" s="93"/>
      <c r="M385" s="89"/>
      <c r="N385" s="89"/>
      <c r="O385" s="89"/>
      <c r="P385" s="94"/>
    </row>
    <row r="386" spans="5:16" x14ac:dyDescent="0.2">
      <c r="E386" s="89"/>
      <c r="F386" s="92"/>
      <c r="I386" s="89"/>
      <c r="J386" s="89"/>
      <c r="K386" s="89"/>
      <c r="L386" s="93"/>
      <c r="M386" s="89"/>
      <c r="N386" s="89"/>
      <c r="O386" s="89"/>
      <c r="P386" s="94"/>
    </row>
    <row r="387" spans="5:16" x14ac:dyDescent="0.2">
      <c r="E387" s="89"/>
      <c r="F387" s="92"/>
      <c r="I387" s="89"/>
      <c r="J387" s="89"/>
      <c r="K387" s="89"/>
      <c r="L387" s="93"/>
      <c r="M387" s="89"/>
      <c r="N387" s="89"/>
      <c r="O387" s="89"/>
      <c r="P387" s="94"/>
    </row>
    <row r="388" spans="5:16" x14ac:dyDescent="0.2">
      <c r="E388" s="89"/>
      <c r="F388" s="92"/>
      <c r="I388" s="89"/>
      <c r="J388" s="89"/>
      <c r="K388" s="89"/>
      <c r="L388" s="93"/>
      <c r="M388" s="89"/>
      <c r="N388" s="89"/>
      <c r="O388" s="89"/>
      <c r="P388" s="94"/>
    </row>
    <row r="389" spans="5:16" x14ac:dyDescent="0.2">
      <c r="E389" s="89"/>
      <c r="F389" s="92"/>
      <c r="I389" s="89"/>
      <c r="J389" s="89"/>
      <c r="K389" s="89"/>
      <c r="L389" s="93"/>
      <c r="M389" s="89"/>
      <c r="N389" s="89"/>
      <c r="O389" s="89"/>
      <c r="P389" s="94"/>
    </row>
    <row r="390" spans="5:16" x14ac:dyDescent="0.2">
      <c r="E390" s="89"/>
      <c r="F390" s="92"/>
      <c r="I390" s="89"/>
      <c r="J390" s="89"/>
      <c r="K390" s="89"/>
      <c r="L390" s="93"/>
      <c r="M390" s="89"/>
      <c r="N390" s="89"/>
      <c r="O390" s="89"/>
      <c r="P390" s="94"/>
    </row>
    <row r="391" spans="5:16" x14ac:dyDescent="0.2">
      <c r="E391" s="89"/>
      <c r="F391" s="92"/>
      <c r="I391" s="89"/>
      <c r="J391" s="89"/>
      <c r="K391" s="89"/>
      <c r="L391" s="93"/>
      <c r="M391" s="89"/>
      <c r="N391" s="89"/>
      <c r="O391" s="89"/>
      <c r="P391" s="94"/>
    </row>
    <row r="392" spans="5:16" x14ac:dyDescent="0.2">
      <c r="E392" s="89"/>
      <c r="F392" s="92"/>
      <c r="I392" s="89"/>
      <c r="J392" s="89"/>
      <c r="K392" s="89"/>
      <c r="L392" s="93"/>
      <c r="M392" s="89"/>
      <c r="N392" s="89"/>
      <c r="O392" s="89"/>
      <c r="P392" s="94"/>
    </row>
    <row r="393" spans="5:16" x14ac:dyDescent="0.2">
      <c r="E393" s="89"/>
      <c r="F393" s="92"/>
      <c r="I393" s="89"/>
      <c r="J393" s="89"/>
      <c r="K393" s="89"/>
      <c r="L393" s="93"/>
      <c r="M393" s="89"/>
      <c r="N393" s="89"/>
      <c r="O393" s="89"/>
      <c r="P393" s="94"/>
    </row>
    <row r="394" spans="5:16" x14ac:dyDescent="0.2">
      <c r="E394" s="89"/>
      <c r="F394" s="92"/>
      <c r="I394" s="89"/>
      <c r="J394" s="89"/>
      <c r="K394" s="89"/>
      <c r="L394" s="93"/>
      <c r="M394" s="89"/>
      <c r="N394" s="89"/>
      <c r="O394" s="89"/>
      <c r="P394" s="94"/>
    </row>
    <row r="395" spans="5:16" x14ac:dyDescent="0.2">
      <c r="E395" s="89"/>
      <c r="F395" s="92"/>
      <c r="I395" s="89"/>
      <c r="J395" s="89"/>
      <c r="K395" s="89"/>
      <c r="L395" s="93"/>
      <c r="M395" s="89"/>
      <c r="N395" s="89"/>
      <c r="O395" s="89"/>
      <c r="P395" s="94"/>
    </row>
    <row r="396" spans="5:16" x14ac:dyDescent="0.2">
      <c r="E396" s="89"/>
      <c r="F396" s="92"/>
      <c r="I396" s="89"/>
      <c r="J396" s="89"/>
      <c r="K396" s="89"/>
      <c r="L396" s="93"/>
      <c r="M396" s="89"/>
      <c r="N396" s="89"/>
      <c r="O396" s="89"/>
      <c r="P396" s="94"/>
    </row>
    <row r="397" spans="5:16" x14ac:dyDescent="0.2">
      <c r="E397" s="89"/>
      <c r="F397" s="92"/>
      <c r="I397" s="89"/>
      <c r="J397" s="89"/>
      <c r="K397" s="89"/>
      <c r="L397" s="93"/>
      <c r="M397" s="89"/>
      <c r="N397" s="89"/>
      <c r="O397" s="89"/>
      <c r="P397" s="94"/>
    </row>
    <row r="398" spans="5:16" x14ac:dyDescent="0.2">
      <c r="E398" s="89"/>
      <c r="F398" s="92"/>
      <c r="I398" s="89"/>
      <c r="J398" s="89"/>
      <c r="K398" s="89"/>
      <c r="L398" s="93"/>
      <c r="M398" s="89"/>
      <c r="N398" s="89"/>
      <c r="O398" s="89"/>
      <c r="P398" s="94"/>
    </row>
    <row r="399" spans="5:16" x14ac:dyDescent="0.2">
      <c r="E399" s="89"/>
      <c r="F399" s="92"/>
      <c r="I399" s="89"/>
      <c r="J399" s="89"/>
      <c r="K399" s="89"/>
      <c r="L399" s="93"/>
      <c r="M399" s="89"/>
      <c r="N399" s="89"/>
      <c r="O399" s="89"/>
      <c r="P399" s="94"/>
    </row>
    <row r="400" spans="5:16" x14ac:dyDescent="0.2">
      <c r="E400" s="89"/>
      <c r="F400" s="92"/>
      <c r="I400" s="89"/>
      <c r="J400" s="89"/>
      <c r="K400" s="89"/>
      <c r="L400" s="93"/>
      <c r="M400" s="89"/>
      <c r="N400" s="89"/>
      <c r="O400" s="89"/>
      <c r="P400" s="94"/>
    </row>
    <row r="401" spans="5:16" x14ac:dyDescent="0.2">
      <c r="E401" s="89"/>
      <c r="F401" s="92"/>
      <c r="I401" s="89"/>
      <c r="J401" s="89"/>
      <c r="K401" s="89"/>
      <c r="L401" s="93"/>
      <c r="M401" s="89"/>
      <c r="N401" s="89"/>
      <c r="O401" s="89"/>
      <c r="P401" s="94"/>
    </row>
    <row r="402" spans="5:16" x14ac:dyDescent="0.2">
      <c r="E402" s="89"/>
      <c r="F402" s="92"/>
      <c r="I402" s="89"/>
      <c r="J402" s="89"/>
      <c r="K402" s="89"/>
      <c r="L402" s="93"/>
      <c r="M402" s="89"/>
      <c r="N402" s="89"/>
      <c r="O402" s="89"/>
      <c r="P402" s="94"/>
    </row>
    <row r="403" spans="5:16" x14ac:dyDescent="0.2">
      <c r="E403" s="89"/>
      <c r="F403" s="92"/>
      <c r="I403" s="89"/>
      <c r="J403" s="89"/>
      <c r="K403" s="89"/>
      <c r="L403" s="93"/>
      <c r="M403" s="89"/>
      <c r="N403" s="89"/>
      <c r="O403" s="89"/>
      <c r="P403" s="94"/>
    </row>
    <row r="404" spans="5:16" x14ac:dyDescent="0.2">
      <c r="E404" s="89"/>
      <c r="F404" s="92"/>
      <c r="I404" s="89"/>
      <c r="J404" s="89"/>
      <c r="K404" s="89"/>
      <c r="L404" s="93"/>
      <c r="M404" s="89"/>
      <c r="N404" s="89"/>
      <c r="O404" s="89"/>
      <c r="P404" s="94"/>
    </row>
    <row r="405" spans="5:16" x14ac:dyDescent="0.2">
      <c r="E405" s="89"/>
      <c r="F405" s="92"/>
      <c r="I405" s="89"/>
      <c r="J405" s="89"/>
      <c r="K405" s="89"/>
      <c r="L405" s="93"/>
      <c r="M405" s="89"/>
      <c r="N405" s="89"/>
      <c r="O405" s="89"/>
      <c r="P405" s="94"/>
    </row>
    <row r="406" spans="5:16" x14ac:dyDescent="0.2">
      <c r="E406" s="89"/>
      <c r="F406" s="92"/>
      <c r="I406" s="89"/>
      <c r="J406" s="89"/>
      <c r="K406" s="89"/>
      <c r="L406" s="93"/>
      <c r="M406" s="89"/>
      <c r="N406" s="89"/>
      <c r="O406" s="89"/>
      <c r="P406" s="94"/>
    </row>
    <row r="407" spans="5:16" x14ac:dyDescent="0.2">
      <c r="E407" s="89"/>
      <c r="F407" s="92"/>
      <c r="I407" s="89"/>
      <c r="J407" s="89"/>
      <c r="K407" s="89"/>
      <c r="L407" s="93"/>
      <c r="M407" s="89"/>
      <c r="N407" s="89"/>
      <c r="O407" s="89"/>
      <c r="P407" s="94"/>
    </row>
    <row r="408" spans="5:16" x14ac:dyDescent="0.2">
      <c r="E408" s="89"/>
      <c r="F408" s="92"/>
      <c r="I408" s="89"/>
      <c r="J408" s="89"/>
      <c r="K408" s="89"/>
      <c r="L408" s="93"/>
      <c r="M408" s="89"/>
      <c r="N408" s="89"/>
      <c r="O408" s="89"/>
      <c r="P408" s="94"/>
    </row>
    <row r="409" spans="5:16" x14ac:dyDescent="0.2">
      <c r="E409" s="89"/>
      <c r="F409" s="92"/>
      <c r="I409" s="89"/>
      <c r="J409" s="89"/>
      <c r="K409" s="89"/>
      <c r="L409" s="93"/>
      <c r="M409" s="89"/>
      <c r="N409" s="89"/>
      <c r="O409" s="89"/>
      <c r="P409" s="94"/>
    </row>
    <row r="410" spans="5:16" x14ac:dyDescent="0.2">
      <c r="E410" s="89"/>
      <c r="F410" s="92"/>
      <c r="I410" s="89"/>
      <c r="J410" s="89"/>
      <c r="K410" s="89"/>
      <c r="L410" s="93"/>
      <c r="M410" s="89"/>
      <c r="N410" s="89"/>
      <c r="O410" s="89"/>
      <c r="P410" s="94"/>
    </row>
    <row r="411" spans="5:16" x14ac:dyDescent="0.2">
      <c r="E411" s="89"/>
      <c r="F411" s="92"/>
      <c r="I411" s="89"/>
      <c r="J411" s="89"/>
      <c r="K411" s="89"/>
      <c r="L411" s="93"/>
      <c r="M411" s="89"/>
      <c r="N411" s="89"/>
      <c r="O411" s="89"/>
      <c r="P411" s="94"/>
    </row>
    <row r="412" spans="5:16" x14ac:dyDescent="0.2">
      <c r="E412" s="89"/>
      <c r="F412" s="92"/>
      <c r="I412" s="89"/>
      <c r="J412" s="89"/>
      <c r="K412" s="89"/>
      <c r="L412" s="93"/>
      <c r="M412" s="89"/>
      <c r="N412" s="89"/>
      <c r="O412" s="89"/>
      <c r="P412" s="94"/>
    </row>
    <row r="413" spans="5:16" x14ac:dyDescent="0.2">
      <c r="E413" s="89"/>
      <c r="F413" s="92"/>
      <c r="I413" s="89"/>
      <c r="J413" s="89"/>
      <c r="K413" s="89"/>
      <c r="L413" s="93"/>
      <c r="M413" s="89"/>
      <c r="N413" s="89"/>
      <c r="O413" s="89"/>
      <c r="P413" s="94"/>
    </row>
    <row r="414" spans="5:16" x14ac:dyDescent="0.2">
      <c r="E414" s="89"/>
      <c r="F414" s="92"/>
      <c r="I414" s="89"/>
      <c r="J414" s="89"/>
      <c r="K414" s="89"/>
      <c r="L414" s="93"/>
      <c r="M414" s="89"/>
      <c r="N414" s="89"/>
      <c r="O414" s="89"/>
      <c r="P414" s="94"/>
    </row>
    <row r="415" spans="5:16" x14ac:dyDescent="0.2">
      <c r="E415" s="89"/>
      <c r="F415" s="92"/>
      <c r="I415" s="89"/>
      <c r="J415" s="89"/>
      <c r="K415" s="89"/>
      <c r="L415" s="93"/>
      <c r="M415" s="89"/>
      <c r="N415" s="89"/>
      <c r="O415" s="89"/>
      <c r="P415" s="94"/>
    </row>
    <row r="416" spans="5:16" x14ac:dyDescent="0.2">
      <c r="E416" s="89"/>
      <c r="F416" s="92"/>
      <c r="I416" s="89"/>
      <c r="J416" s="89"/>
      <c r="K416" s="89"/>
      <c r="L416" s="93"/>
      <c r="M416" s="89"/>
      <c r="N416" s="89"/>
      <c r="O416" s="89"/>
      <c r="P416" s="94"/>
    </row>
    <row r="417" spans="5:16" x14ac:dyDescent="0.2">
      <c r="E417" s="89"/>
      <c r="F417" s="92"/>
      <c r="I417" s="89"/>
      <c r="J417" s="89"/>
      <c r="K417" s="89"/>
      <c r="L417" s="93"/>
      <c r="M417" s="89"/>
      <c r="N417" s="89"/>
      <c r="O417" s="89"/>
      <c r="P417" s="94"/>
    </row>
    <row r="418" spans="5:16" x14ac:dyDescent="0.2">
      <c r="E418" s="89"/>
      <c r="F418" s="92"/>
      <c r="I418" s="89"/>
      <c r="J418" s="89"/>
      <c r="K418" s="89"/>
      <c r="L418" s="93"/>
      <c r="M418" s="89"/>
      <c r="N418" s="89"/>
      <c r="O418" s="89"/>
      <c r="P418" s="94"/>
    </row>
    <row r="419" spans="5:16" x14ac:dyDescent="0.2">
      <c r="E419" s="89"/>
      <c r="F419" s="92"/>
      <c r="I419" s="89"/>
      <c r="J419" s="89"/>
      <c r="K419" s="89"/>
      <c r="L419" s="93"/>
      <c r="M419" s="89"/>
      <c r="N419" s="89"/>
      <c r="O419" s="89"/>
      <c r="P419" s="94"/>
    </row>
    <row r="420" spans="5:16" x14ac:dyDescent="0.2">
      <c r="E420" s="89"/>
      <c r="F420" s="92"/>
      <c r="I420" s="89"/>
      <c r="J420" s="89"/>
      <c r="K420" s="89"/>
      <c r="L420" s="93"/>
      <c r="M420" s="89"/>
      <c r="N420" s="89"/>
      <c r="O420" s="89"/>
      <c r="P420" s="94"/>
    </row>
    <row r="421" spans="5:16" x14ac:dyDescent="0.2">
      <c r="E421" s="89"/>
      <c r="F421" s="92"/>
      <c r="I421" s="89"/>
      <c r="J421" s="89"/>
      <c r="K421" s="89"/>
      <c r="L421" s="93"/>
      <c r="M421" s="89"/>
      <c r="N421" s="89"/>
      <c r="O421" s="89"/>
      <c r="P421" s="94"/>
    </row>
    <row r="422" spans="5:16" x14ac:dyDescent="0.2">
      <c r="E422" s="89"/>
      <c r="F422" s="92"/>
      <c r="I422" s="89"/>
      <c r="J422" s="89"/>
      <c r="K422" s="89"/>
      <c r="L422" s="93"/>
      <c r="M422" s="89"/>
      <c r="N422" s="89"/>
      <c r="O422" s="89"/>
      <c r="P422" s="94"/>
    </row>
    <row r="423" spans="5:16" x14ac:dyDescent="0.2">
      <c r="E423" s="89"/>
      <c r="F423" s="92"/>
      <c r="I423" s="89"/>
      <c r="J423" s="89"/>
      <c r="K423" s="89"/>
      <c r="L423" s="93"/>
      <c r="M423" s="89"/>
      <c r="N423" s="89"/>
      <c r="O423" s="89"/>
      <c r="P423" s="94"/>
    </row>
    <row r="424" spans="5:16" x14ac:dyDescent="0.2">
      <c r="E424" s="89"/>
      <c r="F424" s="92"/>
      <c r="I424" s="89"/>
      <c r="J424" s="89"/>
      <c r="K424" s="89"/>
      <c r="L424" s="93"/>
      <c r="M424" s="89"/>
      <c r="N424" s="89"/>
      <c r="O424" s="89"/>
      <c r="P424" s="94"/>
    </row>
    <row r="425" spans="5:16" x14ac:dyDescent="0.2">
      <c r="E425" s="89"/>
      <c r="F425" s="92"/>
      <c r="I425" s="89"/>
      <c r="J425" s="89"/>
      <c r="K425" s="89"/>
      <c r="L425" s="93"/>
      <c r="M425" s="89"/>
      <c r="N425" s="89"/>
      <c r="O425" s="89"/>
      <c r="P425" s="94"/>
    </row>
    <row r="426" spans="5:16" x14ac:dyDescent="0.2">
      <c r="E426" s="89"/>
      <c r="F426" s="92"/>
      <c r="I426" s="89"/>
      <c r="J426" s="89"/>
      <c r="K426" s="89"/>
      <c r="L426" s="93"/>
      <c r="M426" s="89"/>
      <c r="N426" s="89"/>
      <c r="O426" s="89"/>
      <c r="P426" s="94"/>
    </row>
    <row r="427" spans="5:16" x14ac:dyDescent="0.2">
      <c r="E427" s="89"/>
      <c r="F427" s="92"/>
      <c r="I427" s="89"/>
      <c r="J427" s="89"/>
      <c r="K427" s="89"/>
      <c r="L427" s="93"/>
      <c r="M427" s="89"/>
      <c r="N427" s="89"/>
      <c r="O427" s="89"/>
      <c r="P427" s="94"/>
    </row>
    <row r="428" spans="5:16" x14ac:dyDescent="0.2">
      <c r="E428" s="89"/>
      <c r="F428" s="92"/>
      <c r="I428" s="89"/>
      <c r="J428" s="89"/>
      <c r="K428" s="89"/>
      <c r="L428" s="93"/>
      <c r="M428" s="89"/>
      <c r="N428" s="89"/>
      <c r="O428" s="89"/>
      <c r="P428" s="94"/>
    </row>
    <row r="429" spans="5:16" x14ac:dyDescent="0.2">
      <c r="E429" s="89"/>
      <c r="F429" s="92"/>
      <c r="I429" s="89"/>
      <c r="J429" s="89"/>
      <c r="K429" s="89"/>
      <c r="L429" s="93"/>
      <c r="M429" s="89"/>
      <c r="N429" s="89"/>
      <c r="O429" s="89"/>
      <c r="P429" s="94"/>
    </row>
    <row r="430" spans="5:16" x14ac:dyDescent="0.2">
      <c r="E430" s="89"/>
      <c r="F430" s="92"/>
      <c r="I430" s="89"/>
      <c r="J430" s="89"/>
      <c r="K430" s="89"/>
      <c r="L430" s="93"/>
      <c r="M430" s="89"/>
      <c r="N430" s="89"/>
      <c r="O430" s="89"/>
      <c r="P430" s="94"/>
    </row>
    <row r="431" spans="5:16" x14ac:dyDescent="0.2">
      <c r="E431" s="89"/>
      <c r="F431" s="92"/>
      <c r="I431" s="89"/>
      <c r="J431" s="89"/>
      <c r="K431" s="89"/>
      <c r="L431" s="93"/>
      <c r="M431" s="89"/>
      <c r="N431" s="89"/>
      <c r="O431" s="89"/>
      <c r="P431" s="94"/>
    </row>
    <row r="432" spans="5:16" x14ac:dyDescent="0.2">
      <c r="E432" s="89"/>
      <c r="F432" s="92"/>
      <c r="I432" s="89"/>
      <c r="J432" s="89"/>
      <c r="K432" s="89"/>
      <c r="L432" s="93"/>
      <c r="M432" s="89"/>
      <c r="N432" s="89"/>
      <c r="O432" s="89"/>
      <c r="P432" s="94"/>
    </row>
    <row r="433" spans="5:16" x14ac:dyDescent="0.2">
      <c r="E433" s="89"/>
      <c r="F433" s="92"/>
      <c r="I433" s="89"/>
      <c r="J433" s="89"/>
      <c r="K433" s="89"/>
      <c r="L433" s="93"/>
      <c r="M433" s="89"/>
      <c r="N433" s="89"/>
      <c r="O433" s="89"/>
      <c r="P433" s="94"/>
    </row>
    <row r="434" spans="5:16" x14ac:dyDescent="0.2">
      <c r="E434" s="89"/>
      <c r="F434" s="92"/>
      <c r="I434" s="89"/>
      <c r="J434" s="89"/>
      <c r="K434" s="89"/>
      <c r="L434" s="93"/>
      <c r="M434" s="89"/>
      <c r="N434" s="89"/>
      <c r="O434" s="89"/>
      <c r="P434" s="94"/>
    </row>
    <row r="435" spans="5:16" x14ac:dyDescent="0.2">
      <c r="E435" s="89"/>
      <c r="F435" s="92"/>
      <c r="I435" s="89"/>
      <c r="J435" s="89"/>
      <c r="K435" s="89"/>
      <c r="L435" s="93"/>
      <c r="M435" s="89"/>
      <c r="N435" s="89"/>
      <c r="O435" s="89"/>
      <c r="P435" s="94"/>
    </row>
    <row r="436" spans="5:16" x14ac:dyDescent="0.2">
      <c r="E436" s="89"/>
      <c r="F436" s="92"/>
      <c r="I436" s="89"/>
      <c r="J436" s="89"/>
      <c r="K436" s="89"/>
      <c r="L436" s="93"/>
      <c r="M436" s="89"/>
      <c r="N436" s="89"/>
      <c r="O436" s="89"/>
      <c r="P436" s="94"/>
    </row>
    <row r="437" spans="5:16" x14ac:dyDescent="0.2">
      <c r="E437" s="89"/>
      <c r="F437" s="92"/>
      <c r="I437" s="89"/>
      <c r="J437" s="89"/>
      <c r="K437" s="89"/>
      <c r="L437" s="93"/>
      <c r="M437" s="89"/>
      <c r="N437" s="89"/>
      <c r="O437" s="89"/>
      <c r="P437" s="94"/>
    </row>
    <row r="438" spans="5:16" x14ac:dyDescent="0.2">
      <c r="E438" s="89"/>
      <c r="F438" s="92"/>
      <c r="I438" s="89"/>
      <c r="J438" s="89"/>
      <c r="K438" s="89"/>
      <c r="L438" s="93"/>
      <c r="M438" s="89"/>
      <c r="N438" s="89"/>
      <c r="O438" s="89"/>
      <c r="P438" s="94"/>
    </row>
    <row r="439" spans="5:16" x14ac:dyDescent="0.2">
      <c r="E439" s="89"/>
      <c r="F439" s="92"/>
      <c r="I439" s="89"/>
      <c r="J439" s="89"/>
      <c r="K439" s="89"/>
      <c r="L439" s="93"/>
      <c r="M439" s="89"/>
      <c r="N439" s="89"/>
      <c r="O439" s="89"/>
      <c r="P439" s="94"/>
    </row>
    <row r="440" spans="5:16" x14ac:dyDescent="0.2">
      <c r="E440" s="89"/>
      <c r="F440" s="92"/>
      <c r="I440" s="89"/>
      <c r="J440" s="89"/>
      <c r="K440" s="89"/>
      <c r="L440" s="93"/>
      <c r="M440" s="89"/>
      <c r="N440" s="89"/>
      <c r="O440" s="89"/>
      <c r="P440" s="94"/>
    </row>
    <row r="441" spans="5:16" x14ac:dyDescent="0.2">
      <c r="E441" s="89"/>
      <c r="F441" s="92"/>
      <c r="I441" s="89"/>
      <c r="J441" s="89"/>
      <c r="K441" s="89"/>
      <c r="L441" s="93"/>
      <c r="M441" s="89"/>
      <c r="N441" s="89"/>
      <c r="O441" s="89"/>
      <c r="P441" s="94"/>
    </row>
    <row r="442" spans="5:16" x14ac:dyDescent="0.2">
      <c r="E442" s="89"/>
      <c r="F442" s="92"/>
      <c r="I442" s="89"/>
      <c r="J442" s="89"/>
      <c r="K442" s="89"/>
      <c r="L442" s="93"/>
      <c r="M442" s="89"/>
      <c r="N442" s="89"/>
      <c r="O442" s="89"/>
      <c r="P442" s="94"/>
    </row>
    <row r="443" spans="5:16" x14ac:dyDescent="0.2">
      <c r="E443" s="89"/>
      <c r="F443" s="92"/>
      <c r="I443" s="89"/>
      <c r="J443" s="89"/>
      <c r="K443" s="89"/>
      <c r="L443" s="93"/>
      <c r="M443" s="89"/>
      <c r="N443" s="89"/>
      <c r="O443" s="89"/>
      <c r="P443" s="94"/>
    </row>
    <row r="444" spans="5:16" x14ac:dyDescent="0.2">
      <c r="E444" s="89"/>
      <c r="F444" s="92"/>
      <c r="I444" s="89"/>
      <c r="J444" s="89"/>
      <c r="K444" s="89"/>
      <c r="L444" s="93"/>
      <c r="M444" s="89"/>
      <c r="N444" s="89"/>
      <c r="O444" s="89"/>
      <c r="P444" s="94"/>
    </row>
    <row r="445" spans="5:16" x14ac:dyDescent="0.2">
      <c r="E445" s="89"/>
      <c r="F445" s="92"/>
      <c r="I445" s="89"/>
      <c r="J445" s="89"/>
      <c r="K445" s="89"/>
      <c r="L445" s="93"/>
      <c r="M445" s="89"/>
      <c r="N445" s="89"/>
      <c r="O445" s="89"/>
      <c r="P445" s="94"/>
    </row>
    <row r="446" spans="5:16" x14ac:dyDescent="0.2">
      <c r="E446" s="89"/>
      <c r="F446" s="92"/>
      <c r="I446" s="89"/>
      <c r="J446" s="89"/>
      <c r="K446" s="89"/>
      <c r="L446" s="93"/>
      <c r="M446" s="89"/>
      <c r="N446" s="89"/>
      <c r="O446" s="89"/>
      <c r="P446" s="94"/>
    </row>
    <row r="447" spans="5:16" x14ac:dyDescent="0.2">
      <c r="E447" s="89"/>
      <c r="F447" s="92"/>
      <c r="I447" s="89"/>
      <c r="J447" s="89"/>
      <c r="K447" s="89"/>
      <c r="L447" s="93"/>
      <c r="M447" s="89"/>
      <c r="N447" s="89"/>
      <c r="O447" s="89"/>
      <c r="P447" s="94"/>
    </row>
    <row r="448" spans="5:16" x14ac:dyDescent="0.2">
      <c r="E448" s="89"/>
      <c r="F448" s="92"/>
      <c r="I448" s="89"/>
      <c r="J448" s="89"/>
      <c r="K448" s="89"/>
      <c r="L448" s="93"/>
      <c r="M448" s="89"/>
      <c r="N448" s="89"/>
      <c r="O448" s="89"/>
      <c r="P448" s="94"/>
    </row>
    <row r="449" spans="5:16" x14ac:dyDescent="0.2">
      <c r="E449" s="89"/>
      <c r="F449" s="92"/>
      <c r="I449" s="89"/>
      <c r="J449" s="89"/>
      <c r="K449" s="89"/>
      <c r="L449" s="93"/>
      <c r="M449" s="89"/>
      <c r="N449" s="89"/>
      <c r="O449" s="89"/>
      <c r="P449" s="94"/>
    </row>
    <row r="450" spans="5:16" x14ac:dyDescent="0.2">
      <c r="E450" s="89"/>
      <c r="F450" s="92"/>
      <c r="I450" s="89"/>
      <c r="J450" s="89"/>
      <c r="K450" s="89"/>
      <c r="L450" s="93"/>
      <c r="M450" s="89"/>
      <c r="N450" s="89"/>
      <c r="O450" s="89"/>
      <c r="P450" s="94"/>
    </row>
    <row r="451" spans="5:16" x14ac:dyDescent="0.2">
      <c r="E451" s="89"/>
      <c r="F451" s="92"/>
      <c r="I451" s="89"/>
      <c r="J451" s="89"/>
      <c r="K451" s="89"/>
      <c r="L451" s="93"/>
      <c r="M451" s="89"/>
      <c r="N451" s="89"/>
      <c r="O451" s="89"/>
      <c r="P451" s="94"/>
    </row>
    <row r="452" spans="5:16" x14ac:dyDescent="0.2">
      <c r="E452" s="89"/>
      <c r="F452" s="92"/>
      <c r="I452" s="89"/>
      <c r="J452" s="89"/>
      <c r="K452" s="89"/>
      <c r="L452" s="93"/>
      <c r="M452" s="89"/>
      <c r="N452" s="89"/>
      <c r="O452" s="89"/>
      <c r="P452" s="94"/>
    </row>
    <row r="453" spans="5:16" x14ac:dyDescent="0.2">
      <c r="E453" s="89"/>
      <c r="F453" s="92"/>
      <c r="I453" s="89"/>
      <c r="J453" s="89"/>
      <c r="K453" s="89"/>
      <c r="L453" s="93"/>
      <c r="M453" s="89"/>
      <c r="N453" s="89"/>
      <c r="O453" s="89"/>
      <c r="P453" s="94"/>
    </row>
    <row r="454" spans="5:16" x14ac:dyDescent="0.2">
      <c r="E454" s="89"/>
      <c r="F454" s="92"/>
      <c r="I454" s="89"/>
      <c r="J454" s="89"/>
      <c r="K454" s="89"/>
      <c r="L454" s="93"/>
      <c r="M454" s="89"/>
      <c r="N454" s="89"/>
      <c r="O454" s="89"/>
      <c r="P454" s="94"/>
    </row>
    <row r="455" spans="5:16" x14ac:dyDescent="0.2">
      <c r="E455" s="89"/>
      <c r="F455" s="92"/>
      <c r="I455" s="89"/>
      <c r="J455" s="89"/>
      <c r="K455" s="89"/>
      <c r="L455" s="93"/>
      <c r="M455" s="89"/>
      <c r="N455" s="89"/>
      <c r="O455" s="89"/>
      <c r="P455" s="94"/>
    </row>
    <row r="456" spans="5:16" x14ac:dyDescent="0.2">
      <c r="E456" s="89"/>
      <c r="F456" s="92"/>
      <c r="I456" s="89"/>
      <c r="J456" s="89"/>
      <c r="K456" s="89"/>
      <c r="L456" s="93"/>
      <c r="M456" s="89"/>
      <c r="N456" s="89"/>
      <c r="O456" s="89"/>
      <c r="P456" s="94"/>
    </row>
    <row r="457" spans="5:16" x14ac:dyDescent="0.2">
      <c r="E457" s="89"/>
      <c r="F457" s="92"/>
      <c r="I457" s="89"/>
      <c r="J457" s="89"/>
      <c r="K457" s="89"/>
      <c r="L457" s="93"/>
      <c r="M457" s="89"/>
      <c r="N457" s="89"/>
      <c r="O457" s="89"/>
      <c r="P457" s="94"/>
    </row>
    <row r="458" spans="5:16" x14ac:dyDescent="0.2">
      <c r="E458" s="89"/>
      <c r="F458" s="92"/>
      <c r="I458" s="89"/>
      <c r="J458" s="89"/>
      <c r="K458" s="89"/>
      <c r="L458" s="93"/>
      <c r="M458" s="89"/>
      <c r="N458" s="89"/>
      <c r="O458" s="89"/>
      <c r="P458" s="94"/>
    </row>
    <row r="459" spans="5:16" x14ac:dyDescent="0.2">
      <c r="E459" s="89"/>
      <c r="F459" s="92"/>
      <c r="I459" s="89"/>
      <c r="J459" s="89"/>
      <c r="K459" s="89"/>
      <c r="L459" s="93"/>
      <c r="M459" s="89"/>
      <c r="N459" s="89"/>
      <c r="O459" s="89"/>
      <c r="P459" s="94"/>
    </row>
    <row r="460" spans="5:16" x14ac:dyDescent="0.2">
      <c r="E460" s="89"/>
      <c r="F460" s="92"/>
      <c r="I460" s="89"/>
      <c r="J460" s="89"/>
      <c r="K460" s="89"/>
      <c r="L460" s="93"/>
      <c r="M460" s="89"/>
      <c r="N460" s="89"/>
      <c r="O460" s="89"/>
      <c r="P460" s="94"/>
    </row>
    <row r="461" spans="5:16" x14ac:dyDescent="0.2">
      <c r="E461" s="89"/>
      <c r="F461" s="92"/>
      <c r="I461" s="89"/>
      <c r="J461" s="89"/>
      <c r="K461" s="89"/>
      <c r="L461" s="93"/>
      <c r="M461" s="89"/>
      <c r="N461" s="89"/>
      <c r="O461" s="89"/>
      <c r="P461" s="94"/>
    </row>
    <row r="462" spans="5:16" x14ac:dyDescent="0.2">
      <c r="E462" s="89"/>
      <c r="F462" s="92"/>
      <c r="I462" s="89"/>
      <c r="J462" s="89"/>
      <c r="K462" s="89"/>
      <c r="L462" s="93"/>
      <c r="M462" s="89"/>
      <c r="N462" s="89"/>
      <c r="O462" s="89"/>
      <c r="P462" s="94"/>
    </row>
    <row r="463" spans="5:16" x14ac:dyDescent="0.2">
      <c r="E463" s="89"/>
      <c r="F463" s="92"/>
      <c r="I463" s="89"/>
      <c r="J463" s="89"/>
      <c r="K463" s="89"/>
      <c r="L463" s="93"/>
      <c r="M463" s="89"/>
      <c r="N463" s="89"/>
      <c r="O463" s="89"/>
      <c r="P463" s="94"/>
    </row>
    <row r="464" spans="5:16" x14ac:dyDescent="0.2">
      <c r="E464" s="89"/>
      <c r="F464" s="92"/>
      <c r="I464" s="89"/>
      <c r="J464" s="89"/>
      <c r="K464" s="89"/>
      <c r="L464" s="93"/>
      <c r="M464" s="89"/>
      <c r="N464" s="89"/>
      <c r="O464" s="89"/>
      <c r="P464" s="94"/>
    </row>
    <row r="465" spans="5:16" x14ac:dyDescent="0.2">
      <c r="E465" s="89"/>
      <c r="F465" s="92"/>
      <c r="I465" s="89"/>
      <c r="J465" s="89"/>
      <c r="K465" s="89"/>
      <c r="L465" s="93"/>
      <c r="M465" s="89"/>
      <c r="N465" s="89"/>
      <c r="O465" s="89"/>
      <c r="P465" s="94"/>
    </row>
    <row r="466" spans="5:16" x14ac:dyDescent="0.2">
      <c r="E466" s="89"/>
      <c r="F466" s="92"/>
      <c r="I466" s="89"/>
      <c r="J466" s="89"/>
      <c r="K466" s="89"/>
      <c r="L466" s="93"/>
      <c r="M466" s="89"/>
      <c r="N466" s="89"/>
      <c r="O466" s="89"/>
      <c r="P466" s="94"/>
    </row>
    <row r="467" spans="5:16" x14ac:dyDescent="0.2">
      <c r="E467" s="89"/>
      <c r="F467" s="92"/>
      <c r="I467" s="89"/>
      <c r="J467" s="89"/>
      <c r="K467" s="89"/>
      <c r="L467" s="93"/>
      <c r="M467" s="89"/>
      <c r="N467" s="89"/>
      <c r="O467" s="89"/>
      <c r="P467" s="94"/>
    </row>
    <row r="468" spans="5:16" x14ac:dyDescent="0.2">
      <c r="E468" s="89"/>
      <c r="F468" s="92"/>
      <c r="I468" s="89"/>
      <c r="J468" s="89"/>
      <c r="K468" s="89"/>
      <c r="L468" s="93"/>
      <c r="M468" s="89"/>
      <c r="N468" s="89"/>
      <c r="O468" s="89"/>
      <c r="P468" s="94"/>
    </row>
    <row r="469" spans="5:16" x14ac:dyDescent="0.2">
      <c r="E469" s="89"/>
      <c r="F469" s="92"/>
      <c r="I469" s="89"/>
      <c r="J469" s="89"/>
      <c r="K469" s="89"/>
      <c r="L469" s="93"/>
      <c r="M469" s="89"/>
      <c r="N469" s="89"/>
      <c r="O469" s="89"/>
      <c r="P469" s="94"/>
    </row>
    <row r="470" spans="5:16" x14ac:dyDescent="0.2">
      <c r="E470" s="89"/>
      <c r="F470" s="92"/>
      <c r="I470" s="89"/>
      <c r="J470" s="89"/>
      <c r="K470" s="89"/>
      <c r="L470" s="93"/>
      <c r="M470" s="89"/>
      <c r="N470" s="89"/>
      <c r="O470" s="89"/>
      <c r="P470" s="94"/>
    </row>
    <row r="471" spans="5:16" x14ac:dyDescent="0.2">
      <c r="E471" s="89"/>
      <c r="F471" s="92"/>
      <c r="I471" s="89"/>
      <c r="J471" s="89"/>
      <c r="K471" s="89"/>
      <c r="L471" s="93"/>
      <c r="M471" s="89"/>
      <c r="N471" s="89"/>
      <c r="O471" s="89"/>
      <c r="P471" s="94"/>
    </row>
    <row r="472" spans="5:16" x14ac:dyDescent="0.2">
      <c r="E472" s="89"/>
      <c r="F472" s="92"/>
      <c r="I472" s="89"/>
      <c r="J472" s="89"/>
      <c r="K472" s="89"/>
      <c r="L472" s="93"/>
      <c r="M472" s="89"/>
      <c r="N472" s="89"/>
      <c r="O472" s="89"/>
      <c r="P472" s="94"/>
    </row>
    <row r="473" spans="5:16" x14ac:dyDescent="0.2">
      <c r="E473" s="89"/>
      <c r="F473" s="92"/>
      <c r="I473" s="89"/>
      <c r="J473" s="89"/>
      <c r="K473" s="89"/>
      <c r="L473" s="93"/>
      <c r="M473" s="89"/>
      <c r="N473" s="89"/>
      <c r="O473" s="89"/>
      <c r="P473" s="94"/>
    </row>
    <row r="474" spans="5:16" x14ac:dyDescent="0.2">
      <c r="E474" s="89"/>
      <c r="F474" s="92"/>
      <c r="I474" s="89"/>
      <c r="J474" s="89"/>
      <c r="K474" s="89"/>
      <c r="L474" s="93"/>
      <c r="M474" s="89"/>
      <c r="N474" s="89"/>
      <c r="O474" s="89"/>
      <c r="P474" s="94"/>
    </row>
    <row r="475" spans="5:16" x14ac:dyDescent="0.2">
      <c r="E475" s="89"/>
      <c r="F475" s="92"/>
      <c r="I475" s="89"/>
      <c r="J475" s="89"/>
      <c r="K475" s="89"/>
      <c r="L475" s="93"/>
      <c r="M475" s="89"/>
      <c r="N475" s="89"/>
      <c r="O475" s="89"/>
      <c r="P475" s="94"/>
    </row>
    <row r="476" spans="5:16" x14ac:dyDescent="0.2">
      <c r="E476" s="89"/>
      <c r="F476" s="92"/>
      <c r="I476" s="89"/>
      <c r="J476" s="89"/>
      <c r="K476" s="89"/>
      <c r="L476" s="93"/>
      <c r="M476" s="89"/>
      <c r="N476" s="89"/>
      <c r="O476" s="89"/>
      <c r="P476" s="94"/>
    </row>
    <row r="477" spans="5:16" x14ac:dyDescent="0.2">
      <c r="E477" s="89"/>
      <c r="F477" s="92"/>
      <c r="I477" s="89"/>
      <c r="J477" s="89"/>
      <c r="K477" s="89"/>
      <c r="L477" s="93"/>
      <c r="M477" s="89"/>
      <c r="N477" s="89"/>
      <c r="O477" s="89"/>
      <c r="P477" s="94"/>
    </row>
    <row r="478" spans="5:16" x14ac:dyDescent="0.2">
      <c r="E478" s="89"/>
      <c r="F478" s="92"/>
      <c r="I478" s="89"/>
      <c r="J478" s="89"/>
      <c r="K478" s="89"/>
      <c r="L478" s="93"/>
      <c r="M478" s="89"/>
      <c r="N478" s="89"/>
      <c r="O478" s="89"/>
      <c r="P478" s="94"/>
    </row>
    <row r="479" spans="5:16" x14ac:dyDescent="0.2">
      <c r="E479" s="89"/>
      <c r="F479" s="92"/>
      <c r="I479" s="89"/>
      <c r="J479" s="89"/>
      <c r="K479" s="89"/>
      <c r="L479" s="93"/>
      <c r="M479" s="89"/>
      <c r="N479" s="89"/>
      <c r="O479" s="89"/>
      <c r="P479" s="94"/>
    </row>
    <row r="480" spans="5:16" x14ac:dyDescent="0.2">
      <c r="E480" s="89"/>
      <c r="F480" s="92"/>
      <c r="I480" s="89"/>
      <c r="J480" s="89"/>
      <c r="K480" s="89"/>
      <c r="L480" s="93"/>
      <c r="M480" s="89"/>
      <c r="N480" s="89"/>
      <c r="O480" s="89"/>
      <c r="P480" s="94"/>
    </row>
    <row r="481" spans="5:16" x14ac:dyDescent="0.2">
      <c r="E481" s="89"/>
      <c r="F481" s="92"/>
      <c r="I481" s="89"/>
      <c r="J481" s="89"/>
      <c r="K481" s="89"/>
      <c r="L481" s="93"/>
      <c r="M481" s="89"/>
      <c r="N481" s="89"/>
      <c r="O481" s="89"/>
      <c r="P481" s="94"/>
    </row>
    <row r="482" spans="5:16" x14ac:dyDescent="0.2">
      <c r="E482" s="89"/>
      <c r="F482" s="92"/>
      <c r="I482" s="89"/>
      <c r="J482" s="89"/>
      <c r="K482" s="89"/>
      <c r="L482" s="93"/>
      <c r="M482" s="89"/>
      <c r="N482" s="89"/>
      <c r="O482" s="89"/>
      <c r="P482" s="94"/>
    </row>
    <row r="483" spans="5:16" x14ac:dyDescent="0.2">
      <c r="E483" s="89"/>
      <c r="F483" s="92"/>
      <c r="I483" s="89"/>
      <c r="J483" s="89"/>
      <c r="K483" s="89"/>
      <c r="L483" s="93"/>
      <c r="M483" s="89"/>
      <c r="N483" s="89"/>
      <c r="O483" s="89"/>
      <c r="P483" s="94"/>
    </row>
    <row r="484" spans="5:16" x14ac:dyDescent="0.2">
      <c r="E484" s="89"/>
      <c r="F484" s="92"/>
      <c r="I484" s="89"/>
      <c r="J484" s="89"/>
      <c r="K484" s="89"/>
      <c r="L484" s="93"/>
      <c r="M484" s="89"/>
      <c r="N484" s="89"/>
      <c r="O484" s="89"/>
      <c r="P484" s="94"/>
    </row>
    <row r="485" spans="5:16" x14ac:dyDescent="0.2">
      <c r="E485" s="89"/>
      <c r="F485" s="92"/>
      <c r="I485" s="89"/>
      <c r="J485" s="89"/>
      <c r="K485" s="89"/>
      <c r="L485" s="93"/>
      <c r="M485" s="89"/>
      <c r="N485" s="89"/>
      <c r="O485" s="89"/>
      <c r="P485" s="94"/>
    </row>
    <row r="486" spans="5:16" x14ac:dyDescent="0.2">
      <c r="E486" s="89"/>
      <c r="F486" s="92"/>
      <c r="I486" s="89"/>
      <c r="J486" s="89"/>
      <c r="K486" s="89"/>
      <c r="L486" s="93"/>
      <c r="M486" s="89"/>
      <c r="N486" s="89"/>
      <c r="O486" s="89"/>
      <c r="P486" s="94"/>
    </row>
    <row r="487" spans="5:16" x14ac:dyDescent="0.2">
      <c r="E487" s="89"/>
      <c r="F487" s="92"/>
      <c r="I487" s="89"/>
      <c r="J487" s="89"/>
      <c r="K487" s="89"/>
      <c r="L487" s="93"/>
      <c r="M487" s="89"/>
      <c r="N487" s="89"/>
      <c r="O487" s="89"/>
      <c r="P487" s="94"/>
    </row>
    <row r="488" spans="5:16" x14ac:dyDescent="0.2">
      <c r="E488" s="89"/>
      <c r="F488" s="92"/>
      <c r="I488" s="89"/>
      <c r="J488" s="89"/>
      <c r="K488" s="89"/>
      <c r="L488" s="93"/>
      <c r="M488" s="89"/>
      <c r="N488" s="89"/>
      <c r="O488" s="89"/>
      <c r="P488" s="94"/>
    </row>
    <row r="489" spans="5:16" x14ac:dyDescent="0.2">
      <c r="E489" s="89"/>
      <c r="F489" s="92"/>
      <c r="I489" s="89"/>
      <c r="J489" s="89"/>
      <c r="K489" s="89"/>
      <c r="L489" s="93"/>
      <c r="M489" s="89"/>
      <c r="N489" s="89"/>
      <c r="O489" s="89"/>
      <c r="P489" s="94"/>
    </row>
    <row r="490" spans="5:16" x14ac:dyDescent="0.2">
      <c r="E490" s="89"/>
      <c r="F490" s="92"/>
      <c r="I490" s="89"/>
      <c r="J490" s="89"/>
      <c r="K490" s="89"/>
      <c r="L490" s="93"/>
      <c r="M490" s="89"/>
      <c r="N490" s="89"/>
      <c r="O490" s="89"/>
      <c r="P490" s="94"/>
    </row>
    <row r="491" spans="5:16" x14ac:dyDescent="0.2">
      <c r="E491" s="89"/>
      <c r="F491" s="92"/>
      <c r="I491" s="89"/>
      <c r="J491" s="89"/>
      <c r="K491" s="89"/>
      <c r="L491" s="93"/>
      <c r="M491" s="89"/>
      <c r="N491" s="89"/>
      <c r="O491" s="89"/>
      <c r="P491" s="94"/>
    </row>
    <row r="492" spans="5:16" x14ac:dyDescent="0.2">
      <c r="E492" s="89"/>
      <c r="F492" s="92"/>
      <c r="I492" s="89"/>
      <c r="J492" s="89"/>
      <c r="K492" s="89"/>
      <c r="L492" s="93"/>
      <c r="M492" s="89"/>
      <c r="N492" s="89"/>
      <c r="O492" s="89"/>
      <c r="P492" s="94"/>
    </row>
    <row r="493" spans="5:16" x14ac:dyDescent="0.2">
      <c r="E493" s="89"/>
      <c r="F493" s="92"/>
      <c r="I493" s="89"/>
      <c r="J493" s="89"/>
      <c r="K493" s="89"/>
      <c r="L493" s="93"/>
      <c r="M493" s="89"/>
      <c r="N493" s="89"/>
      <c r="O493" s="89"/>
      <c r="P493" s="94"/>
    </row>
    <row r="494" spans="5:16" x14ac:dyDescent="0.2">
      <c r="E494" s="89"/>
      <c r="F494" s="92"/>
      <c r="I494" s="89"/>
      <c r="J494" s="89"/>
      <c r="K494" s="89"/>
      <c r="L494" s="93"/>
      <c r="M494" s="89"/>
      <c r="N494" s="89"/>
      <c r="O494" s="89"/>
      <c r="P494" s="94"/>
    </row>
    <row r="495" spans="5:16" x14ac:dyDescent="0.2">
      <c r="E495" s="89"/>
      <c r="F495" s="92"/>
      <c r="I495" s="89"/>
      <c r="J495" s="89"/>
      <c r="K495" s="89"/>
      <c r="L495" s="93"/>
      <c r="M495" s="89"/>
      <c r="N495" s="89"/>
      <c r="O495" s="89"/>
      <c r="P495" s="94"/>
    </row>
    <row r="496" spans="5:16" x14ac:dyDescent="0.2">
      <c r="E496" s="89"/>
      <c r="F496" s="92"/>
      <c r="I496" s="89"/>
      <c r="J496" s="89"/>
      <c r="K496" s="89"/>
      <c r="L496" s="93"/>
      <c r="M496" s="89"/>
      <c r="N496" s="89"/>
      <c r="O496" s="89"/>
      <c r="P496" s="94"/>
    </row>
    <row r="497" spans="5:16" x14ac:dyDescent="0.2">
      <c r="E497" s="89"/>
      <c r="F497" s="92"/>
      <c r="I497" s="89"/>
      <c r="J497" s="89"/>
      <c r="K497" s="89"/>
      <c r="L497" s="93"/>
      <c r="M497" s="89"/>
      <c r="N497" s="89"/>
      <c r="O497" s="89"/>
      <c r="P497" s="94"/>
    </row>
    <row r="498" spans="5:16" x14ac:dyDescent="0.2">
      <c r="E498" s="89"/>
      <c r="F498" s="92"/>
      <c r="I498" s="89"/>
      <c r="J498" s="89"/>
      <c r="K498" s="89"/>
      <c r="L498" s="93"/>
      <c r="M498" s="89"/>
      <c r="N498" s="89"/>
      <c r="O498" s="89"/>
      <c r="P498" s="94"/>
    </row>
    <row r="499" spans="5:16" x14ac:dyDescent="0.2">
      <c r="E499" s="89"/>
      <c r="F499" s="92"/>
      <c r="I499" s="89"/>
      <c r="J499" s="89"/>
      <c r="K499" s="89"/>
      <c r="L499" s="93"/>
      <c r="M499" s="89"/>
      <c r="N499" s="89"/>
      <c r="O499" s="89"/>
      <c r="P499" s="94"/>
    </row>
    <row r="500" spans="5:16" x14ac:dyDescent="0.2">
      <c r="E500" s="89"/>
      <c r="F500" s="92"/>
      <c r="I500" s="89"/>
      <c r="J500" s="89"/>
      <c r="K500" s="89"/>
      <c r="L500" s="93"/>
      <c r="M500" s="89"/>
      <c r="N500" s="89"/>
      <c r="O500" s="89"/>
      <c r="P500" s="94"/>
    </row>
    <row r="501" spans="5:16" x14ac:dyDescent="0.2">
      <c r="E501" s="89"/>
      <c r="F501" s="92"/>
      <c r="I501" s="89"/>
      <c r="J501" s="89"/>
      <c r="K501" s="89"/>
      <c r="L501" s="93"/>
      <c r="M501" s="89"/>
      <c r="N501" s="89"/>
      <c r="O501" s="89"/>
      <c r="P501" s="94"/>
    </row>
    <row r="502" spans="5:16" x14ac:dyDescent="0.2">
      <c r="E502" s="89"/>
      <c r="F502" s="92"/>
      <c r="I502" s="89"/>
      <c r="J502" s="89"/>
      <c r="K502" s="89"/>
      <c r="L502" s="93"/>
      <c r="M502" s="89"/>
      <c r="N502" s="89"/>
      <c r="O502" s="89"/>
      <c r="P502" s="94"/>
    </row>
    <row r="503" spans="5:16" x14ac:dyDescent="0.2">
      <c r="E503" s="89"/>
      <c r="F503" s="92"/>
      <c r="I503" s="89"/>
      <c r="J503" s="89"/>
      <c r="K503" s="89"/>
      <c r="L503" s="93"/>
      <c r="M503" s="89"/>
      <c r="N503" s="89"/>
      <c r="O503" s="89"/>
      <c r="P503" s="94"/>
    </row>
    <row r="504" spans="5:16" x14ac:dyDescent="0.2">
      <c r="E504" s="89"/>
      <c r="F504" s="92"/>
      <c r="I504" s="89"/>
      <c r="J504" s="89"/>
      <c r="K504" s="89"/>
      <c r="L504" s="93"/>
      <c r="M504" s="89"/>
      <c r="N504" s="89"/>
      <c r="O504" s="89"/>
      <c r="P504" s="94"/>
    </row>
    <row r="505" spans="5:16" x14ac:dyDescent="0.2">
      <c r="E505" s="89"/>
      <c r="F505" s="92"/>
      <c r="I505" s="89"/>
      <c r="J505" s="89"/>
      <c r="K505" s="89"/>
      <c r="L505" s="93"/>
      <c r="M505" s="89"/>
      <c r="N505" s="89"/>
      <c r="O505" s="89"/>
      <c r="P505" s="94"/>
    </row>
    <row r="506" spans="5:16" x14ac:dyDescent="0.2">
      <c r="E506" s="89"/>
      <c r="F506" s="92"/>
      <c r="I506" s="89"/>
      <c r="J506" s="89"/>
      <c r="K506" s="89"/>
      <c r="L506" s="93"/>
      <c r="M506" s="89"/>
      <c r="N506" s="89"/>
      <c r="O506" s="89"/>
      <c r="P506" s="94"/>
    </row>
    <row r="507" spans="5:16" x14ac:dyDescent="0.2">
      <c r="E507" s="89"/>
      <c r="F507" s="92"/>
      <c r="I507" s="89"/>
      <c r="J507" s="89"/>
      <c r="K507" s="89"/>
      <c r="L507" s="93"/>
      <c r="M507" s="89"/>
      <c r="N507" s="89"/>
      <c r="O507" s="89"/>
      <c r="P507" s="94"/>
    </row>
    <row r="508" spans="5:16" x14ac:dyDescent="0.2">
      <c r="E508" s="89"/>
      <c r="F508" s="92"/>
      <c r="I508" s="89"/>
      <c r="J508" s="89"/>
      <c r="K508" s="89"/>
      <c r="L508" s="93"/>
      <c r="M508" s="89"/>
      <c r="N508" s="89"/>
      <c r="O508" s="89"/>
      <c r="P508" s="94"/>
    </row>
    <row r="509" spans="5:16" x14ac:dyDescent="0.2">
      <c r="E509" s="89"/>
      <c r="F509" s="92"/>
      <c r="I509" s="89"/>
      <c r="J509" s="89"/>
      <c r="K509" s="89"/>
      <c r="L509" s="93"/>
      <c r="M509" s="89"/>
      <c r="N509" s="89"/>
      <c r="O509" s="89"/>
      <c r="P509" s="94"/>
    </row>
    <row r="510" spans="5:16" x14ac:dyDescent="0.2">
      <c r="E510" s="89"/>
      <c r="F510" s="92"/>
      <c r="I510" s="89"/>
      <c r="J510" s="89"/>
      <c r="K510" s="89"/>
      <c r="L510" s="93"/>
      <c r="M510" s="89"/>
      <c r="N510" s="89"/>
      <c r="O510" s="89"/>
      <c r="P510" s="94"/>
    </row>
    <row r="511" spans="5:16" x14ac:dyDescent="0.2">
      <c r="E511" s="89"/>
      <c r="F511" s="92"/>
      <c r="I511" s="89"/>
      <c r="J511" s="89"/>
      <c r="K511" s="89"/>
      <c r="L511" s="93"/>
      <c r="M511" s="89"/>
      <c r="N511" s="89"/>
      <c r="O511" s="89"/>
      <c r="P511" s="94"/>
    </row>
    <row r="512" spans="5:16" x14ac:dyDescent="0.2">
      <c r="E512" s="89"/>
      <c r="F512" s="92"/>
      <c r="I512" s="89"/>
      <c r="J512" s="89"/>
      <c r="K512" s="89"/>
      <c r="L512" s="93"/>
      <c r="M512" s="89"/>
      <c r="N512" s="89"/>
      <c r="O512" s="89"/>
      <c r="P512" s="94"/>
    </row>
    <row r="513" spans="5:16" x14ac:dyDescent="0.2">
      <c r="E513" s="89"/>
      <c r="F513" s="92"/>
      <c r="I513" s="89"/>
      <c r="J513" s="89"/>
      <c r="K513" s="89"/>
      <c r="L513" s="93"/>
      <c r="M513" s="89"/>
      <c r="N513" s="89"/>
      <c r="O513" s="89"/>
      <c r="P513" s="94"/>
    </row>
    <row r="514" spans="5:16" x14ac:dyDescent="0.2">
      <c r="E514" s="89"/>
      <c r="F514" s="92"/>
      <c r="I514" s="89"/>
      <c r="J514" s="89"/>
      <c r="K514" s="89"/>
      <c r="L514" s="93"/>
      <c r="M514" s="89"/>
      <c r="N514" s="89"/>
      <c r="O514" s="89"/>
      <c r="P514" s="94"/>
    </row>
    <row r="515" spans="5:16" x14ac:dyDescent="0.2">
      <c r="E515" s="89"/>
      <c r="F515" s="92"/>
      <c r="I515" s="89"/>
      <c r="J515" s="89"/>
      <c r="K515" s="89"/>
      <c r="L515" s="93"/>
      <c r="M515" s="89"/>
      <c r="N515" s="89"/>
      <c r="O515" s="89"/>
      <c r="P515" s="94"/>
    </row>
    <row r="516" spans="5:16" x14ac:dyDescent="0.2">
      <c r="E516" s="89"/>
      <c r="F516" s="92"/>
      <c r="I516" s="89"/>
      <c r="J516" s="89"/>
      <c r="K516" s="89"/>
      <c r="L516" s="93"/>
      <c r="M516" s="89"/>
      <c r="N516" s="89"/>
      <c r="O516" s="89"/>
      <c r="P516" s="94"/>
    </row>
    <row r="517" spans="5:16" x14ac:dyDescent="0.2">
      <c r="E517" s="89"/>
      <c r="F517" s="92"/>
      <c r="I517" s="89"/>
      <c r="J517" s="89"/>
      <c r="K517" s="89"/>
      <c r="L517" s="93"/>
      <c r="M517" s="89"/>
      <c r="N517" s="89"/>
      <c r="O517" s="89"/>
      <c r="P517" s="94"/>
    </row>
    <row r="518" spans="5:16" x14ac:dyDescent="0.2">
      <c r="E518" s="89"/>
      <c r="F518" s="92"/>
      <c r="I518" s="89"/>
      <c r="J518" s="89"/>
      <c r="K518" s="89"/>
      <c r="L518" s="93"/>
      <c r="M518" s="89"/>
      <c r="N518" s="89"/>
      <c r="O518" s="89"/>
      <c r="P518" s="94"/>
    </row>
    <row r="519" spans="5:16" x14ac:dyDescent="0.2">
      <c r="E519" s="89"/>
      <c r="F519" s="92"/>
      <c r="I519" s="89"/>
      <c r="J519" s="89"/>
      <c r="K519" s="89"/>
      <c r="L519" s="93"/>
      <c r="M519" s="89"/>
      <c r="N519" s="89"/>
      <c r="O519" s="89"/>
      <c r="P519" s="94"/>
    </row>
    <row r="520" spans="5:16" x14ac:dyDescent="0.2">
      <c r="E520" s="89"/>
      <c r="F520" s="92"/>
      <c r="I520" s="89"/>
      <c r="J520" s="89"/>
      <c r="K520" s="89"/>
      <c r="L520" s="93"/>
      <c r="M520" s="89"/>
      <c r="N520" s="89"/>
      <c r="O520" s="89"/>
      <c r="P520" s="94"/>
    </row>
    <row r="521" spans="5:16" x14ac:dyDescent="0.2">
      <c r="E521" s="89"/>
      <c r="F521" s="92"/>
      <c r="I521" s="89"/>
      <c r="J521" s="89"/>
      <c r="K521" s="89"/>
      <c r="L521" s="93"/>
      <c r="M521" s="89"/>
      <c r="N521" s="89"/>
      <c r="O521" s="89"/>
      <c r="P521" s="94"/>
    </row>
    <row r="522" spans="5:16" x14ac:dyDescent="0.2">
      <c r="E522" s="89"/>
      <c r="F522" s="92"/>
      <c r="I522" s="89"/>
      <c r="J522" s="89"/>
      <c r="K522" s="89"/>
      <c r="L522" s="93"/>
      <c r="M522" s="89"/>
      <c r="N522" s="89"/>
      <c r="O522" s="89"/>
      <c r="P522" s="94"/>
    </row>
    <row r="523" spans="5:16" x14ac:dyDescent="0.2">
      <c r="E523" s="89"/>
      <c r="F523" s="92"/>
      <c r="I523" s="89"/>
      <c r="J523" s="89"/>
      <c r="K523" s="89"/>
      <c r="L523" s="93"/>
      <c r="M523" s="89"/>
      <c r="N523" s="89"/>
      <c r="O523" s="89"/>
      <c r="P523" s="94"/>
    </row>
    <row r="524" spans="5:16" x14ac:dyDescent="0.2">
      <c r="E524" s="89"/>
      <c r="F524" s="92"/>
      <c r="I524" s="89"/>
      <c r="J524" s="89"/>
      <c r="K524" s="89"/>
      <c r="L524" s="93"/>
      <c r="M524" s="89"/>
      <c r="N524" s="89"/>
      <c r="O524" s="89"/>
      <c r="P524" s="94"/>
    </row>
    <row r="525" spans="5:16" x14ac:dyDescent="0.2">
      <c r="E525" s="89"/>
      <c r="F525" s="92"/>
      <c r="I525" s="89"/>
      <c r="J525" s="89"/>
      <c r="K525" s="89"/>
      <c r="L525" s="93"/>
      <c r="M525" s="89"/>
      <c r="N525" s="89"/>
      <c r="O525" s="89"/>
      <c r="P525" s="94"/>
    </row>
    <row r="526" spans="5:16" x14ac:dyDescent="0.2">
      <c r="E526" s="89"/>
      <c r="F526" s="92"/>
      <c r="I526" s="89"/>
      <c r="J526" s="89"/>
      <c r="K526" s="89"/>
      <c r="L526" s="93"/>
      <c r="M526" s="89"/>
      <c r="N526" s="89"/>
      <c r="O526" s="89"/>
      <c r="P526" s="94"/>
    </row>
    <row r="527" spans="5:16" x14ac:dyDescent="0.2">
      <c r="E527" s="89"/>
      <c r="F527" s="92"/>
      <c r="I527" s="89"/>
      <c r="J527" s="89"/>
      <c r="K527" s="89"/>
      <c r="L527" s="93"/>
      <c r="M527" s="89"/>
      <c r="N527" s="89"/>
      <c r="O527" s="89"/>
      <c r="P527" s="94"/>
    </row>
    <row r="528" spans="5:16" x14ac:dyDescent="0.2">
      <c r="E528" s="89"/>
      <c r="F528" s="92"/>
      <c r="I528" s="89"/>
      <c r="J528" s="89"/>
      <c r="K528" s="89"/>
      <c r="L528" s="93"/>
      <c r="M528" s="89"/>
      <c r="N528" s="89"/>
      <c r="O528" s="89"/>
      <c r="P528" s="94"/>
    </row>
    <row r="529" spans="5:16" x14ac:dyDescent="0.2">
      <c r="E529" s="89"/>
      <c r="F529" s="92"/>
      <c r="I529" s="89"/>
      <c r="J529" s="89"/>
      <c r="K529" s="89"/>
      <c r="L529" s="93"/>
      <c r="M529" s="89"/>
      <c r="N529" s="89"/>
      <c r="O529" s="89"/>
      <c r="P529" s="94"/>
    </row>
    <row r="530" spans="5:16" x14ac:dyDescent="0.2">
      <c r="E530" s="89"/>
      <c r="F530" s="92"/>
      <c r="I530" s="89"/>
      <c r="J530" s="89"/>
      <c r="K530" s="89"/>
      <c r="L530" s="93"/>
      <c r="M530" s="89"/>
      <c r="N530" s="89"/>
      <c r="O530" s="89"/>
      <c r="P530" s="94"/>
    </row>
    <row r="531" spans="5:16" x14ac:dyDescent="0.2">
      <c r="E531" s="89"/>
      <c r="F531" s="92"/>
      <c r="I531" s="89"/>
      <c r="J531" s="89"/>
      <c r="K531" s="89"/>
      <c r="L531" s="93"/>
      <c r="M531" s="89"/>
      <c r="N531" s="89"/>
      <c r="O531" s="89"/>
      <c r="P531" s="94"/>
    </row>
    <row r="532" spans="5:16" x14ac:dyDescent="0.2">
      <c r="E532" s="89"/>
      <c r="F532" s="92"/>
      <c r="I532" s="89"/>
      <c r="J532" s="89"/>
      <c r="K532" s="89"/>
      <c r="L532" s="93"/>
      <c r="M532" s="89"/>
      <c r="N532" s="89"/>
      <c r="O532" s="89"/>
      <c r="P532" s="94"/>
    </row>
    <row r="533" spans="5:16" x14ac:dyDescent="0.2">
      <c r="E533" s="89"/>
      <c r="F533" s="92"/>
      <c r="I533" s="89"/>
      <c r="J533" s="89"/>
      <c r="K533" s="89"/>
      <c r="L533" s="93"/>
      <c r="M533" s="89"/>
      <c r="N533" s="89"/>
      <c r="O533" s="89"/>
      <c r="P533" s="94"/>
    </row>
    <row r="534" spans="5:16" x14ac:dyDescent="0.2">
      <c r="E534" s="89"/>
      <c r="F534" s="92"/>
      <c r="I534" s="89"/>
      <c r="J534" s="89"/>
      <c r="K534" s="89"/>
      <c r="L534" s="93"/>
      <c r="M534" s="89"/>
      <c r="N534" s="89"/>
      <c r="O534" s="89"/>
      <c r="P534" s="94"/>
    </row>
    <row r="535" spans="5:16" x14ac:dyDescent="0.2">
      <c r="E535" s="89"/>
      <c r="F535" s="92"/>
      <c r="I535" s="89"/>
      <c r="J535" s="89"/>
      <c r="K535" s="89"/>
      <c r="L535" s="93"/>
      <c r="M535" s="89"/>
      <c r="N535" s="89"/>
      <c r="O535" s="89"/>
      <c r="P535" s="94"/>
    </row>
    <row r="536" spans="5:16" x14ac:dyDescent="0.2">
      <c r="E536" s="89"/>
      <c r="F536" s="92"/>
      <c r="I536" s="89"/>
      <c r="J536" s="89"/>
      <c r="K536" s="89"/>
      <c r="L536" s="93"/>
      <c r="M536" s="89"/>
      <c r="N536" s="89"/>
      <c r="O536" s="89"/>
      <c r="P536" s="94"/>
    </row>
    <row r="537" spans="5:16" x14ac:dyDescent="0.2">
      <c r="E537" s="89"/>
      <c r="F537" s="92"/>
      <c r="I537" s="89"/>
      <c r="J537" s="89"/>
      <c r="K537" s="89"/>
      <c r="L537" s="93"/>
      <c r="M537" s="89"/>
      <c r="N537" s="89"/>
      <c r="O537" s="89"/>
      <c r="P537" s="94"/>
    </row>
    <row r="538" spans="5:16" x14ac:dyDescent="0.2">
      <c r="E538" s="89"/>
      <c r="F538" s="92"/>
      <c r="I538" s="89"/>
      <c r="J538" s="89"/>
      <c r="K538" s="89"/>
      <c r="L538" s="93"/>
      <c r="M538" s="89"/>
      <c r="N538" s="89"/>
      <c r="O538" s="89"/>
      <c r="P538" s="94"/>
    </row>
    <row r="539" spans="5:16" x14ac:dyDescent="0.2">
      <c r="E539" s="89"/>
      <c r="F539" s="92"/>
      <c r="I539" s="89"/>
      <c r="J539" s="89"/>
      <c r="K539" s="89"/>
      <c r="L539" s="93"/>
      <c r="M539" s="89"/>
      <c r="N539" s="89"/>
      <c r="O539" s="89"/>
      <c r="P539" s="94"/>
    </row>
    <row r="540" spans="5:16" x14ac:dyDescent="0.2">
      <c r="E540" s="89"/>
      <c r="F540" s="92"/>
      <c r="I540" s="89"/>
      <c r="J540" s="89"/>
      <c r="K540" s="89"/>
      <c r="L540" s="93"/>
      <c r="M540" s="89"/>
      <c r="N540" s="89"/>
      <c r="O540" s="89"/>
      <c r="P540" s="94"/>
    </row>
    <row r="541" spans="5:16" x14ac:dyDescent="0.2">
      <c r="E541" s="89"/>
      <c r="F541" s="92"/>
      <c r="I541" s="89"/>
      <c r="J541" s="89"/>
      <c r="K541" s="89"/>
      <c r="L541" s="93"/>
      <c r="M541" s="89"/>
      <c r="N541" s="89"/>
      <c r="O541" s="89"/>
      <c r="P541" s="94"/>
    </row>
    <row r="542" spans="5:16" x14ac:dyDescent="0.2">
      <c r="E542" s="89"/>
      <c r="F542" s="92"/>
      <c r="I542" s="89"/>
      <c r="J542" s="89"/>
      <c r="K542" s="89"/>
      <c r="L542" s="93"/>
      <c r="M542" s="89"/>
      <c r="N542" s="89"/>
      <c r="O542" s="89"/>
      <c r="P542" s="94"/>
    </row>
    <row r="543" spans="5:16" x14ac:dyDescent="0.2">
      <c r="E543" s="89"/>
      <c r="F543" s="92"/>
      <c r="I543" s="89"/>
      <c r="J543" s="89"/>
      <c r="K543" s="89"/>
      <c r="L543" s="93"/>
      <c r="M543" s="89"/>
      <c r="N543" s="89"/>
      <c r="O543" s="89"/>
      <c r="P543" s="94"/>
    </row>
    <row r="544" spans="5:16" x14ac:dyDescent="0.2">
      <c r="E544" s="89"/>
      <c r="F544" s="92"/>
      <c r="I544" s="89"/>
      <c r="J544" s="89"/>
      <c r="K544" s="89"/>
      <c r="L544" s="93"/>
      <c r="M544" s="89"/>
      <c r="N544" s="89"/>
      <c r="O544" s="89"/>
      <c r="P544" s="94"/>
    </row>
    <row r="545" spans="5:16" x14ac:dyDescent="0.2">
      <c r="E545" s="89"/>
      <c r="F545" s="92"/>
      <c r="I545" s="89"/>
      <c r="J545" s="89"/>
      <c r="K545" s="89"/>
      <c r="L545" s="93"/>
      <c r="M545" s="89"/>
      <c r="N545" s="89"/>
      <c r="O545" s="89"/>
      <c r="P545" s="94"/>
    </row>
    <row r="546" spans="5:16" x14ac:dyDescent="0.2">
      <c r="E546" s="89"/>
      <c r="F546" s="92"/>
      <c r="I546" s="89"/>
      <c r="J546" s="89"/>
      <c r="K546" s="89"/>
      <c r="L546" s="93"/>
      <c r="M546" s="89"/>
      <c r="N546" s="89"/>
      <c r="O546" s="89"/>
      <c r="P546" s="94"/>
    </row>
    <row r="547" spans="5:16" x14ac:dyDescent="0.2">
      <c r="E547" s="89"/>
      <c r="F547" s="92"/>
      <c r="I547" s="89"/>
      <c r="J547" s="89"/>
      <c r="K547" s="89"/>
      <c r="L547" s="93"/>
      <c r="M547" s="89"/>
      <c r="N547" s="89"/>
      <c r="O547" s="89"/>
      <c r="P547" s="94"/>
    </row>
    <row r="548" spans="5:16" x14ac:dyDescent="0.2">
      <c r="E548" s="89"/>
      <c r="F548" s="92"/>
      <c r="I548" s="89"/>
      <c r="J548" s="89"/>
      <c r="K548" s="89"/>
      <c r="L548" s="93"/>
      <c r="M548" s="89"/>
      <c r="N548" s="89"/>
      <c r="O548" s="89"/>
      <c r="P548" s="94"/>
    </row>
    <row r="549" spans="5:16" x14ac:dyDescent="0.2">
      <c r="E549" s="89"/>
      <c r="F549" s="92"/>
      <c r="I549" s="89"/>
      <c r="J549" s="89"/>
      <c r="K549" s="89"/>
      <c r="L549" s="93"/>
      <c r="M549" s="89"/>
      <c r="N549" s="89"/>
      <c r="O549" s="89"/>
      <c r="P549" s="94"/>
    </row>
    <row r="550" spans="5:16" x14ac:dyDescent="0.2">
      <c r="E550" s="89"/>
      <c r="F550" s="92"/>
      <c r="I550" s="89"/>
      <c r="J550" s="89"/>
      <c r="K550" s="89"/>
      <c r="L550" s="93"/>
      <c r="M550" s="89"/>
      <c r="N550" s="89"/>
      <c r="O550" s="89"/>
      <c r="P550" s="94"/>
    </row>
    <row r="551" spans="5:16" x14ac:dyDescent="0.2">
      <c r="E551" s="89"/>
      <c r="F551" s="92"/>
      <c r="I551" s="89"/>
      <c r="J551" s="89"/>
      <c r="K551" s="89"/>
      <c r="L551" s="93"/>
      <c r="M551" s="89"/>
      <c r="N551" s="89"/>
      <c r="O551" s="89"/>
      <c r="P551" s="94"/>
    </row>
    <row r="552" spans="5:16" x14ac:dyDescent="0.2">
      <c r="E552" s="89"/>
      <c r="F552" s="92"/>
      <c r="I552" s="89"/>
      <c r="J552" s="89"/>
      <c r="K552" s="89"/>
      <c r="L552" s="93"/>
      <c r="M552" s="89"/>
      <c r="N552" s="89"/>
      <c r="O552" s="89"/>
      <c r="P552" s="94"/>
    </row>
    <row r="553" spans="5:16" x14ac:dyDescent="0.2">
      <c r="E553" s="89"/>
      <c r="F553" s="92"/>
      <c r="I553" s="89"/>
      <c r="J553" s="89"/>
      <c r="K553" s="89"/>
      <c r="L553" s="93"/>
      <c r="M553" s="89"/>
      <c r="N553" s="89"/>
      <c r="O553" s="89"/>
      <c r="P553" s="94"/>
    </row>
    <row r="554" spans="5:16" x14ac:dyDescent="0.2">
      <c r="E554" s="89"/>
      <c r="F554" s="92"/>
      <c r="I554" s="89"/>
      <c r="J554" s="89"/>
      <c r="K554" s="89"/>
      <c r="L554" s="93"/>
      <c r="M554" s="89"/>
      <c r="N554" s="89"/>
      <c r="O554" s="89"/>
      <c r="P554" s="94"/>
    </row>
    <row r="555" spans="5:16" x14ac:dyDescent="0.2">
      <c r="E555" s="89"/>
      <c r="F555" s="92"/>
      <c r="I555" s="89"/>
      <c r="J555" s="89"/>
      <c r="K555" s="89"/>
      <c r="L555" s="93"/>
      <c r="M555" s="89"/>
      <c r="N555" s="89"/>
      <c r="O555" s="89"/>
      <c r="P555" s="94"/>
    </row>
    <row r="556" spans="5:16" x14ac:dyDescent="0.2">
      <c r="E556" s="89"/>
      <c r="F556" s="92"/>
      <c r="I556" s="89"/>
      <c r="J556" s="89"/>
      <c r="K556" s="89"/>
      <c r="L556" s="93"/>
      <c r="M556" s="89"/>
      <c r="N556" s="89"/>
      <c r="O556" s="89"/>
      <c r="P556" s="94"/>
    </row>
    <row r="557" spans="5:16" x14ac:dyDescent="0.2">
      <c r="E557" s="89"/>
      <c r="F557" s="92"/>
      <c r="I557" s="89"/>
      <c r="J557" s="89"/>
      <c r="K557" s="89"/>
      <c r="L557" s="93"/>
      <c r="M557" s="89"/>
      <c r="N557" s="89"/>
      <c r="O557" s="89"/>
      <c r="P557" s="94"/>
    </row>
    <row r="558" spans="5:16" x14ac:dyDescent="0.2">
      <c r="E558" s="89"/>
      <c r="F558" s="92"/>
      <c r="I558" s="89"/>
      <c r="J558" s="89"/>
      <c r="K558" s="89"/>
      <c r="L558" s="93"/>
      <c r="M558" s="89"/>
      <c r="N558" s="89"/>
      <c r="O558" s="89"/>
      <c r="P558" s="94"/>
    </row>
    <row r="559" spans="5:16" x14ac:dyDescent="0.2">
      <c r="E559" s="89"/>
      <c r="F559" s="92"/>
      <c r="I559" s="89"/>
      <c r="J559" s="89"/>
      <c r="K559" s="89"/>
      <c r="L559" s="93"/>
      <c r="M559" s="89"/>
      <c r="N559" s="89"/>
      <c r="O559" s="89"/>
      <c r="P559" s="94"/>
    </row>
    <row r="560" spans="5:16" x14ac:dyDescent="0.2">
      <c r="E560" s="89"/>
      <c r="F560" s="92"/>
      <c r="I560" s="89"/>
      <c r="J560" s="89"/>
      <c r="K560" s="89"/>
      <c r="L560" s="93"/>
      <c r="M560" s="89"/>
      <c r="N560" s="89"/>
      <c r="O560" s="89"/>
      <c r="P560" s="94"/>
    </row>
    <row r="561" spans="5:16" x14ac:dyDescent="0.2">
      <c r="E561" s="89"/>
      <c r="F561" s="92"/>
      <c r="I561" s="89"/>
      <c r="J561" s="89"/>
      <c r="K561" s="89"/>
      <c r="L561" s="93"/>
      <c r="M561" s="89"/>
      <c r="N561" s="89"/>
      <c r="O561" s="89"/>
      <c r="P561" s="94"/>
    </row>
    <row r="562" spans="5:16" x14ac:dyDescent="0.2">
      <c r="E562" s="89"/>
      <c r="F562" s="92"/>
      <c r="I562" s="89"/>
      <c r="J562" s="89"/>
      <c r="K562" s="89"/>
      <c r="L562" s="93"/>
      <c r="M562" s="89"/>
      <c r="N562" s="89"/>
      <c r="O562" s="89"/>
      <c r="P562" s="94"/>
    </row>
    <row r="563" spans="5:16" x14ac:dyDescent="0.2">
      <c r="E563" s="89"/>
      <c r="F563" s="92"/>
      <c r="I563" s="89"/>
      <c r="J563" s="89"/>
      <c r="K563" s="89"/>
      <c r="L563" s="93"/>
      <c r="M563" s="89"/>
      <c r="N563" s="89"/>
      <c r="O563" s="89"/>
      <c r="P563" s="94"/>
    </row>
    <row r="564" spans="5:16" x14ac:dyDescent="0.2">
      <c r="E564" s="89"/>
      <c r="F564" s="92"/>
      <c r="I564" s="89"/>
      <c r="J564" s="89"/>
      <c r="K564" s="89"/>
      <c r="L564" s="93"/>
      <c r="M564" s="89"/>
      <c r="N564" s="89"/>
      <c r="O564" s="89"/>
      <c r="P564" s="94"/>
    </row>
    <row r="565" spans="5:16" x14ac:dyDescent="0.2">
      <c r="E565" s="89"/>
      <c r="F565" s="92"/>
      <c r="I565" s="89"/>
      <c r="J565" s="89"/>
      <c r="K565" s="89"/>
      <c r="L565" s="93"/>
      <c r="M565" s="89"/>
      <c r="N565" s="89"/>
      <c r="O565" s="89"/>
      <c r="P565" s="94"/>
    </row>
    <row r="566" spans="5:16" x14ac:dyDescent="0.2">
      <c r="E566" s="89"/>
      <c r="F566" s="92"/>
      <c r="I566" s="89"/>
      <c r="J566" s="89"/>
      <c r="K566" s="89"/>
      <c r="L566" s="93"/>
      <c r="M566" s="89"/>
      <c r="N566" s="89"/>
      <c r="O566" s="89"/>
      <c r="P566" s="94"/>
    </row>
    <row r="567" spans="5:16" x14ac:dyDescent="0.2">
      <c r="E567" s="89"/>
      <c r="F567" s="92"/>
      <c r="I567" s="89"/>
      <c r="J567" s="89"/>
      <c r="K567" s="89"/>
      <c r="L567" s="93"/>
      <c r="M567" s="89"/>
      <c r="N567" s="89"/>
      <c r="O567" s="89"/>
      <c r="P567" s="94"/>
    </row>
    <row r="568" spans="5:16" x14ac:dyDescent="0.2">
      <c r="E568" s="89"/>
      <c r="F568" s="92"/>
      <c r="I568" s="89"/>
      <c r="J568" s="89"/>
      <c r="K568" s="89"/>
      <c r="L568" s="93"/>
      <c r="M568" s="89"/>
      <c r="N568" s="89"/>
      <c r="O568" s="89"/>
      <c r="P568" s="94"/>
    </row>
    <row r="569" spans="5:16" x14ac:dyDescent="0.2">
      <c r="E569" s="89"/>
      <c r="F569" s="92"/>
      <c r="I569" s="89"/>
      <c r="J569" s="89"/>
      <c r="K569" s="89"/>
      <c r="L569" s="93"/>
      <c r="M569" s="89"/>
      <c r="N569" s="89"/>
      <c r="O569" s="89"/>
      <c r="P569" s="94"/>
    </row>
    <row r="570" spans="5:16" x14ac:dyDescent="0.2">
      <c r="E570" s="89"/>
      <c r="F570" s="92"/>
      <c r="I570" s="89"/>
      <c r="J570" s="89"/>
      <c r="K570" s="89"/>
      <c r="L570" s="93"/>
      <c r="M570" s="89"/>
      <c r="N570" s="89"/>
      <c r="O570" s="89"/>
      <c r="P570" s="94"/>
    </row>
    <row r="571" spans="5:16" x14ac:dyDescent="0.2">
      <c r="E571" s="89"/>
      <c r="F571" s="92"/>
      <c r="I571" s="89"/>
      <c r="J571" s="89"/>
      <c r="K571" s="89"/>
      <c r="L571" s="93"/>
      <c r="M571" s="89"/>
      <c r="N571" s="89"/>
      <c r="O571" s="89"/>
      <c r="P571" s="94"/>
    </row>
    <row r="572" spans="5:16" x14ac:dyDescent="0.2">
      <c r="E572" s="89"/>
      <c r="F572" s="92"/>
      <c r="I572" s="89"/>
      <c r="J572" s="89"/>
      <c r="K572" s="89"/>
      <c r="L572" s="93"/>
      <c r="M572" s="89"/>
      <c r="N572" s="89"/>
      <c r="O572" s="89"/>
      <c r="P572" s="94"/>
    </row>
    <row r="573" spans="5:16" x14ac:dyDescent="0.2">
      <c r="E573" s="89"/>
      <c r="F573" s="92"/>
      <c r="I573" s="89"/>
      <c r="J573" s="89"/>
      <c r="K573" s="89"/>
      <c r="L573" s="93"/>
      <c r="M573" s="89"/>
      <c r="N573" s="89"/>
      <c r="O573" s="89"/>
      <c r="P573" s="94"/>
    </row>
    <row r="574" spans="5:16" x14ac:dyDescent="0.2">
      <c r="E574" s="89"/>
      <c r="F574" s="92"/>
      <c r="I574" s="89"/>
      <c r="J574" s="89"/>
      <c r="K574" s="89"/>
      <c r="L574" s="93"/>
      <c r="M574" s="89"/>
      <c r="N574" s="89"/>
      <c r="O574" s="89"/>
      <c r="P574" s="94"/>
    </row>
    <row r="575" spans="5:16" x14ac:dyDescent="0.2">
      <c r="E575" s="89"/>
      <c r="F575" s="92"/>
      <c r="I575" s="89"/>
      <c r="J575" s="89"/>
      <c r="K575" s="89"/>
      <c r="L575" s="93"/>
      <c r="M575" s="89"/>
      <c r="N575" s="89"/>
      <c r="O575" s="89"/>
      <c r="P575" s="94"/>
    </row>
    <row r="576" spans="5:16" x14ac:dyDescent="0.2">
      <c r="E576" s="89"/>
      <c r="F576" s="92"/>
      <c r="I576" s="89"/>
      <c r="J576" s="89"/>
      <c r="K576" s="89"/>
      <c r="L576" s="93"/>
      <c r="M576" s="89"/>
      <c r="N576" s="89"/>
      <c r="O576" s="89"/>
      <c r="P576" s="94"/>
    </row>
    <row r="577" spans="5:16" x14ac:dyDescent="0.2">
      <c r="E577" s="89"/>
      <c r="F577" s="92"/>
      <c r="I577" s="89"/>
      <c r="J577" s="89"/>
      <c r="K577" s="89"/>
      <c r="L577" s="93"/>
      <c r="M577" s="89"/>
      <c r="N577" s="89"/>
      <c r="O577" s="89"/>
      <c r="P577" s="94"/>
    </row>
    <row r="578" spans="5:16" x14ac:dyDescent="0.2">
      <c r="E578" s="89"/>
      <c r="F578" s="92"/>
      <c r="I578" s="89"/>
      <c r="J578" s="89"/>
      <c r="K578" s="89"/>
      <c r="L578" s="93"/>
      <c r="M578" s="89"/>
      <c r="N578" s="89"/>
      <c r="O578" s="89"/>
      <c r="P578" s="94"/>
    </row>
    <row r="579" spans="5:16" x14ac:dyDescent="0.2">
      <c r="E579" s="89"/>
      <c r="F579" s="92"/>
      <c r="I579" s="89"/>
      <c r="J579" s="89"/>
      <c r="K579" s="89"/>
      <c r="L579" s="93"/>
      <c r="M579" s="89"/>
      <c r="N579" s="89"/>
      <c r="O579" s="89"/>
      <c r="P579" s="94"/>
    </row>
    <row r="580" spans="5:16" x14ac:dyDescent="0.2">
      <c r="E580" s="89"/>
      <c r="F580" s="92"/>
      <c r="I580" s="89"/>
      <c r="J580" s="89"/>
      <c r="K580" s="89"/>
      <c r="L580" s="93"/>
      <c r="M580" s="89"/>
      <c r="N580" s="89"/>
      <c r="O580" s="89"/>
      <c r="P580" s="94"/>
    </row>
    <row r="581" spans="5:16" x14ac:dyDescent="0.2">
      <c r="E581" s="89"/>
      <c r="F581" s="92"/>
      <c r="I581" s="89"/>
      <c r="J581" s="89"/>
      <c r="K581" s="89"/>
      <c r="L581" s="93"/>
      <c r="M581" s="89"/>
      <c r="N581" s="89"/>
      <c r="O581" s="89"/>
      <c r="P581" s="94"/>
    </row>
    <row r="582" spans="5:16" x14ac:dyDescent="0.2">
      <c r="E582" s="89"/>
      <c r="F582" s="92"/>
      <c r="I582" s="89"/>
      <c r="J582" s="89"/>
      <c r="K582" s="89"/>
      <c r="L582" s="93"/>
      <c r="M582" s="89"/>
      <c r="N582" s="89"/>
      <c r="O582" s="89"/>
      <c r="P582" s="94"/>
    </row>
    <row r="583" spans="5:16" x14ac:dyDescent="0.2">
      <c r="E583" s="89"/>
      <c r="F583" s="92"/>
      <c r="I583" s="89"/>
      <c r="J583" s="89"/>
      <c r="K583" s="89"/>
      <c r="L583" s="93"/>
      <c r="M583" s="89"/>
      <c r="N583" s="89"/>
      <c r="O583" s="89"/>
      <c r="P583" s="94"/>
    </row>
    <row r="584" spans="5:16" x14ac:dyDescent="0.2">
      <c r="E584" s="89"/>
      <c r="F584" s="92"/>
      <c r="I584" s="89"/>
      <c r="J584" s="89"/>
      <c r="K584" s="89"/>
      <c r="L584" s="93"/>
      <c r="M584" s="89"/>
      <c r="N584" s="89"/>
      <c r="O584" s="89"/>
      <c r="P584" s="94"/>
    </row>
    <row r="585" spans="5:16" x14ac:dyDescent="0.2">
      <c r="E585" s="89"/>
      <c r="F585" s="92"/>
      <c r="I585" s="89"/>
      <c r="J585" s="89"/>
      <c r="K585" s="89"/>
      <c r="L585" s="93"/>
      <c r="M585" s="89"/>
      <c r="N585" s="89"/>
      <c r="O585" s="89"/>
      <c r="P585" s="94"/>
    </row>
    <row r="586" spans="5:16" x14ac:dyDescent="0.2">
      <c r="E586" s="89"/>
      <c r="F586" s="92"/>
      <c r="I586" s="89"/>
      <c r="J586" s="89"/>
      <c r="K586" s="89"/>
      <c r="L586" s="93"/>
      <c r="M586" s="89"/>
      <c r="N586" s="89"/>
      <c r="O586" s="89"/>
      <c r="P586" s="94"/>
    </row>
    <row r="587" spans="5:16" x14ac:dyDescent="0.2">
      <c r="E587" s="89"/>
      <c r="F587" s="92"/>
      <c r="I587" s="89"/>
      <c r="J587" s="89"/>
      <c r="K587" s="89"/>
      <c r="L587" s="93"/>
      <c r="M587" s="89"/>
      <c r="N587" s="89"/>
      <c r="O587" s="89"/>
      <c r="P587" s="94"/>
    </row>
    <row r="588" spans="5:16" x14ac:dyDescent="0.2">
      <c r="E588" s="89"/>
      <c r="F588" s="92"/>
      <c r="I588" s="89"/>
      <c r="J588" s="89"/>
      <c r="K588" s="89"/>
      <c r="L588" s="93"/>
      <c r="M588" s="89"/>
      <c r="N588" s="89"/>
      <c r="O588" s="89"/>
      <c r="P588" s="94"/>
    </row>
    <row r="589" spans="5:16" x14ac:dyDescent="0.2">
      <c r="E589" s="89"/>
      <c r="F589" s="92"/>
      <c r="I589" s="89"/>
      <c r="J589" s="89"/>
      <c r="K589" s="89"/>
      <c r="L589" s="93"/>
      <c r="M589" s="89"/>
      <c r="N589" s="89"/>
      <c r="O589" s="89"/>
      <c r="P589" s="94"/>
    </row>
    <row r="590" spans="5:16" x14ac:dyDescent="0.2">
      <c r="E590" s="89"/>
      <c r="F590" s="92"/>
      <c r="I590" s="89"/>
      <c r="J590" s="89"/>
      <c r="K590" s="89"/>
      <c r="L590" s="93"/>
      <c r="M590" s="89"/>
      <c r="N590" s="89"/>
      <c r="O590" s="89"/>
      <c r="P590" s="94"/>
    </row>
    <row r="591" spans="5:16" x14ac:dyDescent="0.2">
      <c r="E591" s="89"/>
      <c r="F591" s="92"/>
      <c r="I591" s="89"/>
      <c r="J591" s="89"/>
      <c r="K591" s="89"/>
      <c r="L591" s="93"/>
      <c r="M591" s="89"/>
      <c r="N591" s="89"/>
      <c r="O591" s="89"/>
      <c r="P591" s="94"/>
    </row>
    <row r="592" spans="5:16" x14ac:dyDescent="0.2">
      <c r="E592" s="89"/>
      <c r="F592" s="92"/>
      <c r="I592" s="89"/>
      <c r="J592" s="89"/>
      <c r="K592" s="89"/>
      <c r="L592" s="93"/>
      <c r="M592" s="89"/>
      <c r="N592" s="89"/>
      <c r="O592" s="89"/>
      <c r="P592" s="94"/>
    </row>
    <row r="593" spans="5:16" x14ac:dyDescent="0.2">
      <c r="E593" s="89"/>
      <c r="F593" s="92"/>
      <c r="I593" s="89"/>
      <c r="J593" s="89"/>
      <c r="K593" s="89"/>
      <c r="L593" s="93"/>
      <c r="M593" s="89"/>
      <c r="N593" s="89"/>
      <c r="O593" s="89"/>
      <c r="P593" s="94"/>
    </row>
    <row r="594" spans="5:16" x14ac:dyDescent="0.2">
      <c r="E594" s="89"/>
      <c r="F594" s="92"/>
      <c r="I594" s="89"/>
      <c r="J594" s="89"/>
      <c r="K594" s="89"/>
      <c r="L594" s="93"/>
      <c r="M594" s="89"/>
      <c r="N594" s="89"/>
      <c r="O594" s="89"/>
      <c r="P594" s="94"/>
    </row>
    <row r="595" spans="5:16" x14ac:dyDescent="0.2">
      <c r="E595" s="89"/>
      <c r="F595" s="92"/>
      <c r="I595" s="89"/>
      <c r="J595" s="89"/>
      <c r="K595" s="89"/>
      <c r="L595" s="93"/>
      <c r="M595" s="89"/>
      <c r="N595" s="89"/>
      <c r="O595" s="89"/>
      <c r="P595" s="94"/>
    </row>
    <row r="596" spans="5:16" x14ac:dyDescent="0.2">
      <c r="E596" s="89"/>
      <c r="F596" s="92"/>
      <c r="I596" s="89"/>
      <c r="J596" s="89"/>
      <c r="K596" s="89"/>
      <c r="L596" s="93"/>
      <c r="M596" s="89"/>
      <c r="N596" s="89"/>
      <c r="O596" s="89"/>
      <c r="P596" s="94"/>
    </row>
    <row r="597" spans="5:16" x14ac:dyDescent="0.2">
      <c r="E597" s="89"/>
      <c r="F597" s="92"/>
      <c r="I597" s="89"/>
      <c r="J597" s="89"/>
      <c r="K597" s="89"/>
      <c r="L597" s="93"/>
      <c r="M597" s="89"/>
      <c r="N597" s="89"/>
      <c r="O597" s="89"/>
      <c r="P597" s="94"/>
    </row>
    <row r="598" spans="5:16" x14ac:dyDescent="0.2">
      <c r="E598" s="89"/>
      <c r="F598" s="92"/>
      <c r="I598" s="89"/>
      <c r="J598" s="89"/>
      <c r="K598" s="89"/>
      <c r="L598" s="93"/>
      <c r="M598" s="89"/>
      <c r="N598" s="89"/>
      <c r="O598" s="89"/>
      <c r="P598" s="94"/>
    </row>
    <row r="599" spans="5:16" x14ac:dyDescent="0.2">
      <c r="E599" s="89"/>
      <c r="F599" s="92"/>
      <c r="I599" s="89"/>
      <c r="J599" s="89"/>
      <c r="K599" s="89"/>
      <c r="L599" s="93"/>
      <c r="M599" s="89"/>
      <c r="N599" s="89"/>
      <c r="O599" s="89"/>
      <c r="P599" s="94"/>
    </row>
    <row r="600" spans="5:16" x14ac:dyDescent="0.2">
      <c r="E600" s="89"/>
      <c r="F600" s="92"/>
      <c r="I600" s="89"/>
      <c r="J600" s="89"/>
      <c r="K600" s="89"/>
      <c r="L600" s="93"/>
      <c r="M600" s="89"/>
      <c r="N600" s="89"/>
      <c r="O600" s="89"/>
      <c r="P600" s="94"/>
    </row>
    <row r="601" spans="5:16" x14ac:dyDescent="0.2">
      <c r="E601" s="89"/>
      <c r="F601" s="92"/>
      <c r="I601" s="89"/>
      <c r="J601" s="89"/>
      <c r="K601" s="89"/>
      <c r="L601" s="93"/>
      <c r="M601" s="89"/>
      <c r="N601" s="89"/>
      <c r="O601" s="89"/>
      <c r="P601" s="94"/>
    </row>
    <row r="602" spans="5:16" x14ac:dyDescent="0.2">
      <c r="E602" s="89"/>
      <c r="F602" s="92"/>
      <c r="I602" s="89"/>
      <c r="J602" s="89"/>
      <c r="K602" s="89"/>
      <c r="L602" s="93"/>
      <c r="M602" s="89"/>
      <c r="N602" s="89"/>
      <c r="O602" s="89"/>
      <c r="P602" s="94"/>
    </row>
    <row r="603" spans="5:16" x14ac:dyDescent="0.2">
      <c r="E603" s="89"/>
      <c r="F603" s="92"/>
      <c r="I603" s="89"/>
      <c r="J603" s="89"/>
      <c r="K603" s="89"/>
      <c r="L603" s="93"/>
      <c r="M603" s="89"/>
      <c r="N603" s="89"/>
      <c r="O603" s="89"/>
      <c r="P603" s="94"/>
    </row>
    <row r="604" spans="5:16" x14ac:dyDescent="0.2">
      <c r="E604" s="89"/>
      <c r="F604" s="92"/>
      <c r="I604" s="89"/>
      <c r="J604" s="89"/>
      <c r="K604" s="89"/>
      <c r="L604" s="93"/>
      <c r="M604" s="89"/>
      <c r="N604" s="89"/>
      <c r="O604" s="89"/>
      <c r="P604" s="94"/>
    </row>
    <row r="605" spans="5:16" x14ac:dyDescent="0.2">
      <c r="E605" s="89"/>
      <c r="F605" s="92"/>
      <c r="I605" s="89"/>
      <c r="J605" s="89"/>
      <c r="K605" s="89"/>
      <c r="L605" s="93"/>
      <c r="M605" s="89"/>
      <c r="N605" s="89"/>
      <c r="O605" s="89"/>
      <c r="P605" s="94"/>
    </row>
    <row r="606" spans="5:16" x14ac:dyDescent="0.2">
      <c r="E606" s="89"/>
      <c r="F606" s="92"/>
      <c r="I606" s="89"/>
      <c r="J606" s="89"/>
      <c r="K606" s="89"/>
      <c r="L606" s="93"/>
      <c r="M606" s="89"/>
      <c r="N606" s="89"/>
      <c r="O606" s="89"/>
      <c r="P606" s="94"/>
    </row>
    <row r="607" spans="5:16" x14ac:dyDescent="0.2">
      <c r="E607" s="89"/>
      <c r="F607" s="92"/>
      <c r="I607" s="89"/>
      <c r="J607" s="89"/>
      <c r="K607" s="89"/>
      <c r="L607" s="93"/>
      <c r="M607" s="89"/>
      <c r="N607" s="89"/>
      <c r="O607" s="89"/>
      <c r="P607" s="94"/>
    </row>
    <row r="608" spans="5:16" x14ac:dyDescent="0.2">
      <c r="E608" s="89"/>
      <c r="F608" s="92"/>
      <c r="I608" s="89"/>
      <c r="J608" s="89"/>
      <c r="K608" s="89"/>
      <c r="L608" s="93"/>
      <c r="M608" s="89"/>
      <c r="N608" s="89"/>
      <c r="O608" s="89"/>
      <c r="P608" s="94"/>
    </row>
    <row r="609" spans="5:16" x14ac:dyDescent="0.2">
      <c r="E609" s="89"/>
      <c r="F609" s="92"/>
      <c r="I609" s="89"/>
      <c r="J609" s="89"/>
      <c r="K609" s="89"/>
      <c r="L609" s="93"/>
      <c r="M609" s="89"/>
      <c r="N609" s="89"/>
      <c r="O609" s="89"/>
      <c r="P609" s="94"/>
    </row>
    <row r="610" spans="5:16" x14ac:dyDescent="0.2">
      <c r="E610" s="89"/>
      <c r="F610" s="92"/>
      <c r="I610" s="89"/>
      <c r="J610" s="89"/>
      <c r="K610" s="89"/>
      <c r="L610" s="93"/>
      <c r="M610" s="89"/>
      <c r="N610" s="89"/>
      <c r="O610" s="89"/>
      <c r="P610" s="94"/>
    </row>
    <row r="611" spans="5:16" x14ac:dyDescent="0.2">
      <c r="E611" s="89"/>
      <c r="F611" s="92"/>
      <c r="I611" s="89"/>
      <c r="J611" s="89"/>
      <c r="K611" s="89"/>
      <c r="L611" s="93"/>
      <c r="M611" s="89"/>
      <c r="N611" s="89"/>
      <c r="O611" s="89"/>
      <c r="P611" s="94"/>
    </row>
    <row r="612" spans="5:16" x14ac:dyDescent="0.2">
      <c r="E612" s="89"/>
      <c r="F612" s="92"/>
      <c r="I612" s="89"/>
      <c r="J612" s="89"/>
      <c r="K612" s="89"/>
      <c r="L612" s="93"/>
      <c r="M612" s="89"/>
      <c r="N612" s="89"/>
      <c r="O612" s="89"/>
      <c r="P612" s="94"/>
    </row>
    <row r="613" spans="5:16" x14ac:dyDescent="0.2">
      <c r="E613" s="89"/>
      <c r="F613" s="92"/>
      <c r="I613" s="89"/>
      <c r="J613" s="89"/>
      <c r="K613" s="89"/>
      <c r="L613" s="93"/>
      <c r="M613" s="89"/>
      <c r="N613" s="89"/>
      <c r="O613" s="89"/>
      <c r="P613" s="94"/>
    </row>
    <row r="614" spans="5:16" x14ac:dyDescent="0.2">
      <c r="E614" s="89"/>
      <c r="F614" s="92"/>
      <c r="I614" s="89"/>
      <c r="J614" s="89"/>
      <c r="K614" s="89"/>
      <c r="L614" s="93"/>
      <c r="M614" s="89"/>
      <c r="N614" s="89"/>
      <c r="O614" s="89"/>
      <c r="P614" s="94"/>
    </row>
    <row r="615" spans="5:16" x14ac:dyDescent="0.2">
      <c r="E615" s="89"/>
      <c r="F615" s="92"/>
      <c r="I615" s="89"/>
      <c r="J615" s="89"/>
      <c r="K615" s="89"/>
      <c r="L615" s="93"/>
      <c r="M615" s="89"/>
      <c r="N615" s="89"/>
      <c r="O615" s="89"/>
      <c r="P615" s="94"/>
    </row>
    <row r="616" spans="5:16" x14ac:dyDescent="0.2">
      <c r="E616" s="89"/>
      <c r="F616" s="92"/>
      <c r="I616" s="89"/>
      <c r="J616" s="89"/>
      <c r="K616" s="89"/>
      <c r="L616" s="93"/>
      <c r="M616" s="89"/>
      <c r="N616" s="89"/>
      <c r="O616" s="89"/>
      <c r="P616" s="94"/>
    </row>
    <row r="617" spans="5:16" x14ac:dyDescent="0.2">
      <c r="E617" s="89"/>
      <c r="F617" s="92"/>
      <c r="I617" s="89"/>
      <c r="J617" s="89"/>
      <c r="K617" s="89"/>
      <c r="L617" s="93"/>
      <c r="M617" s="89"/>
      <c r="N617" s="89"/>
      <c r="O617" s="89"/>
      <c r="P617" s="94"/>
    </row>
    <row r="618" spans="5:16" x14ac:dyDescent="0.2">
      <c r="E618" s="89"/>
      <c r="F618" s="92"/>
      <c r="I618" s="89"/>
      <c r="J618" s="89"/>
      <c r="K618" s="89"/>
      <c r="L618" s="93"/>
      <c r="M618" s="89"/>
      <c r="N618" s="89"/>
      <c r="O618" s="89"/>
      <c r="P618" s="94"/>
    </row>
    <row r="619" spans="5:16" x14ac:dyDescent="0.2">
      <c r="E619" s="89"/>
      <c r="F619" s="92"/>
      <c r="I619" s="89"/>
      <c r="J619" s="89"/>
      <c r="K619" s="89"/>
      <c r="L619" s="93"/>
      <c r="M619" s="89"/>
      <c r="N619" s="89"/>
      <c r="O619" s="89"/>
      <c r="P619" s="94"/>
    </row>
    <row r="620" spans="5:16" x14ac:dyDescent="0.2">
      <c r="E620" s="89"/>
      <c r="F620" s="92"/>
      <c r="I620" s="89"/>
      <c r="J620" s="89"/>
      <c r="K620" s="89"/>
      <c r="L620" s="93"/>
      <c r="M620" s="89"/>
      <c r="N620" s="89"/>
      <c r="O620" s="89"/>
      <c r="P620" s="94"/>
    </row>
    <row r="621" spans="5:16" x14ac:dyDescent="0.2">
      <c r="E621" s="89"/>
      <c r="F621" s="92"/>
      <c r="I621" s="89"/>
      <c r="J621" s="89"/>
      <c r="K621" s="89"/>
      <c r="L621" s="93"/>
      <c r="M621" s="89"/>
      <c r="N621" s="89"/>
      <c r="O621" s="89"/>
      <c r="P621" s="94"/>
    </row>
    <row r="622" spans="5:16" x14ac:dyDescent="0.2">
      <c r="E622" s="89"/>
      <c r="F622" s="92"/>
      <c r="I622" s="89"/>
      <c r="J622" s="89"/>
      <c r="K622" s="89"/>
      <c r="L622" s="93"/>
      <c r="M622" s="89"/>
      <c r="N622" s="89"/>
      <c r="O622" s="89"/>
      <c r="P622" s="94"/>
    </row>
    <row r="623" spans="5:16" x14ac:dyDescent="0.2">
      <c r="E623" s="89"/>
      <c r="F623" s="92"/>
      <c r="I623" s="89"/>
      <c r="J623" s="89"/>
      <c r="K623" s="89"/>
      <c r="L623" s="93"/>
      <c r="M623" s="89"/>
      <c r="N623" s="89"/>
      <c r="O623" s="89"/>
      <c r="P623" s="94"/>
    </row>
    <row r="624" spans="5:16" x14ac:dyDescent="0.2">
      <c r="E624" s="89"/>
      <c r="F624" s="92"/>
      <c r="I624" s="89"/>
      <c r="J624" s="89"/>
      <c r="K624" s="89"/>
      <c r="L624" s="93"/>
      <c r="M624" s="89"/>
      <c r="N624" s="89"/>
      <c r="O624" s="89"/>
      <c r="P624" s="94"/>
    </row>
    <row r="625" spans="5:16" x14ac:dyDescent="0.2">
      <c r="E625" s="89"/>
      <c r="F625" s="92"/>
      <c r="I625" s="89"/>
      <c r="J625" s="89"/>
      <c r="K625" s="89"/>
      <c r="L625" s="93"/>
      <c r="M625" s="89"/>
      <c r="N625" s="89"/>
      <c r="O625" s="89"/>
      <c r="P625" s="94"/>
    </row>
    <row r="626" spans="5:16" x14ac:dyDescent="0.2">
      <c r="E626" s="89"/>
      <c r="F626" s="92"/>
      <c r="I626" s="89"/>
      <c r="J626" s="89"/>
      <c r="K626" s="89"/>
      <c r="L626" s="93"/>
      <c r="M626" s="89"/>
      <c r="N626" s="89"/>
      <c r="O626" s="89"/>
      <c r="P626" s="94"/>
    </row>
    <row r="627" spans="5:16" x14ac:dyDescent="0.2">
      <c r="E627" s="89"/>
      <c r="F627" s="92"/>
      <c r="I627" s="89"/>
      <c r="J627" s="89"/>
      <c r="K627" s="89"/>
      <c r="L627" s="93"/>
      <c r="M627" s="89"/>
      <c r="N627" s="89"/>
      <c r="O627" s="89"/>
      <c r="P627" s="94"/>
    </row>
    <row r="628" spans="5:16" x14ac:dyDescent="0.2">
      <c r="E628" s="89"/>
      <c r="F628" s="92"/>
      <c r="I628" s="89"/>
      <c r="J628" s="89"/>
      <c r="K628" s="89"/>
      <c r="L628" s="93"/>
      <c r="M628" s="89"/>
      <c r="N628" s="89"/>
      <c r="O628" s="89"/>
      <c r="P628" s="94"/>
    </row>
    <row r="629" spans="5:16" x14ac:dyDescent="0.2">
      <c r="E629" s="89"/>
      <c r="F629" s="92"/>
      <c r="I629" s="89"/>
      <c r="J629" s="89"/>
      <c r="K629" s="89"/>
      <c r="L629" s="93"/>
      <c r="M629" s="89"/>
      <c r="N629" s="89"/>
      <c r="O629" s="89"/>
      <c r="P629" s="94"/>
    </row>
    <row r="630" spans="5:16" x14ac:dyDescent="0.2">
      <c r="E630" s="89"/>
      <c r="F630" s="92"/>
      <c r="I630" s="89"/>
      <c r="J630" s="89"/>
      <c r="K630" s="89"/>
      <c r="L630" s="93"/>
      <c r="M630" s="89"/>
      <c r="N630" s="89"/>
      <c r="O630" s="89"/>
      <c r="P630" s="94"/>
    </row>
    <row r="631" spans="5:16" x14ac:dyDescent="0.2">
      <c r="E631" s="89"/>
      <c r="F631" s="92"/>
      <c r="I631" s="89"/>
      <c r="J631" s="89"/>
      <c r="K631" s="89"/>
      <c r="L631" s="93"/>
      <c r="M631" s="89"/>
      <c r="N631" s="89"/>
      <c r="O631" s="89"/>
      <c r="P631" s="94"/>
    </row>
    <row r="632" spans="5:16" x14ac:dyDescent="0.2">
      <c r="E632" s="89"/>
      <c r="F632" s="92"/>
      <c r="I632" s="89"/>
      <c r="J632" s="89"/>
      <c r="K632" s="89"/>
      <c r="L632" s="93"/>
      <c r="M632" s="89"/>
      <c r="N632" s="89"/>
      <c r="O632" s="89"/>
      <c r="P632" s="94"/>
    </row>
    <row r="633" spans="5:16" x14ac:dyDescent="0.2">
      <c r="E633" s="89"/>
      <c r="F633" s="92"/>
      <c r="I633" s="89"/>
      <c r="J633" s="89"/>
      <c r="K633" s="89"/>
      <c r="L633" s="93"/>
      <c r="M633" s="89"/>
      <c r="N633" s="89"/>
      <c r="O633" s="89"/>
      <c r="P633" s="94"/>
    </row>
    <row r="634" spans="5:16" x14ac:dyDescent="0.2">
      <c r="E634" s="89"/>
      <c r="F634" s="92"/>
      <c r="I634" s="89"/>
      <c r="J634" s="89"/>
      <c r="K634" s="89"/>
      <c r="L634" s="93"/>
      <c r="M634" s="89"/>
      <c r="N634" s="89"/>
      <c r="O634" s="89"/>
      <c r="P634" s="94"/>
    </row>
    <row r="635" spans="5:16" x14ac:dyDescent="0.2">
      <c r="E635" s="89"/>
      <c r="F635" s="92"/>
      <c r="I635" s="89"/>
      <c r="J635" s="89"/>
      <c r="K635" s="89"/>
      <c r="L635" s="93"/>
      <c r="M635" s="89"/>
      <c r="N635" s="89"/>
      <c r="O635" s="89"/>
      <c r="P635" s="94"/>
    </row>
    <row r="636" spans="5:16" x14ac:dyDescent="0.2">
      <c r="E636" s="89"/>
      <c r="F636" s="92"/>
      <c r="I636" s="89"/>
      <c r="J636" s="89"/>
      <c r="K636" s="89"/>
      <c r="L636" s="93"/>
      <c r="M636" s="89"/>
      <c r="N636" s="89"/>
      <c r="O636" s="89"/>
      <c r="P636" s="94"/>
    </row>
    <row r="637" spans="5:16" x14ac:dyDescent="0.2">
      <c r="E637" s="89"/>
      <c r="F637" s="92"/>
      <c r="I637" s="89"/>
      <c r="J637" s="89"/>
      <c r="K637" s="89"/>
      <c r="L637" s="93"/>
      <c r="M637" s="89"/>
      <c r="N637" s="89"/>
      <c r="O637" s="89"/>
      <c r="P637" s="94"/>
    </row>
    <row r="638" spans="5:16" x14ac:dyDescent="0.2">
      <c r="E638" s="89"/>
      <c r="F638" s="92"/>
      <c r="I638" s="89"/>
      <c r="J638" s="89"/>
      <c r="K638" s="89"/>
      <c r="L638" s="93"/>
      <c r="M638" s="89"/>
      <c r="N638" s="89"/>
      <c r="O638" s="89"/>
      <c r="P638" s="94"/>
    </row>
    <row r="639" spans="5:16" x14ac:dyDescent="0.2">
      <c r="E639" s="89"/>
      <c r="F639" s="92"/>
      <c r="I639" s="89"/>
      <c r="J639" s="89"/>
      <c r="K639" s="89"/>
      <c r="L639" s="93"/>
      <c r="M639" s="89"/>
      <c r="N639" s="89"/>
      <c r="O639" s="89"/>
      <c r="P639" s="94"/>
    </row>
    <row r="640" spans="5:16" x14ac:dyDescent="0.2">
      <c r="E640" s="89"/>
      <c r="F640" s="92"/>
      <c r="I640" s="89"/>
      <c r="J640" s="89"/>
      <c r="K640" s="89"/>
      <c r="L640" s="93"/>
      <c r="M640" s="89"/>
      <c r="N640" s="89"/>
      <c r="O640" s="89"/>
      <c r="P640" s="94"/>
    </row>
    <row r="641" spans="5:16" x14ac:dyDescent="0.2">
      <c r="E641" s="89"/>
      <c r="F641" s="92"/>
      <c r="I641" s="89"/>
      <c r="J641" s="89"/>
      <c r="K641" s="89"/>
      <c r="L641" s="93"/>
      <c r="M641" s="89"/>
      <c r="N641" s="89"/>
      <c r="O641" s="89"/>
      <c r="P641" s="94"/>
    </row>
    <row r="642" spans="5:16" x14ac:dyDescent="0.2">
      <c r="E642" s="89"/>
      <c r="F642" s="92"/>
      <c r="I642" s="89"/>
      <c r="J642" s="89"/>
      <c r="K642" s="89"/>
      <c r="L642" s="93"/>
      <c r="M642" s="89"/>
      <c r="N642" s="89"/>
      <c r="O642" s="89"/>
      <c r="P642" s="94"/>
    </row>
    <row r="643" spans="5:16" x14ac:dyDescent="0.2">
      <c r="E643" s="89"/>
      <c r="F643" s="92"/>
      <c r="I643" s="89"/>
      <c r="J643" s="89"/>
      <c r="K643" s="89"/>
      <c r="L643" s="93"/>
      <c r="M643" s="89"/>
      <c r="N643" s="89"/>
      <c r="O643" s="89"/>
      <c r="P643" s="94"/>
    </row>
    <row r="644" spans="5:16" x14ac:dyDescent="0.2">
      <c r="E644" s="89"/>
      <c r="F644" s="92"/>
      <c r="I644" s="89"/>
      <c r="J644" s="89"/>
      <c r="K644" s="89"/>
      <c r="L644" s="93"/>
      <c r="M644" s="89"/>
      <c r="N644" s="89"/>
      <c r="O644" s="89"/>
      <c r="P644" s="94"/>
    </row>
    <row r="645" spans="5:16" x14ac:dyDescent="0.2">
      <c r="E645" s="89"/>
      <c r="F645" s="92"/>
      <c r="I645" s="89"/>
      <c r="J645" s="89"/>
      <c r="K645" s="89"/>
      <c r="L645" s="93"/>
      <c r="M645" s="89"/>
      <c r="N645" s="89"/>
      <c r="O645" s="89"/>
      <c r="P645" s="94"/>
    </row>
    <row r="646" spans="5:16" x14ac:dyDescent="0.2">
      <c r="E646" s="89"/>
      <c r="F646" s="92"/>
      <c r="I646" s="89"/>
      <c r="J646" s="89"/>
      <c r="K646" s="89"/>
      <c r="L646" s="93"/>
      <c r="M646" s="89"/>
      <c r="N646" s="89"/>
      <c r="O646" s="89"/>
      <c r="P646" s="94"/>
    </row>
    <row r="647" spans="5:16" x14ac:dyDescent="0.2">
      <c r="E647" s="89"/>
      <c r="F647" s="92"/>
      <c r="I647" s="89"/>
      <c r="J647" s="89"/>
      <c r="K647" s="89"/>
      <c r="L647" s="93"/>
      <c r="M647" s="89"/>
      <c r="N647" s="89"/>
      <c r="O647" s="89"/>
      <c r="P647" s="94"/>
    </row>
    <row r="648" spans="5:16" x14ac:dyDescent="0.2">
      <c r="E648" s="89"/>
      <c r="F648" s="92"/>
      <c r="I648" s="89"/>
      <c r="J648" s="89"/>
      <c r="K648" s="89"/>
      <c r="L648" s="93"/>
      <c r="M648" s="89"/>
      <c r="N648" s="89"/>
      <c r="O648" s="89"/>
      <c r="P648" s="94"/>
    </row>
    <row r="649" spans="5:16" x14ac:dyDescent="0.2">
      <c r="E649" s="89"/>
      <c r="F649" s="92"/>
      <c r="I649" s="89"/>
      <c r="J649" s="89"/>
      <c r="K649" s="89"/>
      <c r="L649" s="93"/>
      <c r="M649" s="89"/>
      <c r="N649" s="89"/>
      <c r="O649" s="89"/>
      <c r="P649" s="94"/>
    </row>
    <row r="650" spans="5:16" x14ac:dyDescent="0.2">
      <c r="E650" s="89"/>
      <c r="F650" s="92"/>
      <c r="I650" s="89"/>
      <c r="J650" s="89"/>
      <c r="K650" s="89"/>
      <c r="L650" s="93"/>
      <c r="M650" s="89"/>
      <c r="N650" s="89"/>
      <c r="O650" s="89"/>
      <c r="P650" s="94"/>
    </row>
    <row r="651" spans="5:16" x14ac:dyDescent="0.2">
      <c r="E651" s="89"/>
      <c r="F651" s="92"/>
      <c r="I651" s="89"/>
      <c r="J651" s="89"/>
      <c r="K651" s="89"/>
      <c r="L651" s="93"/>
      <c r="M651" s="89"/>
      <c r="N651" s="89"/>
      <c r="O651" s="89"/>
      <c r="P651" s="94"/>
    </row>
    <row r="652" spans="5:16" x14ac:dyDescent="0.2">
      <c r="E652" s="89"/>
      <c r="F652" s="92"/>
      <c r="I652" s="89"/>
      <c r="J652" s="89"/>
      <c r="K652" s="89"/>
      <c r="L652" s="93"/>
      <c r="M652" s="89"/>
      <c r="N652" s="89"/>
      <c r="O652" s="89"/>
      <c r="P652" s="94"/>
    </row>
    <row r="653" spans="5:16" x14ac:dyDescent="0.2">
      <c r="E653" s="89"/>
      <c r="F653" s="92"/>
      <c r="I653" s="89"/>
      <c r="J653" s="89"/>
      <c r="K653" s="89"/>
      <c r="L653" s="93"/>
      <c r="M653" s="89"/>
      <c r="N653" s="89"/>
      <c r="O653" s="89"/>
      <c r="P653" s="94"/>
    </row>
    <row r="654" spans="5:16" x14ac:dyDescent="0.2">
      <c r="E654" s="89"/>
      <c r="F654" s="92"/>
      <c r="I654" s="89"/>
      <c r="J654" s="89"/>
      <c r="K654" s="89"/>
      <c r="L654" s="93"/>
      <c r="M654" s="89"/>
      <c r="N654" s="89"/>
      <c r="O654" s="89"/>
      <c r="P654" s="94"/>
    </row>
    <row r="655" spans="5:16" x14ac:dyDescent="0.2">
      <c r="E655" s="89"/>
      <c r="F655" s="92"/>
      <c r="I655" s="89"/>
      <c r="J655" s="89"/>
      <c r="K655" s="89"/>
      <c r="L655" s="93"/>
      <c r="M655" s="89"/>
      <c r="N655" s="89"/>
      <c r="O655" s="89"/>
      <c r="P655" s="94"/>
    </row>
    <row r="656" spans="5:16" x14ac:dyDescent="0.2">
      <c r="E656" s="89"/>
      <c r="F656" s="92"/>
      <c r="I656" s="89"/>
      <c r="J656" s="89"/>
      <c r="K656" s="89"/>
      <c r="L656" s="93"/>
      <c r="M656" s="89"/>
      <c r="N656" s="89"/>
      <c r="O656" s="89"/>
      <c r="P656" s="94"/>
    </row>
    <row r="657" spans="5:16" x14ac:dyDescent="0.2">
      <c r="E657" s="89"/>
      <c r="F657" s="92"/>
      <c r="I657" s="89"/>
      <c r="J657" s="89"/>
      <c r="K657" s="89"/>
      <c r="L657" s="93"/>
      <c r="M657" s="89"/>
      <c r="N657" s="89"/>
      <c r="O657" s="89"/>
      <c r="P657" s="94"/>
    </row>
    <row r="658" spans="5:16" x14ac:dyDescent="0.2">
      <c r="E658" s="89"/>
      <c r="F658" s="92"/>
      <c r="I658" s="89"/>
      <c r="J658" s="89"/>
      <c r="K658" s="89"/>
      <c r="L658" s="93"/>
      <c r="M658" s="89"/>
      <c r="N658" s="89"/>
      <c r="O658" s="89"/>
      <c r="P658" s="94"/>
    </row>
    <row r="659" spans="5:16" x14ac:dyDescent="0.2">
      <c r="E659" s="89"/>
      <c r="F659" s="92"/>
      <c r="I659" s="89"/>
      <c r="J659" s="89"/>
      <c r="K659" s="89"/>
      <c r="L659" s="93"/>
      <c r="M659" s="89"/>
      <c r="N659" s="89"/>
      <c r="O659" s="89"/>
      <c r="P659" s="94"/>
    </row>
    <row r="660" spans="5:16" x14ac:dyDescent="0.2">
      <c r="E660" s="89"/>
      <c r="F660" s="92"/>
      <c r="I660" s="89"/>
      <c r="J660" s="89"/>
      <c r="K660" s="89"/>
      <c r="L660" s="93"/>
      <c r="M660" s="89"/>
      <c r="N660" s="89"/>
      <c r="O660" s="89"/>
      <c r="P660" s="94"/>
    </row>
    <row r="661" spans="5:16" x14ac:dyDescent="0.2">
      <c r="E661" s="89"/>
      <c r="F661" s="92"/>
      <c r="I661" s="89"/>
      <c r="J661" s="89"/>
      <c r="K661" s="89"/>
      <c r="L661" s="93"/>
      <c r="M661" s="89"/>
      <c r="N661" s="89"/>
      <c r="O661" s="89"/>
      <c r="P661" s="94"/>
    </row>
    <row r="662" spans="5:16" x14ac:dyDescent="0.2">
      <c r="E662" s="89"/>
      <c r="F662" s="92"/>
      <c r="I662" s="89"/>
      <c r="J662" s="89"/>
      <c r="K662" s="89"/>
      <c r="L662" s="93"/>
      <c r="M662" s="89"/>
      <c r="N662" s="89"/>
      <c r="O662" s="89"/>
      <c r="P662" s="94"/>
    </row>
    <row r="663" spans="5:16" x14ac:dyDescent="0.2">
      <c r="E663" s="89"/>
      <c r="F663" s="92"/>
      <c r="I663" s="89"/>
      <c r="J663" s="89"/>
      <c r="K663" s="89"/>
      <c r="L663" s="93"/>
      <c r="M663" s="89"/>
      <c r="N663" s="89"/>
      <c r="O663" s="89"/>
      <c r="P663" s="94"/>
    </row>
    <row r="664" spans="5:16" x14ac:dyDescent="0.2">
      <c r="E664" s="89"/>
      <c r="F664" s="92"/>
      <c r="I664" s="89"/>
      <c r="J664" s="89"/>
      <c r="K664" s="89"/>
      <c r="L664" s="93"/>
      <c r="M664" s="89"/>
      <c r="N664" s="89"/>
      <c r="O664" s="89"/>
      <c r="P664" s="94"/>
    </row>
    <row r="665" spans="5:16" x14ac:dyDescent="0.2">
      <c r="E665" s="89"/>
      <c r="F665" s="92"/>
      <c r="I665" s="89"/>
      <c r="J665" s="89"/>
      <c r="K665" s="89"/>
      <c r="L665" s="93"/>
      <c r="M665" s="89"/>
      <c r="N665" s="89"/>
      <c r="O665" s="89"/>
      <c r="P665" s="94"/>
    </row>
    <row r="666" spans="5:16" x14ac:dyDescent="0.2">
      <c r="E666" s="89"/>
      <c r="F666" s="92"/>
      <c r="I666" s="89"/>
      <c r="J666" s="89"/>
      <c r="K666" s="89"/>
      <c r="L666" s="93"/>
      <c r="M666" s="89"/>
      <c r="N666" s="89"/>
      <c r="O666" s="89"/>
      <c r="P666" s="94"/>
    </row>
    <row r="667" spans="5:16" x14ac:dyDescent="0.2">
      <c r="E667" s="89"/>
      <c r="F667" s="92"/>
      <c r="I667" s="89"/>
      <c r="J667" s="89"/>
      <c r="K667" s="89"/>
      <c r="L667" s="93"/>
      <c r="M667" s="89"/>
      <c r="N667" s="89"/>
      <c r="O667" s="89"/>
      <c r="P667" s="94"/>
    </row>
    <row r="668" spans="5:16" x14ac:dyDescent="0.2">
      <c r="E668" s="89"/>
      <c r="F668" s="92"/>
      <c r="I668" s="89"/>
      <c r="J668" s="89"/>
      <c r="K668" s="89"/>
      <c r="L668" s="93"/>
      <c r="M668" s="89"/>
      <c r="N668" s="89"/>
      <c r="O668" s="89"/>
      <c r="P668" s="94"/>
    </row>
    <row r="669" spans="5:16" x14ac:dyDescent="0.2">
      <c r="E669" s="89"/>
      <c r="F669" s="92"/>
      <c r="I669" s="89"/>
      <c r="J669" s="89"/>
      <c r="K669" s="89"/>
      <c r="L669" s="93"/>
      <c r="M669" s="89"/>
      <c r="N669" s="89"/>
      <c r="O669" s="89"/>
      <c r="P669" s="94"/>
    </row>
    <row r="670" spans="5:16" x14ac:dyDescent="0.2">
      <c r="E670" s="89"/>
      <c r="F670" s="92"/>
      <c r="I670" s="89"/>
      <c r="J670" s="89"/>
      <c r="K670" s="89"/>
      <c r="L670" s="93"/>
      <c r="M670" s="89"/>
      <c r="N670" s="89"/>
      <c r="O670" s="89"/>
      <c r="P670" s="94"/>
    </row>
    <row r="671" spans="5:16" x14ac:dyDescent="0.2">
      <c r="E671" s="89"/>
      <c r="F671" s="92"/>
      <c r="I671" s="89"/>
      <c r="J671" s="89"/>
      <c r="K671" s="89"/>
      <c r="L671" s="93"/>
      <c r="M671" s="89"/>
      <c r="N671" s="89"/>
      <c r="O671" s="89"/>
      <c r="P671" s="94"/>
    </row>
    <row r="672" spans="5:16" x14ac:dyDescent="0.2">
      <c r="E672" s="89"/>
      <c r="F672" s="92"/>
      <c r="I672" s="89"/>
      <c r="J672" s="89"/>
      <c r="K672" s="89"/>
      <c r="L672" s="93"/>
      <c r="M672" s="89"/>
      <c r="N672" s="89"/>
      <c r="O672" s="89"/>
      <c r="P672" s="94"/>
    </row>
    <row r="673" spans="5:16" x14ac:dyDescent="0.2">
      <c r="E673" s="89"/>
      <c r="F673" s="92"/>
      <c r="I673" s="89"/>
      <c r="J673" s="89"/>
      <c r="K673" s="89"/>
      <c r="L673" s="93"/>
      <c r="M673" s="89"/>
      <c r="N673" s="89"/>
      <c r="O673" s="89"/>
      <c r="P673" s="94"/>
    </row>
    <row r="674" spans="5:16" x14ac:dyDescent="0.2">
      <c r="E674" s="89"/>
      <c r="F674" s="92"/>
      <c r="I674" s="89"/>
      <c r="J674" s="89"/>
      <c r="K674" s="89"/>
      <c r="L674" s="93"/>
      <c r="M674" s="89"/>
      <c r="N674" s="89"/>
      <c r="O674" s="89"/>
      <c r="P674" s="94"/>
    </row>
    <row r="675" spans="5:16" x14ac:dyDescent="0.2">
      <c r="E675" s="89"/>
      <c r="F675" s="92"/>
      <c r="I675" s="89"/>
      <c r="J675" s="89"/>
      <c r="K675" s="89"/>
      <c r="L675" s="93"/>
      <c r="M675" s="89"/>
      <c r="N675" s="89"/>
      <c r="O675" s="89"/>
      <c r="P675" s="94"/>
    </row>
    <row r="676" spans="5:16" x14ac:dyDescent="0.2">
      <c r="E676" s="89"/>
      <c r="F676" s="92"/>
      <c r="I676" s="89"/>
      <c r="J676" s="89"/>
      <c r="K676" s="89"/>
      <c r="L676" s="93"/>
      <c r="M676" s="89"/>
      <c r="N676" s="89"/>
      <c r="O676" s="89"/>
      <c r="P676" s="94"/>
    </row>
    <row r="677" spans="5:16" x14ac:dyDescent="0.2">
      <c r="E677" s="89"/>
      <c r="F677" s="92"/>
      <c r="I677" s="89"/>
      <c r="J677" s="89"/>
      <c r="K677" s="89"/>
      <c r="L677" s="93"/>
      <c r="M677" s="89"/>
      <c r="N677" s="89"/>
      <c r="O677" s="89"/>
      <c r="P677" s="94"/>
    </row>
    <row r="678" spans="5:16" x14ac:dyDescent="0.2">
      <c r="E678" s="89"/>
      <c r="F678" s="92"/>
      <c r="I678" s="89"/>
      <c r="J678" s="89"/>
      <c r="K678" s="89"/>
      <c r="L678" s="93"/>
      <c r="M678" s="89"/>
      <c r="N678" s="89"/>
      <c r="O678" s="89"/>
      <c r="P678" s="94"/>
    </row>
    <row r="679" spans="5:16" x14ac:dyDescent="0.2">
      <c r="E679" s="89"/>
      <c r="F679" s="92"/>
      <c r="I679" s="89"/>
      <c r="J679" s="89"/>
      <c r="K679" s="89"/>
      <c r="L679" s="93"/>
      <c r="M679" s="89"/>
      <c r="N679" s="89"/>
      <c r="O679" s="89"/>
      <c r="P679" s="94"/>
    </row>
    <row r="680" spans="5:16" x14ac:dyDescent="0.2">
      <c r="E680" s="89"/>
      <c r="F680" s="92"/>
      <c r="I680" s="89"/>
      <c r="J680" s="89"/>
      <c r="K680" s="89"/>
      <c r="L680" s="93"/>
      <c r="M680" s="89"/>
      <c r="N680" s="89"/>
      <c r="O680" s="89"/>
      <c r="P680" s="94"/>
    </row>
    <row r="681" spans="5:16" x14ac:dyDescent="0.2">
      <c r="E681" s="89"/>
      <c r="F681" s="92"/>
      <c r="I681" s="89"/>
      <c r="J681" s="89"/>
      <c r="K681" s="89"/>
      <c r="L681" s="93"/>
      <c r="M681" s="89"/>
      <c r="N681" s="89"/>
      <c r="O681" s="89"/>
      <c r="P681" s="94"/>
    </row>
    <row r="682" spans="5:16" x14ac:dyDescent="0.2">
      <c r="E682" s="89"/>
      <c r="F682" s="92"/>
      <c r="I682" s="89"/>
      <c r="J682" s="89"/>
      <c r="K682" s="89"/>
      <c r="L682" s="93"/>
      <c r="M682" s="89"/>
      <c r="N682" s="89"/>
      <c r="O682" s="89"/>
      <c r="P682" s="94"/>
    </row>
    <row r="683" spans="5:16" x14ac:dyDescent="0.2">
      <c r="E683" s="89"/>
      <c r="F683" s="92"/>
      <c r="I683" s="89"/>
      <c r="J683" s="89"/>
      <c r="K683" s="89"/>
      <c r="L683" s="93"/>
      <c r="M683" s="89"/>
      <c r="N683" s="89"/>
      <c r="O683" s="89"/>
      <c r="P683" s="94"/>
    </row>
    <row r="684" spans="5:16" x14ac:dyDescent="0.2">
      <c r="E684" s="89"/>
      <c r="F684" s="92"/>
      <c r="I684" s="89"/>
      <c r="J684" s="89"/>
      <c r="K684" s="89"/>
      <c r="L684" s="93"/>
      <c r="M684" s="89"/>
      <c r="N684" s="89"/>
      <c r="O684" s="89"/>
      <c r="P684" s="94"/>
    </row>
    <row r="685" spans="5:16" x14ac:dyDescent="0.2">
      <c r="E685" s="89"/>
      <c r="F685" s="92"/>
      <c r="I685" s="89"/>
      <c r="J685" s="89"/>
      <c r="K685" s="89"/>
      <c r="L685" s="93"/>
      <c r="M685" s="89"/>
      <c r="N685" s="89"/>
      <c r="O685" s="89"/>
      <c r="P685" s="94"/>
    </row>
    <row r="686" spans="5:16" x14ac:dyDescent="0.2">
      <c r="E686" s="89"/>
      <c r="F686" s="92"/>
      <c r="I686" s="89"/>
      <c r="J686" s="89"/>
      <c r="K686" s="89"/>
      <c r="L686" s="93"/>
      <c r="M686" s="89"/>
      <c r="N686" s="89"/>
      <c r="O686" s="89"/>
      <c r="P686" s="94"/>
    </row>
    <row r="687" spans="5:16" x14ac:dyDescent="0.2">
      <c r="E687" s="89"/>
      <c r="F687" s="92"/>
      <c r="I687" s="89"/>
      <c r="J687" s="89"/>
      <c r="K687" s="89"/>
      <c r="L687" s="93"/>
      <c r="M687" s="89"/>
      <c r="N687" s="89"/>
      <c r="O687" s="89"/>
      <c r="P687" s="94"/>
    </row>
    <row r="688" spans="5:16" x14ac:dyDescent="0.2">
      <c r="E688" s="89"/>
      <c r="F688" s="92"/>
      <c r="I688" s="89"/>
      <c r="J688" s="89"/>
      <c r="K688" s="89"/>
      <c r="L688" s="93"/>
      <c r="M688" s="89"/>
      <c r="N688" s="89"/>
      <c r="O688" s="89"/>
      <c r="P688" s="94"/>
    </row>
    <row r="689" spans="5:16" x14ac:dyDescent="0.2">
      <c r="E689" s="89"/>
      <c r="F689" s="92"/>
      <c r="I689" s="89"/>
      <c r="J689" s="89"/>
      <c r="K689" s="89"/>
      <c r="L689" s="93"/>
      <c r="M689" s="89"/>
      <c r="N689" s="89"/>
      <c r="O689" s="89"/>
      <c r="P689" s="94"/>
    </row>
    <row r="690" spans="5:16" x14ac:dyDescent="0.2">
      <c r="E690" s="89"/>
      <c r="F690" s="92"/>
      <c r="I690" s="89"/>
      <c r="J690" s="89"/>
      <c r="K690" s="89"/>
      <c r="L690" s="93"/>
      <c r="M690" s="89"/>
      <c r="N690" s="89"/>
      <c r="O690" s="89"/>
      <c r="P690" s="94"/>
    </row>
    <row r="691" spans="5:16" x14ac:dyDescent="0.2">
      <c r="E691" s="89"/>
      <c r="F691" s="92"/>
      <c r="I691" s="89"/>
      <c r="J691" s="89"/>
      <c r="K691" s="89"/>
      <c r="L691" s="93"/>
      <c r="M691" s="89"/>
      <c r="N691" s="89"/>
      <c r="O691" s="89"/>
      <c r="P691" s="94"/>
    </row>
    <row r="692" spans="5:16" x14ac:dyDescent="0.2">
      <c r="E692" s="89"/>
      <c r="F692" s="92"/>
      <c r="I692" s="89"/>
      <c r="J692" s="89"/>
      <c r="K692" s="89"/>
      <c r="L692" s="93"/>
      <c r="M692" s="89"/>
      <c r="N692" s="89"/>
      <c r="O692" s="89"/>
      <c r="P692" s="94"/>
    </row>
    <row r="693" spans="5:16" x14ac:dyDescent="0.2">
      <c r="E693" s="89"/>
      <c r="F693" s="92"/>
      <c r="I693" s="89"/>
      <c r="J693" s="89"/>
      <c r="K693" s="89"/>
      <c r="L693" s="93"/>
      <c r="M693" s="89"/>
      <c r="N693" s="89"/>
      <c r="O693" s="89"/>
      <c r="P693" s="94"/>
    </row>
    <row r="694" spans="5:16" x14ac:dyDescent="0.2">
      <c r="E694" s="89"/>
      <c r="F694" s="92"/>
      <c r="I694" s="89"/>
      <c r="J694" s="89"/>
      <c r="K694" s="89"/>
      <c r="L694" s="93"/>
      <c r="M694" s="89"/>
      <c r="N694" s="89"/>
      <c r="O694" s="89"/>
      <c r="P694" s="94"/>
    </row>
    <row r="695" spans="5:16" x14ac:dyDescent="0.2">
      <c r="E695" s="89"/>
      <c r="F695" s="92"/>
      <c r="I695" s="89"/>
      <c r="J695" s="89"/>
      <c r="K695" s="89"/>
      <c r="L695" s="93"/>
      <c r="M695" s="89"/>
      <c r="N695" s="89"/>
      <c r="O695" s="89"/>
      <c r="P695" s="94"/>
    </row>
    <row r="696" spans="5:16" x14ac:dyDescent="0.2">
      <c r="E696" s="89"/>
      <c r="F696" s="92"/>
      <c r="I696" s="89"/>
      <c r="J696" s="89"/>
      <c r="K696" s="89"/>
      <c r="L696" s="93"/>
      <c r="M696" s="89"/>
      <c r="N696" s="89"/>
      <c r="O696" s="89"/>
      <c r="P696" s="94"/>
    </row>
    <row r="697" spans="5:16" x14ac:dyDescent="0.2">
      <c r="E697" s="89"/>
      <c r="F697" s="92"/>
      <c r="I697" s="89"/>
      <c r="J697" s="89"/>
      <c r="K697" s="89"/>
      <c r="L697" s="93"/>
      <c r="M697" s="89"/>
      <c r="N697" s="89"/>
      <c r="O697" s="89"/>
      <c r="P697" s="94"/>
    </row>
    <row r="698" spans="5:16" x14ac:dyDescent="0.2">
      <c r="E698" s="89"/>
      <c r="F698" s="92"/>
      <c r="I698" s="89"/>
      <c r="J698" s="89"/>
      <c r="K698" s="89"/>
      <c r="L698" s="93"/>
      <c r="M698" s="89"/>
      <c r="N698" s="89"/>
      <c r="O698" s="89"/>
      <c r="P698" s="94"/>
    </row>
    <row r="699" spans="5:16" x14ac:dyDescent="0.2">
      <c r="E699" s="89"/>
      <c r="F699" s="92"/>
      <c r="I699" s="89"/>
      <c r="J699" s="89"/>
      <c r="K699" s="89"/>
      <c r="L699" s="93"/>
      <c r="M699" s="89"/>
      <c r="N699" s="89"/>
      <c r="O699" s="89"/>
      <c r="P699" s="94"/>
    </row>
    <row r="700" spans="5:16" x14ac:dyDescent="0.2">
      <c r="E700" s="89"/>
      <c r="F700" s="92"/>
      <c r="I700" s="89"/>
      <c r="J700" s="89"/>
      <c r="K700" s="89"/>
      <c r="L700" s="93"/>
      <c r="M700" s="89"/>
      <c r="N700" s="89"/>
      <c r="O700" s="89"/>
      <c r="P700" s="94"/>
    </row>
    <row r="701" spans="5:16" x14ac:dyDescent="0.2">
      <c r="E701" s="89"/>
      <c r="F701" s="92"/>
      <c r="I701" s="89"/>
      <c r="J701" s="89"/>
      <c r="K701" s="89"/>
      <c r="L701" s="93"/>
      <c r="M701" s="89"/>
      <c r="N701" s="89"/>
      <c r="O701" s="89"/>
      <c r="P701" s="94"/>
    </row>
    <row r="702" spans="5:16" x14ac:dyDescent="0.2">
      <c r="E702" s="89"/>
      <c r="F702" s="92"/>
      <c r="I702" s="89"/>
      <c r="J702" s="89"/>
      <c r="K702" s="89"/>
      <c r="L702" s="93"/>
      <c r="M702" s="89"/>
      <c r="N702" s="89"/>
      <c r="O702" s="89"/>
      <c r="P702" s="94"/>
    </row>
    <row r="703" spans="5:16" x14ac:dyDescent="0.2">
      <c r="E703" s="89"/>
      <c r="F703" s="92"/>
      <c r="I703" s="89"/>
      <c r="J703" s="89"/>
      <c r="K703" s="89"/>
      <c r="L703" s="93"/>
      <c r="M703" s="89"/>
      <c r="N703" s="89"/>
      <c r="O703" s="89"/>
      <c r="P703" s="94"/>
    </row>
    <row r="704" spans="5:16" x14ac:dyDescent="0.2">
      <c r="E704" s="89"/>
      <c r="F704" s="92"/>
      <c r="I704" s="89"/>
      <c r="J704" s="89"/>
      <c r="K704" s="89"/>
      <c r="L704" s="93"/>
      <c r="M704" s="89"/>
      <c r="N704" s="89"/>
      <c r="O704" s="89"/>
      <c r="P704" s="94"/>
    </row>
    <row r="705" spans="5:16" x14ac:dyDescent="0.2">
      <c r="E705" s="89"/>
      <c r="F705" s="92"/>
      <c r="I705" s="89"/>
      <c r="J705" s="89"/>
      <c r="K705" s="89"/>
      <c r="L705" s="93"/>
      <c r="M705" s="89"/>
      <c r="N705" s="89"/>
      <c r="O705" s="89"/>
      <c r="P705" s="94"/>
    </row>
    <row r="706" spans="5:16" x14ac:dyDescent="0.2">
      <c r="E706" s="89"/>
      <c r="F706" s="92"/>
      <c r="I706" s="89"/>
      <c r="J706" s="89"/>
      <c r="K706" s="89"/>
      <c r="L706" s="93"/>
      <c r="M706" s="89"/>
      <c r="N706" s="89"/>
      <c r="O706" s="89"/>
      <c r="P706" s="94"/>
    </row>
    <row r="707" spans="5:16" x14ac:dyDescent="0.2">
      <c r="E707" s="89"/>
      <c r="F707" s="92"/>
      <c r="I707" s="89"/>
      <c r="J707" s="89"/>
      <c r="K707" s="89"/>
      <c r="L707" s="93"/>
      <c r="M707" s="89"/>
      <c r="N707" s="89"/>
      <c r="O707" s="89"/>
      <c r="P707" s="94"/>
    </row>
    <row r="708" spans="5:16" x14ac:dyDescent="0.2">
      <c r="E708" s="89"/>
      <c r="F708" s="92"/>
      <c r="I708" s="89"/>
      <c r="J708" s="89"/>
      <c r="K708" s="89"/>
      <c r="L708" s="93"/>
      <c r="M708" s="89"/>
      <c r="N708" s="89"/>
      <c r="O708" s="89"/>
      <c r="P708" s="94"/>
    </row>
    <row r="709" spans="5:16" x14ac:dyDescent="0.2">
      <c r="E709" s="89"/>
      <c r="F709" s="92"/>
      <c r="I709" s="89"/>
      <c r="J709" s="89"/>
      <c r="K709" s="89"/>
      <c r="L709" s="93"/>
      <c r="M709" s="89"/>
      <c r="N709" s="89"/>
      <c r="O709" s="89"/>
      <c r="P709" s="94"/>
    </row>
    <row r="710" spans="5:16" x14ac:dyDescent="0.2">
      <c r="E710" s="89"/>
      <c r="F710" s="92"/>
      <c r="I710" s="89"/>
      <c r="J710" s="89"/>
      <c r="K710" s="89"/>
      <c r="L710" s="93"/>
      <c r="M710" s="89"/>
      <c r="N710" s="89"/>
      <c r="O710" s="89"/>
      <c r="P710" s="94"/>
    </row>
    <row r="711" spans="5:16" x14ac:dyDescent="0.2">
      <c r="E711" s="89"/>
      <c r="F711" s="92"/>
      <c r="I711" s="89"/>
      <c r="J711" s="89"/>
      <c r="K711" s="89"/>
      <c r="L711" s="93"/>
      <c r="M711" s="89"/>
      <c r="N711" s="89"/>
      <c r="O711" s="89"/>
      <c r="P711" s="94"/>
    </row>
    <row r="712" spans="5:16" x14ac:dyDescent="0.2">
      <c r="E712" s="89"/>
      <c r="F712" s="92"/>
      <c r="I712" s="89"/>
      <c r="J712" s="89"/>
      <c r="K712" s="89"/>
      <c r="L712" s="93"/>
      <c r="M712" s="89"/>
      <c r="N712" s="89"/>
      <c r="O712" s="89"/>
      <c r="P712" s="94"/>
    </row>
    <row r="713" spans="5:16" x14ac:dyDescent="0.2">
      <c r="E713" s="89"/>
      <c r="F713" s="92"/>
      <c r="I713" s="89"/>
      <c r="J713" s="89"/>
      <c r="K713" s="89"/>
      <c r="L713" s="93"/>
      <c r="M713" s="89"/>
      <c r="N713" s="89"/>
      <c r="O713" s="89"/>
      <c r="P713" s="94"/>
    </row>
    <row r="714" spans="5:16" x14ac:dyDescent="0.2">
      <c r="E714" s="89"/>
      <c r="F714" s="92"/>
      <c r="I714" s="89"/>
      <c r="J714" s="89"/>
      <c r="K714" s="89"/>
      <c r="L714" s="93"/>
      <c r="M714" s="89"/>
      <c r="N714" s="89"/>
      <c r="O714" s="89"/>
      <c r="P714" s="94"/>
    </row>
    <row r="715" spans="5:16" x14ac:dyDescent="0.2">
      <c r="E715" s="89"/>
      <c r="F715" s="92"/>
      <c r="I715" s="89"/>
      <c r="J715" s="89"/>
      <c r="K715" s="89"/>
      <c r="L715" s="93"/>
      <c r="M715" s="89"/>
      <c r="N715" s="89"/>
      <c r="O715" s="89"/>
      <c r="P715" s="94"/>
    </row>
    <row r="716" spans="5:16" x14ac:dyDescent="0.2">
      <c r="E716" s="89"/>
      <c r="F716" s="92"/>
      <c r="I716" s="89"/>
      <c r="J716" s="89"/>
      <c r="K716" s="89"/>
      <c r="L716" s="93"/>
      <c r="M716" s="89"/>
      <c r="N716" s="89"/>
      <c r="O716" s="89"/>
      <c r="P716" s="94"/>
    </row>
    <row r="717" spans="5:16" x14ac:dyDescent="0.2">
      <c r="E717" s="89"/>
      <c r="F717" s="92"/>
      <c r="I717" s="89"/>
      <c r="J717" s="89"/>
      <c r="K717" s="89"/>
      <c r="L717" s="93"/>
      <c r="M717" s="89"/>
      <c r="N717" s="89"/>
      <c r="O717" s="89"/>
      <c r="P717" s="94"/>
    </row>
    <row r="718" spans="5:16" x14ac:dyDescent="0.2">
      <c r="E718" s="89"/>
      <c r="F718" s="92"/>
      <c r="I718" s="89"/>
      <c r="J718" s="89"/>
      <c r="K718" s="89"/>
      <c r="L718" s="93"/>
      <c r="M718" s="89"/>
      <c r="N718" s="89"/>
      <c r="O718" s="89"/>
      <c r="P718" s="94"/>
    </row>
    <row r="719" spans="5:16" x14ac:dyDescent="0.2">
      <c r="E719" s="89"/>
      <c r="F719" s="92"/>
      <c r="I719" s="89"/>
      <c r="J719" s="89"/>
      <c r="K719" s="89"/>
      <c r="L719" s="93"/>
      <c r="M719" s="89"/>
      <c r="N719" s="89"/>
      <c r="O719" s="89"/>
      <c r="P719" s="94"/>
    </row>
    <row r="720" spans="5:16" x14ac:dyDescent="0.2">
      <c r="E720" s="89"/>
      <c r="F720" s="92"/>
      <c r="I720" s="89"/>
      <c r="J720" s="89"/>
      <c r="K720" s="89"/>
      <c r="L720" s="93"/>
      <c r="M720" s="89"/>
      <c r="N720" s="89"/>
      <c r="O720" s="89"/>
      <c r="P720" s="94"/>
    </row>
    <row r="721" spans="5:16" x14ac:dyDescent="0.2">
      <c r="E721" s="89"/>
      <c r="F721" s="92"/>
      <c r="I721" s="89"/>
      <c r="J721" s="89"/>
      <c r="K721" s="89"/>
      <c r="L721" s="93"/>
      <c r="M721" s="89"/>
      <c r="N721" s="89"/>
      <c r="O721" s="89"/>
      <c r="P721" s="94"/>
    </row>
    <row r="722" spans="5:16" x14ac:dyDescent="0.2">
      <c r="E722" s="89"/>
      <c r="F722" s="92"/>
      <c r="I722" s="89"/>
      <c r="J722" s="89"/>
      <c r="K722" s="89"/>
      <c r="L722" s="93"/>
      <c r="M722" s="89"/>
      <c r="N722" s="89"/>
      <c r="O722" s="89"/>
      <c r="P722" s="94"/>
    </row>
    <row r="723" spans="5:16" x14ac:dyDescent="0.2">
      <c r="E723" s="89"/>
      <c r="F723" s="92"/>
      <c r="I723" s="89"/>
      <c r="J723" s="89"/>
      <c r="K723" s="89"/>
      <c r="L723" s="93"/>
      <c r="M723" s="89"/>
      <c r="N723" s="89"/>
      <c r="O723" s="89"/>
      <c r="P723" s="94"/>
    </row>
    <row r="724" spans="5:16" x14ac:dyDescent="0.2">
      <c r="E724" s="89"/>
      <c r="F724" s="92"/>
      <c r="I724" s="89"/>
      <c r="J724" s="89"/>
      <c r="K724" s="89"/>
      <c r="L724" s="93"/>
      <c r="M724" s="89"/>
      <c r="N724" s="89"/>
      <c r="O724" s="89"/>
      <c r="P724" s="94"/>
    </row>
    <row r="725" spans="5:16" x14ac:dyDescent="0.2">
      <c r="E725" s="89"/>
      <c r="F725" s="92"/>
      <c r="I725" s="89"/>
      <c r="J725" s="89"/>
      <c r="K725" s="89"/>
      <c r="L725" s="93"/>
      <c r="M725" s="89"/>
      <c r="N725" s="89"/>
      <c r="O725" s="89"/>
      <c r="P725" s="94"/>
    </row>
    <row r="726" spans="5:16" x14ac:dyDescent="0.2">
      <c r="E726" s="89"/>
      <c r="F726" s="92"/>
      <c r="I726" s="89"/>
      <c r="J726" s="89"/>
      <c r="K726" s="89"/>
      <c r="L726" s="93"/>
      <c r="M726" s="89"/>
      <c r="N726" s="89"/>
      <c r="O726" s="89"/>
      <c r="P726" s="94"/>
    </row>
    <row r="727" spans="5:16" x14ac:dyDescent="0.2">
      <c r="E727" s="89"/>
      <c r="F727" s="92"/>
      <c r="I727" s="89"/>
      <c r="J727" s="89"/>
      <c r="K727" s="89"/>
      <c r="L727" s="93"/>
      <c r="M727" s="89"/>
      <c r="N727" s="89"/>
      <c r="O727" s="89"/>
      <c r="P727" s="94"/>
    </row>
    <row r="728" spans="5:16" x14ac:dyDescent="0.2">
      <c r="E728" s="89"/>
      <c r="F728" s="92"/>
      <c r="I728" s="89"/>
      <c r="J728" s="89"/>
      <c r="K728" s="89"/>
      <c r="L728" s="93"/>
      <c r="M728" s="89"/>
      <c r="N728" s="89"/>
      <c r="O728" s="89"/>
      <c r="P728" s="94"/>
    </row>
    <row r="729" spans="5:16" x14ac:dyDescent="0.2">
      <c r="E729" s="89"/>
      <c r="F729" s="92"/>
      <c r="I729" s="89"/>
      <c r="J729" s="89"/>
      <c r="K729" s="89"/>
      <c r="L729" s="93"/>
      <c r="M729" s="89"/>
      <c r="N729" s="89"/>
      <c r="O729" s="89"/>
      <c r="P729" s="94"/>
    </row>
    <row r="730" spans="5:16" x14ac:dyDescent="0.2">
      <c r="E730" s="89"/>
      <c r="F730" s="92"/>
      <c r="I730" s="89"/>
      <c r="J730" s="89"/>
      <c r="K730" s="89"/>
      <c r="L730" s="93"/>
      <c r="M730" s="89"/>
      <c r="N730" s="89"/>
      <c r="O730" s="89"/>
      <c r="P730" s="94"/>
    </row>
    <row r="731" spans="5:16" x14ac:dyDescent="0.2">
      <c r="E731" s="89"/>
      <c r="F731" s="92"/>
      <c r="I731" s="89"/>
      <c r="J731" s="89"/>
      <c r="K731" s="89"/>
      <c r="L731" s="93"/>
      <c r="M731" s="89"/>
      <c r="N731" s="89"/>
      <c r="O731" s="89"/>
      <c r="P731" s="94"/>
    </row>
    <row r="732" spans="5:16" x14ac:dyDescent="0.2">
      <c r="E732" s="89"/>
      <c r="F732" s="92"/>
      <c r="I732" s="89"/>
      <c r="J732" s="89"/>
      <c r="K732" s="89"/>
      <c r="L732" s="93"/>
      <c r="M732" s="89"/>
      <c r="N732" s="89"/>
      <c r="O732" s="89"/>
      <c r="P732" s="94"/>
    </row>
    <row r="733" spans="5:16" x14ac:dyDescent="0.2">
      <c r="E733" s="89"/>
      <c r="F733" s="92"/>
      <c r="I733" s="89"/>
      <c r="J733" s="89"/>
      <c r="K733" s="89"/>
      <c r="L733" s="93"/>
      <c r="M733" s="89"/>
      <c r="N733" s="89"/>
      <c r="O733" s="89"/>
      <c r="P733" s="94"/>
    </row>
    <row r="734" spans="5:16" x14ac:dyDescent="0.2">
      <c r="E734" s="89"/>
      <c r="F734" s="92"/>
      <c r="I734" s="89"/>
      <c r="J734" s="89"/>
      <c r="K734" s="89"/>
      <c r="L734" s="93"/>
      <c r="M734" s="89"/>
      <c r="N734" s="89"/>
      <c r="O734" s="89"/>
      <c r="P734" s="94"/>
    </row>
    <row r="735" spans="5:16" x14ac:dyDescent="0.2">
      <c r="E735" s="89"/>
      <c r="F735" s="92"/>
      <c r="I735" s="89"/>
      <c r="J735" s="89"/>
      <c r="K735" s="89"/>
      <c r="L735" s="93"/>
      <c r="M735" s="89"/>
      <c r="N735" s="89"/>
      <c r="O735" s="89"/>
      <c r="P735" s="94"/>
    </row>
    <row r="736" spans="5:16" x14ac:dyDescent="0.2">
      <c r="E736" s="89"/>
      <c r="F736" s="92"/>
      <c r="I736" s="89"/>
      <c r="J736" s="89"/>
      <c r="K736" s="89"/>
      <c r="L736" s="93"/>
      <c r="M736" s="89"/>
      <c r="N736" s="89"/>
      <c r="O736" s="89"/>
      <c r="P736" s="94"/>
    </row>
    <row r="737" spans="5:16" x14ac:dyDescent="0.2">
      <c r="E737" s="89"/>
      <c r="F737" s="92"/>
      <c r="I737" s="89"/>
      <c r="J737" s="89"/>
      <c r="K737" s="89"/>
      <c r="L737" s="93"/>
      <c r="M737" s="89"/>
      <c r="N737" s="89"/>
      <c r="O737" s="89"/>
      <c r="P737" s="94"/>
    </row>
    <row r="738" spans="5:16" x14ac:dyDescent="0.2">
      <c r="E738" s="89"/>
      <c r="F738" s="92"/>
      <c r="I738" s="89"/>
      <c r="J738" s="89"/>
      <c r="K738" s="89"/>
      <c r="L738" s="93"/>
      <c r="M738" s="89"/>
      <c r="N738" s="89"/>
      <c r="O738" s="89"/>
      <c r="P738" s="94"/>
    </row>
    <row r="739" spans="5:16" x14ac:dyDescent="0.2">
      <c r="E739" s="89"/>
      <c r="F739" s="92"/>
      <c r="I739" s="89"/>
      <c r="J739" s="89"/>
      <c r="K739" s="89"/>
      <c r="L739" s="93"/>
      <c r="M739" s="89"/>
      <c r="N739" s="89"/>
      <c r="O739" s="89"/>
      <c r="P739" s="94"/>
    </row>
    <row r="740" spans="5:16" x14ac:dyDescent="0.2">
      <c r="E740" s="89"/>
      <c r="F740" s="92"/>
      <c r="I740" s="89"/>
      <c r="J740" s="89"/>
      <c r="K740" s="89"/>
      <c r="L740" s="93"/>
      <c r="M740" s="89"/>
      <c r="N740" s="89"/>
      <c r="O740" s="89"/>
      <c r="P740" s="94"/>
    </row>
    <row r="741" spans="5:16" x14ac:dyDescent="0.2">
      <c r="E741" s="89"/>
      <c r="F741" s="92"/>
      <c r="I741" s="89"/>
      <c r="J741" s="89"/>
      <c r="K741" s="89"/>
      <c r="L741" s="93"/>
      <c r="M741" s="89"/>
      <c r="N741" s="89"/>
      <c r="O741" s="89"/>
      <c r="P741" s="94"/>
    </row>
    <row r="742" spans="5:16" x14ac:dyDescent="0.2">
      <c r="E742" s="89"/>
      <c r="F742" s="92"/>
      <c r="I742" s="89"/>
      <c r="J742" s="89"/>
      <c r="K742" s="89"/>
      <c r="L742" s="93"/>
      <c r="M742" s="89"/>
      <c r="N742" s="89"/>
      <c r="O742" s="89"/>
      <c r="P742" s="94"/>
    </row>
    <row r="743" spans="5:16" x14ac:dyDescent="0.2">
      <c r="E743" s="89"/>
      <c r="F743" s="92"/>
      <c r="I743" s="89"/>
      <c r="J743" s="89"/>
      <c r="K743" s="89"/>
      <c r="L743" s="93"/>
      <c r="M743" s="89"/>
      <c r="N743" s="89"/>
      <c r="O743" s="89"/>
      <c r="P743" s="94"/>
    </row>
    <row r="744" spans="5:16" x14ac:dyDescent="0.2">
      <c r="E744" s="89"/>
      <c r="F744" s="92"/>
      <c r="I744" s="89"/>
      <c r="J744" s="89"/>
      <c r="K744" s="89"/>
      <c r="L744" s="93"/>
      <c r="M744" s="89"/>
      <c r="N744" s="89"/>
      <c r="O744" s="89"/>
      <c r="P744" s="94"/>
    </row>
    <row r="745" spans="5:16" x14ac:dyDescent="0.2">
      <c r="E745" s="89"/>
      <c r="F745" s="92"/>
      <c r="I745" s="89"/>
      <c r="J745" s="89"/>
      <c r="K745" s="89"/>
      <c r="L745" s="93"/>
      <c r="M745" s="89"/>
      <c r="N745" s="89"/>
      <c r="O745" s="89"/>
      <c r="P745" s="94"/>
    </row>
    <row r="746" spans="5:16" x14ac:dyDescent="0.2">
      <c r="E746" s="89"/>
      <c r="F746" s="92"/>
      <c r="I746" s="89"/>
      <c r="J746" s="89"/>
      <c r="K746" s="89"/>
      <c r="L746" s="93"/>
      <c r="M746" s="89"/>
      <c r="N746" s="89"/>
      <c r="O746" s="89"/>
      <c r="P746" s="94"/>
    </row>
    <row r="747" spans="5:16" x14ac:dyDescent="0.2">
      <c r="E747" s="89"/>
      <c r="F747" s="92"/>
      <c r="I747" s="89"/>
      <c r="J747" s="89"/>
      <c r="K747" s="89"/>
      <c r="L747" s="93"/>
      <c r="M747" s="89"/>
      <c r="N747" s="89"/>
      <c r="O747" s="89"/>
      <c r="P747" s="94"/>
    </row>
    <row r="748" spans="5:16" x14ac:dyDescent="0.2">
      <c r="E748" s="89"/>
      <c r="F748" s="92"/>
      <c r="I748" s="89"/>
      <c r="J748" s="89"/>
      <c r="K748" s="89"/>
      <c r="L748" s="93"/>
      <c r="M748" s="89"/>
      <c r="N748" s="89"/>
      <c r="O748" s="89"/>
      <c r="P748" s="94"/>
    </row>
    <row r="749" spans="5:16" x14ac:dyDescent="0.2">
      <c r="E749" s="89"/>
      <c r="F749" s="92"/>
      <c r="I749" s="89"/>
      <c r="J749" s="89"/>
      <c r="K749" s="89"/>
      <c r="L749" s="93"/>
      <c r="M749" s="89"/>
      <c r="N749" s="89"/>
      <c r="O749" s="89"/>
      <c r="P749" s="94"/>
    </row>
    <row r="750" spans="5:16" x14ac:dyDescent="0.2">
      <c r="E750" s="89"/>
      <c r="F750" s="92"/>
      <c r="I750" s="89"/>
      <c r="J750" s="89"/>
      <c r="K750" s="89"/>
      <c r="L750" s="93"/>
      <c r="M750" s="89"/>
      <c r="N750" s="89"/>
      <c r="O750" s="89"/>
      <c r="P750" s="94"/>
    </row>
    <row r="751" spans="5:16" x14ac:dyDescent="0.2">
      <c r="E751" s="89"/>
      <c r="F751" s="92"/>
      <c r="I751" s="89"/>
      <c r="J751" s="89"/>
      <c r="K751" s="89"/>
      <c r="L751" s="93"/>
      <c r="M751" s="89"/>
      <c r="N751" s="89"/>
      <c r="O751" s="89"/>
      <c r="P751" s="94"/>
    </row>
    <row r="752" spans="5:16" x14ac:dyDescent="0.2">
      <c r="E752" s="89"/>
      <c r="F752" s="92"/>
      <c r="I752" s="89"/>
      <c r="J752" s="89"/>
      <c r="K752" s="89"/>
      <c r="L752" s="93"/>
      <c r="M752" s="89"/>
      <c r="N752" s="89"/>
      <c r="O752" s="89"/>
      <c r="P752" s="94"/>
    </row>
    <row r="753" spans="5:16" x14ac:dyDescent="0.2">
      <c r="E753" s="89"/>
      <c r="F753" s="92"/>
      <c r="I753" s="89"/>
      <c r="J753" s="89"/>
      <c r="K753" s="89"/>
      <c r="L753" s="93"/>
      <c r="M753" s="89"/>
      <c r="N753" s="89"/>
      <c r="O753" s="89"/>
      <c r="P753" s="94"/>
    </row>
    <row r="754" spans="5:16" x14ac:dyDescent="0.2">
      <c r="E754" s="89"/>
      <c r="F754" s="92"/>
      <c r="I754" s="89"/>
      <c r="J754" s="89"/>
      <c r="K754" s="89"/>
      <c r="L754" s="93"/>
      <c r="M754" s="89"/>
      <c r="N754" s="89"/>
      <c r="O754" s="89"/>
      <c r="P754" s="94"/>
    </row>
    <row r="755" spans="5:16" x14ac:dyDescent="0.2">
      <c r="E755" s="89"/>
      <c r="F755" s="92"/>
      <c r="I755" s="89"/>
      <c r="J755" s="89"/>
      <c r="K755" s="89"/>
      <c r="L755" s="93"/>
      <c r="M755" s="89"/>
      <c r="N755" s="89"/>
      <c r="O755" s="89"/>
      <c r="P755" s="94"/>
    </row>
    <row r="756" spans="5:16" x14ac:dyDescent="0.2">
      <c r="E756" s="89"/>
      <c r="F756" s="92"/>
      <c r="I756" s="89"/>
      <c r="J756" s="89"/>
      <c r="K756" s="89"/>
      <c r="L756" s="93"/>
      <c r="M756" s="89"/>
      <c r="N756" s="89"/>
      <c r="O756" s="89"/>
      <c r="P756" s="94"/>
    </row>
    <row r="757" spans="5:16" x14ac:dyDescent="0.2">
      <c r="E757" s="89"/>
      <c r="F757" s="92"/>
      <c r="I757" s="89"/>
      <c r="J757" s="89"/>
      <c r="K757" s="89"/>
      <c r="L757" s="93"/>
      <c r="M757" s="89"/>
      <c r="N757" s="89"/>
      <c r="O757" s="89"/>
      <c r="P757" s="94"/>
    </row>
    <row r="758" spans="5:16" x14ac:dyDescent="0.2">
      <c r="E758" s="89"/>
      <c r="F758" s="92"/>
      <c r="I758" s="89"/>
      <c r="J758" s="89"/>
      <c r="K758" s="89"/>
      <c r="L758" s="93"/>
      <c r="M758" s="89"/>
      <c r="N758" s="89"/>
      <c r="O758" s="89"/>
      <c r="P758" s="94"/>
    </row>
    <row r="759" spans="5:16" x14ac:dyDescent="0.2">
      <c r="E759" s="89"/>
      <c r="F759" s="92"/>
      <c r="I759" s="89"/>
      <c r="J759" s="89"/>
      <c r="K759" s="89"/>
      <c r="L759" s="93"/>
      <c r="M759" s="89"/>
      <c r="N759" s="89"/>
      <c r="O759" s="89"/>
      <c r="P759" s="94"/>
    </row>
    <row r="760" spans="5:16" x14ac:dyDescent="0.2">
      <c r="E760" s="89"/>
      <c r="F760" s="92"/>
      <c r="I760" s="89"/>
      <c r="J760" s="89"/>
      <c r="K760" s="89"/>
      <c r="L760" s="93"/>
      <c r="M760" s="89"/>
      <c r="N760" s="89"/>
      <c r="O760" s="89"/>
      <c r="P760" s="94"/>
    </row>
    <row r="761" spans="5:16" x14ac:dyDescent="0.2">
      <c r="E761" s="89"/>
      <c r="F761" s="92"/>
      <c r="I761" s="89"/>
      <c r="J761" s="89"/>
      <c r="K761" s="89"/>
      <c r="L761" s="93"/>
      <c r="M761" s="89"/>
      <c r="N761" s="89"/>
      <c r="O761" s="89"/>
      <c r="P761" s="94"/>
    </row>
    <row r="762" spans="5:16" x14ac:dyDescent="0.2">
      <c r="E762" s="89"/>
      <c r="F762" s="92"/>
      <c r="I762" s="89"/>
      <c r="J762" s="89"/>
      <c r="K762" s="89"/>
      <c r="L762" s="93"/>
      <c r="M762" s="89"/>
      <c r="N762" s="89"/>
      <c r="O762" s="89"/>
      <c r="P762" s="94"/>
    </row>
    <row r="763" spans="5:16" x14ac:dyDescent="0.2">
      <c r="E763" s="89"/>
      <c r="F763" s="92"/>
      <c r="I763" s="89"/>
      <c r="J763" s="89"/>
      <c r="K763" s="89"/>
      <c r="L763" s="93"/>
      <c r="M763" s="89"/>
      <c r="N763" s="89"/>
      <c r="O763" s="89"/>
      <c r="P763" s="94"/>
    </row>
    <row r="764" spans="5:16" x14ac:dyDescent="0.2">
      <c r="E764" s="89"/>
      <c r="F764" s="92"/>
      <c r="I764" s="89"/>
      <c r="J764" s="89"/>
      <c r="K764" s="89"/>
      <c r="L764" s="93"/>
      <c r="M764" s="89"/>
      <c r="N764" s="89"/>
      <c r="O764" s="89"/>
      <c r="P764" s="94"/>
    </row>
    <row r="765" spans="5:16" x14ac:dyDescent="0.2">
      <c r="E765" s="89"/>
      <c r="F765" s="92"/>
      <c r="I765" s="89"/>
      <c r="J765" s="89"/>
      <c r="K765" s="89"/>
      <c r="L765" s="93"/>
      <c r="M765" s="89"/>
      <c r="N765" s="89"/>
      <c r="O765" s="89"/>
      <c r="P765" s="94"/>
    </row>
    <row r="766" spans="5:16" x14ac:dyDescent="0.2">
      <c r="E766" s="89"/>
      <c r="F766" s="92"/>
      <c r="I766" s="89"/>
      <c r="J766" s="89"/>
      <c r="K766" s="89"/>
      <c r="L766" s="93"/>
      <c r="M766" s="89"/>
      <c r="N766" s="89"/>
      <c r="O766" s="89"/>
      <c r="P766" s="94"/>
    </row>
    <row r="767" spans="5:16" x14ac:dyDescent="0.2">
      <c r="E767" s="89"/>
      <c r="F767" s="92"/>
      <c r="I767" s="89"/>
      <c r="J767" s="89"/>
      <c r="K767" s="89"/>
      <c r="L767" s="93"/>
      <c r="M767" s="89"/>
      <c r="N767" s="89"/>
      <c r="O767" s="89"/>
      <c r="P767" s="94"/>
    </row>
    <row r="768" spans="5:16" x14ac:dyDescent="0.2">
      <c r="E768" s="89"/>
      <c r="F768" s="92"/>
      <c r="I768" s="89"/>
      <c r="J768" s="89"/>
      <c r="K768" s="89"/>
      <c r="L768" s="93"/>
      <c r="M768" s="89"/>
      <c r="N768" s="89"/>
      <c r="O768" s="89"/>
      <c r="P768" s="94"/>
    </row>
    <row r="769" spans="5:16" x14ac:dyDescent="0.2">
      <c r="E769" s="89"/>
      <c r="F769" s="92"/>
      <c r="I769" s="89"/>
      <c r="J769" s="89"/>
      <c r="K769" s="89"/>
      <c r="L769" s="93"/>
      <c r="M769" s="89"/>
      <c r="N769" s="89"/>
      <c r="O769" s="89"/>
      <c r="P769" s="94"/>
    </row>
    <row r="770" spans="5:16" x14ac:dyDescent="0.2">
      <c r="E770" s="89"/>
      <c r="F770" s="92"/>
      <c r="I770" s="89"/>
      <c r="J770" s="89"/>
      <c r="K770" s="89"/>
      <c r="L770" s="93"/>
      <c r="M770" s="89"/>
      <c r="N770" s="89"/>
      <c r="O770" s="89"/>
      <c r="P770" s="94"/>
    </row>
    <row r="771" spans="5:16" x14ac:dyDescent="0.2">
      <c r="E771" s="89"/>
      <c r="F771" s="92"/>
      <c r="I771" s="89"/>
      <c r="J771" s="89"/>
      <c r="K771" s="89"/>
      <c r="L771" s="93"/>
      <c r="M771" s="89"/>
      <c r="N771" s="89"/>
      <c r="O771" s="89"/>
      <c r="P771" s="94"/>
    </row>
    <row r="772" spans="5:16" x14ac:dyDescent="0.2">
      <c r="E772" s="89"/>
      <c r="F772" s="92"/>
      <c r="I772" s="89"/>
      <c r="J772" s="89"/>
      <c r="K772" s="89"/>
      <c r="L772" s="93"/>
      <c r="M772" s="89"/>
      <c r="N772" s="89"/>
      <c r="O772" s="89"/>
      <c r="P772" s="94"/>
    </row>
    <row r="773" spans="5:16" x14ac:dyDescent="0.2">
      <c r="E773" s="89"/>
      <c r="F773" s="92"/>
      <c r="I773" s="89"/>
      <c r="J773" s="89"/>
      <c r="K773" s="89"/>
      <c r="L773" s="93"/>
      <c r="M773" s="89"/>
      <c r="N773" s="89"/>
      <c r="O773" s="89"/>
      <c r="P773" s="94"/>
    </row>
    <row r="774" spans="5:16" x14ac:dyDescent="0.2">
      <c r="E774" s="89"/>
      <c r="F774" s="92"/>
      <c r="I774" s="89"/>
      <c r="J774" s="89"/>
      <c r="K774" s="89"/>
      <c r="L774" s="93"/>
      <c r="M774" s="89"/>
      <c r="N774" s="89"/>
      <c r="O774" s="89"/>
      <c r="P774" s="94"/>
    </row>
    <row r="775" spans="5:16" x14ac:dyDescent="0.2">
      <c r="E775" s="89"/>
      <c r="F775" s="92"/>
      <c r="I775" s="89"/>
      <c r="J775" s="89"/>
      <c r="K775" s="89"/>
      <c r="L775" s="93"/>
      <c r="M775" s="89"/>
      <c r="N775" s="89"/>
      <c r="O775" s="89"/>
      <c r="P775" s="94"/>
    </row>
    <row r="776" spans="5:16" x14ac:dyDescent="0.2">
      <c r="E776" s="89"/>
      <c r="F776" s="92"/>
      <c r="I776" s="89"/>
      <c r="J776" s="89"/>
      <c r="K776" s="89"/>
      <c r="L776" s="93"/>
      <c r="M776" s="89"/>
      <c r="N776" s="89"/>
      <c r="O776" s="89"/>
      <c r="P776" s="94"/>
    </row>
    <row r="777" spans="5:16" x14ac:dyDescent="0.2">
      <c r="E777" s="89"/>
      <c r="F777" s="92"/>
      <c r="I777" s="89"/>
      <c r="J777" s="89"/>
      <c r="K777" s="89"/>
      <c r="L777" s="93"/>
      <c r="M777" s="89"/>
      <c r="N777" s="89"/>
      <c r="O777" s="89"/>
      <c r="P777" s="94"/>
    </row>
    <row r="778" spans="5:16" x14ac:dyDescent="0.2">
      <c r="E778" s="89"/>
      <c r="F778" s="92"/>
      <c r="I778" s="89"/>
      <c r="J778" s="89"/>
      <c r="K778" s="89"/>
      <c r="L778" s="93"/>
      <c r="M778" s="89"/>
      <c r="N778" s="89"/>
      <c r="O778" s="89"/>
      <c r="P778" s="94"/>
    </row>
    <row r="779" spans="5:16" x14ac:dyDescent="0.2">
      <c r="E779" s="89"/>
      <c r="F779" s="92"/>
      <c r="I779" s="89"/>
      <c r="J779" s="89"/>
      <c r="K779" s="89"/>
      <c r="L779" s="93"/>
      <c r="M779" s="89"/>
      <c r="N779" s="89"/>
      <c r="O779" s="89"/>
      <c r="P779" s="94"/>
    </row>
    <row r="780" spans="5:16" x14ac:dyDescent="0.2">
      <c r="E780" s="89"/>
      <c r="F780" s="92"/>
      <c r="I780" s="89"/>
      <c r="J780" s="89"/>
      <c r="K780" s="89"/>
      <c r="L780" s="93"/>
      <c r="M780" s="89"/>
      <c r="N780" s="89"/>
      <c r="O780" s="89"/>
      <c r="P780" s="94"/>
    </row>
    <row r="781" spans="5:16" x14ac:dyDescent="0.2">
      <c r="E781" s="89"/>
      <c r="F781" s="92"/>
      <c r="I781" s="89"/>
      <c r="J781" s="89"/>
      <c r="K781" s="89"/>
      <c r="L781" s="93"/>
      <c r="M781" s="89"/>
      <c r="N781" s="89"/>
      <c r="O781" s="89"/>
      <c r="P781" s="94"/>
    </row>
    <row r="782" spans="5:16" x14ac:dyDescent="0.2">
      <c r="E782" s="89"/>
      <c r="F782" s="92"/>
      <c r="I782" s="89"/>
      <c r="J782" s="89"/>
      <c r="K782" s="89"/>
      <c r="L782" s="93"/>
      <c r="M782" s="89"/>
      <c r="N782" s="89"/>
      <c r="O782" s="89"/>
      <c r="P782" s="94"/>
    </row>
    <row r="783" spans="5:16" x14ac:dyDescent="0.2">
      <c r="E783" s="89"/>
      <c r="F783" s="92"/>
      <c r="I783" s="89"/>
      <c r="J783" s="89"/>
      <c r="K783" s="89"/>
      <c r="L783" s="93"/>
      <c r="M783" s="89"/>
      <c r="N783" s="89"/>
      <c r="O783" s="89"/>
      <c r="P783" s="94"/>
    </row>
    <row r="784" spans="5:16" x14ac:dyDescent="0.2">
      <c r="E784" s="89"/>
      <c r="F784" s="92"/>
      <c r="I784" s="89"/>
      <c r="J784" s="89"/>
      <c r="K784" s="89"/>
      <c r="L784" s="93"/>
      <c r="M784" s="89"/>
      <c r="N784" s="89"/>
      <c r="O784" s="89"/>
      <c r="P784" s="94"/>
    </row>
    <row r="785" spans="5:16" x14ac:dyDescent="0.2">
      <c r="E785" s="89"/>
      <c r="F785" s="92"/>
      <c r="I785" s="89"/>
      <c r="J785" s="89"/>
      <c r="K785" s="89"/>
      <c r="L785" s="93"/>
      <c r="M785" s="89"/>
      <c r="N785" s="89"/>
      <c r="O785" s="89"/>
      <c r="P785" s="94"/>
    </row>
    <row r="786" spans="5:16" x14ac:dyDescent="0.2">
      <c r="E786" s="89"/>
      <c r="F786" s="92"/>
      <c r="I786" s="89"/>
      <c r="J786" s="89"/>
      <c r="K786" s="89"/>
      <c r="L786" s="93"/>
      <c r="M786" s="89"/>
      <c r="N786" s="89"/>
      <c r="O786" s="89"/>
      <c r="P786" s="94"/>
    </row>
    <row r="787" spans="5:16" x14ac:dyDescent="0.2">
      <c r="E787" s="89"/>
      <c r="F787" s="92"/>
      <c r="I787" s="89"/>
      <c r="J787" s="89"/>
      <c r="K787" s="89"/>
      <c r="L787" s="93"/>
      <c r="M787" s="89"/>
      <c r="N787" s="89"/>
      <c r="O787" s="89"/>
      <c r="P787" s="94"/>
    </row>
    <row r="788" spans="5:16" x14ac:dyDescent="0.2">
      <c r="E788" s="89"/>
      <c r="F788" s="92"/>
      <c r="I788" s="89"/>
      <c r="J788" s="89"/>
      <c r="K788" s="89"/>
      <c r="L788" s="93"/>
      <c r="M788" s="89"/>
      <c r="N788" s="89"/>
      <c r="O788" s="89"/>
      <c r="P788" s="94"/>
    </row>
    <row r="789" spans="5:16" x14ac:dyDescent="0.2">
      <c r="E789" s="89"/>
      <c r="F789" s="92"/>
      <c r="I789" s="89"/>
      <c r="J789" s="89"/>
      <c r="K789" s="89"/>
      <c r="L789" s="93"/>
      <c r="M789" s="89"/>
      <c r="N789" s="89"/>
      <c r="O789" s="89"/>
      <c r="P789" s="94"/>
    </row>
    <row r="790" spans="5:16" x14ac:dyDescent="0.2">
      <c r="E790" s="89"/>
      <c r="F790" s="92"/>
      <c r="I790" s="89"/>
      <c r="J790" s="89"/>
      <c r="K790" s="89"/>
      <c r="L790" s="93"/>
      <c r="M790" s="89"/>
      <c r="N790" s="89"/>
      <c r="O790" s="89"/>
      <c r="P790" s="94"/>
    </row>
    <row r="791" spans="5:16" x14ac:dyDescent="0.2">
      <c r="E791" s="89"/>
      <c r="F791" s="92"/>
      <c r="I791" s="89"/>
      <c r="J791" s="89"/>
      <c r="K791" s="89"/>
      <c r="L791" s="93"/>
      <c r="M791" s="89"/>
      <c r="N791" s="89"/>
      <c r="O791" s="89"/>
      <c r="P791" s="94"/>
    </row>
    <row r="792" spans="5:16" x14ac:dyDescent="0.2">
      <c r="E792" s="89"/>
      <c r="F792" s="92"/>
      <c r="I792" s="89"/>
      <c r="J792" s="89"/>
      <c r="K792" s="89"/>
      <c r="L792" s="93"/>
      <c r="M792" s="89"/>
      <c r="N792" s="89"/>
      <c r="O792" s="89"/>
      <c r="P792" s="94"/>
    </row>
    <row r="793" spans="5:16" x14ac:dyDescent="0.2">
      <c r="E793" s="89"/>
      <c r="F793" s="92"/>
      <c r="I793" s="89"/>
      <c r="J793" s="89"/>
      <c r="K793" s="89"/>
      <c r="L793" s="93"/>
      <c r="M793" s="89"/>
      <c r="N793" s="89"/>
      <c r="O793" s="89"/>
      <c r="P793" s="94"/>
    </row>
    <row r="794" spans="5:16" x14ac:dyDescent="0.2">
      <c r="E794" s="89"/>
      <c r="F794" s="92"/>
      <c r="I794" s="89"/>
      <c r="J794" s="89"/>
      <c r="K794" s="89"/>
      <c r="L794" s="93"/>
      <c r="M794" s="89"/>
      <c r="N794" s="89"/>
      <c r="O794" s="89"/>
      <c r="P794" s="94"/>
    </row>
    <row r="795" spans="5:16" x14ac:dyDescent="0.2">
      <c r="E795" s="89"/>
      <c r="F795" s="92"/>
      <c r="I795" s="89"/>
      <c r="J795" s="89"/>
      <c r="K795" s="89"/>
      <c r="L795" s="93"/>
      <c r="M795" s="89"/>
      <c r="N795" s="89"/>
      <c r="O795" s="89"/>
      <c r="P795" s="94"/>
    </row>
    <row r="796" spans="5:16" x14ac:dyDescent="0.2">
      <c r="E796" s="89"/>
      <c r="F796" s="92"/>
      <c r="I796" s="89"/>
      <c r="J796" s="89"/>
      <c r="K796" s="89"/>
      <c r="L796" s="93"/>
      <c r="M796" s="89"/>
      <c r="N796" s="89"/>
      <c r="O796" s="89"/>
      <c r="P796" s="94"/>
    </row>
    <row r="797" spans="5:16" x14ac:dyDescent="0.2">
      <c r="E797" s="89"/>
      <c r="F797" s="92"/>
      <c r="I797" s="89"/>
      <c r="J797" s="89"/>
      <c r="K797" s="89"/>
      <c r="L797" s="93"/>
      <c r="M797" s="89"/>
      <c r="N797" s="89"/>
      <c r="O797" s="89"/>
      <c r="P797" s="94"/>
    </row>
    <row r="798" spans="5:16" x14ac:dyDescent="0.2">
      <c r="E798" s="89"/>
      <c r="F798" s="92"/>
      <c r="I798" s="89"/>
      <c r="J798" s="89"/>
      <c r="K798" s="89"/>
      <c r="L798" s="93"/>
      <c r="M798" s="89"/>
      <c r="N798" s="89"/>
      <c r="O798" s="89"/>
      <c r="P798" s="94"/>
    </row>
    <row r="799" spans="5:16" x14ac:dyDescent="0.2">
      <c r="E799" s="89"/>
      <c r="F799" s="92"/>
      <c r="I799" s="89"/>
      <c r="J799" s="89"/>
      <c r="K799" s="89"/>
      <c r="L799" s="93"/>
      <c r="M799" s="89"/>
      <c r="N799" s="89"/>
      <c r="O799" s="89"/>
      <c r="P799" s="94"/>
    </row>
    <row r="800" spans="5:16" x14ac:dyDescent="0.2">
      <c r="E800" s="89"/>
      <c r="F800" s="92"/>
      <c r="I800" s="89"/>
      <c r="J800" s="89"/>
      <c r="K800" s="89"/>
      <c r="L800" s="93"/>
      <c r="M800" s="89"/>
      <c r="N800" s="89"/>
      <c r="O800" s="89"/>
      <c r="P800" s="94"/>
    </row>
    <row r="801" spans="5:16" x14ac:dyDescent="0.2">
      <c r="E801" s="89"/>
      <c r="F801" s="92"/>
      <c r="I801" s="89"/>
      <c r="J801" s="89"/>
      <c r="K801" s="89"/>
      <c r="L801" s="93"/>
      <c r="M801" s="89"/>
      <c r="N801" s="89"/>
      <c r="O801" s="89"/>
      <c r="P801" s="94"/>
    </row>
    <row r="802" spans="5:16" x14ac:dyDescent="0.2">
      <c r="E802" s="89"/>
      <c r="F802" s="92"/>
      <c r="I802" s="89"/>
      <c r="J802" s="89"/>
      <c r="K802" s="89"/>
      <c r="L802" s="93"/>
      <c r="M802" s="89"/>
      <c r="N802" s="89"/>
      <c r="O802" s="89"/>
      <c r="P802" s="94"/>
    </row>
    <row r="803" spans="5:16" x14ac:dyDescent="0.2">
      <c r="E803" s="89"/>
      <c r="F803" s="92"/>
      <c r="I803" s="89"/>
      <c r="J803" s="89"/>
      <c r="K803" s="89"/>
      <c r="L803" s="93"/>
      <c r="M803" s="89"/>
      <c r="N803" s="89"/>
      <c r="O803" s="89"/>
      <c r="P803" s="94"/>
    </row>
    <row r="804" spans="5:16" x14ac:dyDescent="0.2">
      <c r="E804" s="89"/>
      <c r="F804" s="92"/>
      <c r="I804" s="89"/>
      <c r="J804" s="89"/>
      <c r="K804" s="89"/>
      <c r="L804" s="93"/>
      <c r="M804" s="89"/>
      <c r="N804" s="89"/>
      <c r="O804" s="89"/>
      <c r="P804" s="94"/>
    </row>
    <row r="805" spans="5:16" x14ac:dyDescent="0.2">
      <c r="E805" s="89"/>
      <c r="F805" s="92"/>
      <c r="I805" s="89"/>
      <c r="J805" s="89"/>
      <c r="K805" s="89"/>
      <c r="L805" s="93"/>
      <c r="M805" s="89"/>
      <c r="N805" s="89"/>
      <c r="O805" s="89"/>
      <c r="P805" s="94"/>
    </row>
    <row r="806" spans="5:16" x14ac:dyDescent="0.2">
      <c r="E806" s="89"/>
      <c r="F806" s="92"/>
      <c r="I806" s="89"/>
      <c r="J806" s="89"/>
      <c r="K806" s="89"/>
      <c r="L806" s="93"/>
      <c r="M806" s="89"/>
      <c r="N806" s="89"/>
      <c r="O806" s="89"/>
      <c r="P806" s="94"/>
    </row>
    <row r="807" spans="5:16" x14ac:dyDescent="0.2">
      <c r="E807" s="89"/>
      <c r="F807" s="92"/>
      <c r="I807" s="89"/>
      <c r="J807" s="89"/>
      <c r="K807" s="89"/>
      <c r="L807" s="93"/>
      <c r="M807" s="89"/>
      <c r="N807" s="89"/>
      <c r="O807" s="89"/>
      <c r="P807" s="94"/>
    </row>
    <row r="808" spans="5:16" x14ac:dyDescent="0.2">
      <c r="E808" s="89"/>
      <c r="F808" s="92"/>
      <c r="I808" s="89"/>
      <c r="J808" s="89"/>
      <c r="K808" s="89"/>
      <c r="L808" s="93"/>
      <c r="M808" s="89"/>
      <c r="N808" s="89"/>
      <c r="O808" s="89"/>
      <c r="P808" s="94"/>
    </row>
    <row r="809" spans="5:16" x14ac:dyDescent="0.2">
      <c r="E809" s="89"/>
      <c r="F809" s="92"/>
      <c r="I809" s="89"/>
      <c r="J809" s="89"/>
      <c r="K809" s="89"/>
      <c r="L809" s="93"/>
      <c r="M809" s="89"/>
      <c r="N809" s="89"/>
      <c r="O809" s="89"/>
      <c r="P809" s="94"/>
    </row>
    <row r="810" spans="5:16" x14ac:dyDescent="0.2">
      <c r="E810" s="89"/>
      <c r="F810" s="92"/>
      <c r="I810" s="89"/>
      <c r="J810" s="89"/>
      <c r="K810" s="89"/>
      <c r="L810" s="93"/>
      <c r="M810" s="89"/>
      <c r="N810" s="89"/>
      <c r="O810" s="89"/>
      <c r="P810" s="94"/>
    </row>
    <row r="811" spans="5:16" x14ac:dyDescent="0.2">
      <c r="E811" s="89"/>
      <c r="F811" s="92"/>
      <c r="I811" s="89"/>
      <c r="J811" s="89"/>
      <c r="K811" s="89"/>
      <c r="L811" s="93"/>
      <c r="M811" s="89"/>
      <c r="N811" s="89"/>
      <c r="O811" s="89"/>
      <c r="P811" s="94"/>
    </row>
    <row r="812" spans="5:16" x14ac:dyDescent="0.2">
      <c r="E812" s="89"/>
      <c r="F812" s="92"/>
      <c r="I812" s="89"/>
      <c r="J812" s="89"/>
      <c r="K812" s="89"/>
      <c r="L812" s="93"/>
      <c r="M812" s="89"/>
      <c r="N812" s="89"/>
      <c r="O812" s="89"/>
      <c r="P812" s="94"/>
    </row>
    <row r="813" spans="5:16" x14ac:dyDescent="0.2">
      <c r="E813" s="89"/>
      <c r="F813" s="92"/>
      <c r="I813" s="89"/>
      <c r="J813" s="89"/>
      <c r="K813" s="89"/>
      <c r="L813" s="93"/>
      <c r="M813" s="89"/>
      <c r="N813" s="89"/>
      <c r="O813" s="89"/>
      <c r="P813" s="94"/>
    </row>
    <row r="814" spans="5:16" x14ac:dyDescent="0.2">
      <c r="E814" s="89"/>
      <c r="F814" s="92"/>
      <c r="I814" s="89"/>
      <c r="J814" s="89"/>
      <c r="K814" s="89"/>
      <c r="L814" s="93"/>
      <c r="M814" s="89"/>
      <c r="N814" s="89"/>
      <c r="O814" s="89"/>
      <c r="P814" s="94"/>
    </row>
    <row r="815" spans="5:16" x14ac:dyDescent="0.2">
      <c r="E815" s="89"/>
      <c r="F815" s="92"/>
      <c r="I815" s="89"/>
      <c r="J815" s="89"/>
      <c r="K815" s="89"/>
      <c r="L815" s="93"/>
      <c r="M815" s="89"/>
      <c r="N815" s="89"/>
      <c r="O815" s="89"/>
      <c r="P815" s="94"/>
    </row>
    <row r="816" spans="5:16" x14ac:dyDescent="0.2">
      <c r="E816" s="89"/>
      <c r="F816" s="92"/>
      <c r="I816" s="89"/>
      <c r="J816" s="89"/>
      <c r="K816" s="89"/>
      <c r="L816" s="93"/>
      <c r="M816" s="89"/>
      <c r="N816" s="89"/>
      <c r="O816" s="89"/>
      <c r="P816" s="94"/>
    </row>
    <row r="817" spans="5:16" x14ac:dyDescent="0.2">
      <c r="E817" s="89"/>
      <c r="F817" s="92"/>
      <c r="I817" s="89"/>
      <c r="J817" s="89"/>
      <c r="K817" s="89"/>
      <c r="L817" s="93"/>
      <c r="M817" s="89"/>
      <c r="N817" s="89"/>
      <c r="O817" s="89"/>
      <c r="P817" s="94"/>
    </row>
    <row r="818" spans="5:16" x14ac:dyDescent="0.2">
      <c r="E818" s="89"/>
      <c r="F818" s="92"/>
      <c r="I818" s="89"/>
      <c r="J818" s="89"/>
      <c r="K818" s="89"/>
      <c r="L818" s="93"/>
      <c r="M818" s="89"/>
      <c r="N818" s="89"/>
      <c r="O818" s="89"/>
      <c r="P818" s="94"/>
    </row>
    <row r="819" spans="5:16" x14ac:dyDescent="0.2">
      <c r="E819" s="89"/>
      <c r="F819" s="92"/>
      <c r="I819" s="89"/>
      <c r="J819" s="89"/>
      <c r="K819" s="89"/>
      <c r="L819" s="93"/>
      <c r="M819" s="89"/>
      <c r="N819" s="89"/>
      <c r="O819" s="89"/>
      <c r="P819" s="94"/>
    </row>
    <row r="820" spans="5:16" x14ac:dyDescent="0.2">
      <c r="E820" s="89"/>
      <c r="F820" s="92"/>
      <c r="I820" s="89"/>
      <c r="J820" s="89"/>
      <c r="K820" s="89"/>
      <c r="L820" s="93"/>
      <c r="M820" s="89"/>
      <c r="N820" s="89"/>
      <c r="O820" s="89"/>
      <c r="P820" s="94"/>
    </row>
    <row r="821" spans="5:16" x14ac:dyDescent="0.2">
      <c r="E821" s="89"/>
      <c r="F821" s="92"/>
      <c r="I821" s="89"/>
      <c r="J821" s="89"/>
      <c r="K821" s="89"/>
      <c r="L821" s="93"/>
      <c r="M821" s="89"/>
      <c r="N821" s="89"/>
      <c r="O821" s="89"/>
      <c r="P821" s="94"/>
    </row>
    <row r="822" spans="5:16" x14ac:dyDescent="0.2">
      <c r="E822" s="89"/>
      <c r="F822" s="92"/>
      <c r="I822" s="89"/>
      <c r="J822" s="89"/>
      <c r="K822" s="89"/>
      <c r="L822" s="93"/>
      <c r="M822" s="89"/>
      <c r="N822" s="89"/>
      <c r="O822" s="89"/>
      <c r="P822" s="94"/>
    </row>
    <row r="823" spans="5:16" x14ac:dyDescent="0.2">
      <c r="E823" s="89"/>
      <c r="F823" s="92"/>
      <c r="I823" s="89"/>
      <c r="J823" s="89"/>
      <c r="K823" s="89"/>
      <c r="L823" s="93"/>
      <c r="M823" s="89"/>
      <c r="N823" s="89"/>
      <c r="O823" s="89"/>
      <c r="P823" s="94"/>
    </row>
    <row r="824" spans="5:16" x14ac:dyDescent="0.2">
      <c r="E824" s="89"/>
      <c r="F824" s="92"/>
      <c r="I824" s="89"/>
      <c r="J824" s="89"/>
      <c r="K824" s="89"/>
      <c r="L824" s="93"/>
      <c r="M824" s="89"/>
      <c r="N824" s="89"/>
      <c r="O824" s="89"/>
      <c r="P824" s="94"/>
    </row>
    <row r="825" spans="5:16" x14ac:dyDescent="0.2">
      <c r="E825" s="89"/>
      <c r="F825" s="92"/>
      <c r="I825" s="89"/>
      <c r="J825" s="89"/>
      <c r="K825" s="89"/>
      <c r="L825" s="93"/>
      <c r="M825" s="89"/>
      <c r="N825" s="89"/>
      <c r="O825" s="89"/>
      <c r="P825" s="94"/>
    </row>
    <row r="826" spans="5:16" x14ac:dyDescent="0.2">
      <c r="E826" s="89"/>
      <c r="F826" s="92"/>
      <c r="I826" s="89"/>
      <c r="J826" s="89"/>
      <c r="K826" s="89"/>
      <c r="L826" s="93"/>
      <c r="M826" s="89"/>
      <c r="N826" s="89"/>
      <c r="O826" s="89"/>
      <c r="P826" s="94"/>
    </row>
    <row r="827" spans="5:16" x14ac:dyDescent="0.2">
      <c r="E827" s="89"/>
      <c r="F827" s="92"/>
      <c r="I827" s="89"/>
      <c r="J827" s="89"/>
      <c r="K827" s="89"/>
      <c r="L827" s="93"/>
      <c r="M827" s="89"/>
      <c r="N827" s="89"/>
      <c r="O827" s="89"/>
      <c r="P827" s="94"/>
    </row>
    <row r="828" spans="5:16" x14ac:dyDescent="0.2">
      <c r="E828" s="89"/>
      <c r="F828" s="92"/>
      <c r="I828" s="89"/>
      <c r="J828" s="89"/>
      <c r="K828" s="89"/>
      <c r="L828" s="93"/>
      <c r="M828" s="89"/>
      <c r="N828" s="89"/>
      <c r="O828" s="89"/>
      <c r="P828" s="94"/>
    </row>
    <row r="829" spans="5:16" x14ac:dyDescent="0.2">
      <c r="E829" s="89"/>
      <c r="F829" s="92"/>
      <c r="I829" s="89"/>
      <c r="J829" s="89"/>
      <c r="K829" s="89"/>
      <c r="L829" s="93"/>
      <c r="M829" s="89"/>
      <c r="N829" s="89"/>
      <c r="O829" s="89"/>
      <c r="P829" s="94"/>
    </row>
    <row r="830" spans="5:16" x14ac:dyDescent="0.2">
      <c r="E830" s="89"/>
      <c r="F830" s="92"/>
      <c r="I830" s="89"/>
      <c r="J830" s="89"/>
      <c r="K830" s="89"/>
      <c r="L830" s="93"/>
      <c r="M830" s="89"/>
      <c r="N830" s="89"/>
      <c r="O830" s="89"/>
      <c r="P830" s="94"/>
    </row>
    <row r="831" spans="5:16" x14ac:dyDescent="0.2">
      <c r="E831" s="89"/>
      <c r="F831" s="92"/>
      <c r="I831" s="89"/>
      <c r="J831" s="89"/>
      <c r="K831" s="89"/>
      <c r="L831" s="93"/>
      <c r="M831" s="89"/>
      <c r="N831" s="89"/>
      <c r="O831" s="89"/>
      <c r="P831" s="94"/>
    </row>
    <row r="832" spans="5:16" x14ac:dyDescent="0.2">
      <c r="E832" s="89"/>
      <c r="F832" s="92"/>
      <c r="I832" s="89"/>
      <c r="J832" s="89"/>
      <c r="K832" s="89"/>
      <c r="L832" s="93"/>
      <c r="M832" s="89"/>
      <c r="N832" s="89"/>
      <c r="O832" s="89"/>
      <c r="P832" s="94"/>
    </row>
    <row r="833" spans="5:16" x14ac:dyDescent="0.2">
      <c r="E833" s="89"/>
      <c r="F833" s="92"/>
      <c r="I833" s="89"/>
      <c r="J833" s="89"/>
      <c r="K833" s="89"/>
      <c r="L833" s="93"/>
      <c r="M833" s="89"/>
      <c r="N833" s="89"/>
      <c r="O833" s="89"/>
      <c r="P833" s="94"/>
    </row>
    <row r="834" spans="5:16" x14ac:dyDescent="0.2">
      <c r="E834" s="89"/>
      <c r="F834" s="92"/>
      <c r="I834" s="89"/>
      <c r="J834" s="89"/>
      <c r="K834" s="89"/>
      <c r="L834" s="93"/>
      <c r="M834" s="89"/>
      <c r="N834" s="89"/>
      <c r="O834" s="89"/>
      <c r="P834" s="94"/>
    </row>
    <row r="835" spans="5:16" x14ac:dyDescent="0.2">
      <c r="E835" s="89"/>
      <c r="F835" s="92"/>
      <c r="I835" s="89"/>
      <c r="J835" s="89"/>
      <c r="K835" s="89"/>
      <c r="L835" s="93"/>
      <c r="M835" s="89"/>
      <c r="N835" s="89"/>
      <c r="O835" s="89"/>
      <c r="P835" s="94"/>
    </row>
    <row r="836" spans="5:16" x14ac:dyDescent="0.2">
      <c r="E836" s="89"/>
      <c r="F836" s="92"/>
      <c r="I836" s="89"/>
      <c r="J836" s="89"/>
      <c r="K836" s="89"/>
      <c r="L836" s="93"/>
      <c r="M836" s="89"/>
      <c r="N836" s="89"/>
      <c r="O836" s="89"/>
      <c r="P836" s="94"/>
    </row>
    <row r="837" spans="5:16" x14ac:dyDescent="0.2">
      <c r="E837" s="89"/>
      <c r="F837" s="92"/>
      <c r="I837" s="89"/>
      <c r="J837" s="89"/>
      <c r="K837" s="89"/>
      <c r="L837" s="93"/>
      <c r="M837" s="89"/>
      <c r="N837" s="89"/>
      <c r="O837" s="89"/>
      <c r="P837" s="94"/>
    </row>
    <row r="838" spans="5:16" x14ac:dyDescent="0.2">
      <c r="E838" s="89"/>
      <c r="F838" s="92"/>
      <c r="I838" s="89"/>
      <c r="J838" s="89"/>
      <c r="K838" s="89"/>
      <c r="L838" s="93"/>
      <c r="M838" s="89"/>
      <c r="N838" s="89"/>
      <c r="O838" s="89"/>
      <c r="P838" s="94"/>
    </row>
    <row r="839" spans="5:16" x14ac:dyDescent="0.2">
      <c r="E839" s="89"/>
      <c r="F839" s="92"/>
      <c r="I839" s="89"/>
      <c r="J839" s="89"/>
      <c r="K839" s="89"/>
      <c r="L839" s="93"/>
      <c r="M839" s="89"/>
      <c r="N839" s="89"/>
      <c r="O839" s="89"/>
      <c r="P839" s="94"/>
    </row>
    <row r="840" spans="5:16" x14ac:dyDescent="0.2">
      <c r="E840" s="89"/>
      <c r="F840" s="92"/>
      <c r="I840" s="89"/>
      <c r="J840" s="89"/>
      <c r="K840" s="89"/>
      <c r="L840" s="93"/>
      <c r="M840" s="89"/>
      <c r="N840" s="89"/>
      <c r="O840" s="89"/>
      <c r="P840" s="94"/>
    </row>
    <row r="841" spans="5:16" x14ac:dyDescent="0.2">
      <c r="E841" s="89"/>
      <c r="F841" s="92"/>
      <c r="I841" s="89"/>
      <c r="J841" s="89"/>
      <c r="K841" s="89"/>
      <c r="L841" s="93"/>
      <c r="M841" s="89"/>
      <c r="N841" s="89"/>
      <c r="O841" s="89"/>
      <c r="P841" s="94"/>
    </row>
    <row r="842" spans="5:16" x14ac:dyDescent="0.2">
      <c r="E842" s="89"/>
      <c r="F842" s="92"/>
      <c r="I842" s="89"/>
      <c r="J842" s="89"/>
      <c r="K842" s="89"/>
      <c r="L842" s="93"/>
      <c r="M842" s="89"/>
      <c r="N842" s="89"/>
      <c r="O842" s="89"/>
      <c r="P842" s="94"/>
    </row>
    <row r="843" spans="5:16" x14ac:dyDescent="0.2">
      <c r="E843" s="89"/>
      <c r="F843" s="92"/>
      <c r="I843" s="89"/>
      <c r="J843" s="89"/>
      <c r="K843" s="89"/>
      <c r="L843" s="93"/>
      <c r="M843" s="89"/>
      <c r="N843" s="89"/>
      <c r="O843" s="89"/>
      <c r="P843" s="94"/>
    </row>
    <row r="844" spans="5:16" x14ac:dyDescent="0.2">
      <c r="E844" s="89"/>
      <c r="F844" s="92"/>
      <c r="I844" s="89"/>
      <c r="J844" s="89"/>
      <c r="K844" s="89"/>
      <c r="L844" s="93"/>
      <c r="M844" s="89"/>
      <c r="N844" s="89"/>
      <c r="O844" s="89"/>
      <c r="P844" s="94"/>
    </row>
    <row r="845" spans="5:16" x14ac:dyDescent="0.2">
      <c r="E845" s="89"/>
      <c r="F845" s="92"/>
      <c r="I845" s="89"/>
      <c r="J845" s="89"/>
      <c r="K845" s="89"/>
      <c r="L845" s="93"/>
      <c r="M845" s="89"/>
      <c r="N845" s="89"/>
      <c r="O845" s="89"/>
      <c r="P845" s="94"/>
    </row>
    <row r="846" spans="5:16" x14ac:dyDescent="0.2">
      <c r="E846" s="89"/>
      <c r="F846" s="92"/>
      <c r="I846" s="89"/>
      <c r="J846" s="89"/>
      <c r="K846" s="89"/>
      <c r="L846" s="93"/>
      <c r="M846" s="89"/>
      <c r="N846" s="89"/>
      <c r="O846" s="89"/>
      <c r="P846" s="94"/>
    </row>
    <row r="847" spans="5:16" x14ac:dyDescent="0.2">
      <c r="E847" s="89"/>
      <c r="F847" s="92"/>
      <c r="I847" s="89"/>
      <c r="J847" s="89"/>
      <c r="K847" s="89"/>
      <c r="L847" s="93"/>
      <c r="M847" s="89"/>
      <c r="N847" s="89"/>
      <c r="O847" s="89"/>
      <c r="P847" s="94"/>
    </row>
    <row r="848" spans="5:16" x14ac:dyDescent="0.2">
      <c r="E848" s="89"/>
      <c r="F848" s="92"/>
      <c r="I848" s="89"/>
      <c r="J848" s="89"/>
      <c r="K848" s="89"/>
      <c r="L848" s="93"/>
      <c r="M848" s="89"/>
      <c r="N848" s="89"/>
      <c r="O848" s="89"/>
      <c r="P848" s="94"/>
    </row>
    <row r="849" spans="5:16" x14ac:dyDescent="0.2">
      <c r="E849" s="89"/>
      <c r="F849" s="92"/>
      <c r="I849" s="89"/>
      <c r="J849" s="89"/>
      <c r="K849" s="89"/>
      <c r="L849" s="93"/>
      <c r="M849" s="89"/>
      <c r="N849" s="89"/>
      <c r="O849" s="89"/>
      <c r="P849" s="94"/>
    </row>
    <row r="850" spans="5:16" x14ac:dyDescent="0.2">
      <c r="E850" s="89"/>
      <c r="F850" s="92"/>
      <c r="I850" s="89"/>
      <c r="J850" s="89"/>
      <c r="K850" s="89"/>
      <c r="L850" s="93"/>
      <c r="M850" s="89"/>
      <c r="N850" s="89"/>
      <c r="O850" s="89"/>
      <c r="P850" s="94"/>
    </row>
    <row r="851" spans="5:16" x14ac:dyDescent="0.2">
      <c r="E851" s="89"/>
      <c r="F851" s="92"/>
      <c r="I851" s="89"/>
      <c r="J851" s="89"/>
      <c r="K851" s="89"/>
      <c r="L851" s="93"/>
      <c r="M851" s="89"/>
      <c r="N851" s="89"/>
      <c r="O851" s="89"/>
      <c r="P851" s="94"/>
    </row>
    <row r="852" spans="5:16" x14ac:dyDescent="0.2">
      <c r="E852" s="89"/>
      <c r="F852" s="92"/>
      <c r="I852" s="89"/>
      <c r="J852" s="89"/>
      <c r="K852" s="89"/>
      <c r="L852" s="93"/>
      <c r="M852" s="89"/>
      <c r="N852" s="89"/>
      <c r="O852" s="89"/>
      <c r="P852" s="94"/>
    </row>
    <row r="853" spans="5:16" x14ac:dyDescent="0.2">
      <c r="E853" s="89"/>
      <c r="F853" s="92"/>
      <c r="I853" s="89"/>
      <c r="J853" s="89"/>
      <c r="K853" s="89"/>
      <c r="L853" s="93"/>
      <c r="M853" s="89"/>
      <c r="N853" s="89"/>
      <c r="O853" s="89"/>
      <c r="P853" s="94"/>
    </row>
    <row r="854" spans="5:16" x14ac:dyDescent="0.2">
      <c r="E854" s="89"/>
      <c r="F854" s="92"/>
      <c r="I854" s="89"/>
      <c r="J854" s="89"/>
      <c r="K854" s="89"/>
      <c r="L854" s="93"/>
      <c r="M854" s="89"/>
      <c r="N854" s="89"/>
      <c r="O854" s="89"/>
      <c r="P854" s="94"/>
    </row>
    <row r="855" spans="5:16" x14ac:dyDescent="0.2">
      <c r="E855" s="89"/>
      <c r="F855" s="92"/>
      <c r="I855" s="89"/>
      <c r="J855" s="89"/>
      <c r="K855" s="89"/>
      <c r="L855" s="93"/>
      <c r="M855" s="89"/>
      <c r="N855" s="89"/>
      <c r="O855" s="89"/>
      <c r="P855" s="94"/>
    </row>
    <row r="856" spans="5:16" x14ac:dyDescent="0.2">
      <c r="E856" s="89"/>
      <c r="F856" s="92"/>
      <c r="I856" s="89"/>
      <c r="J856" s="89"/>
      <c r="K856" s="89"/>
      <c r="L856" s="93"/>
      <c r="M856" s="89"/>
      <c r="N856" s="89"/>
      <c r="O856" s="89"/>
      <c r="P856" s="94"/>
    </row>
    <row r="857" spans="5:16" x14ac:dyDescent="0.2">
      <c r="E857" s="89"/>
      <c r="F857" s="92"/>
      <c r="I857" s="89"/>
      <c r="J857" s="89"/>
      <c r="K857" s="89"/>
      <c r="L857" s="93"/>
      <c r="M857" s="89"/>
      <c r="N857" s="89"/>
      <c r="O857" s="89"/>
      <c r="P857" s="94"/>
    </row>
  </sheetData>
  <mergeCells count="26">
    <mergeCell ref="R5:T5"/>
    <mergeCell ref="I6:I8"/>
    <mergeCell ref="F6:F8"/>
    <mergeCell ref="G6:G8"/>
    <mergeCell ref="H6:H8"/>
    <mergeCell ref="J6:K8"/>
    <mergeCell ref="L6:L8"/>
    <mergeCell ref="M6:N8"/>
    <mergeCell ref="O6:P8"/>
    <mergeCell ref="R6:R8"/>
    <mergeCell ref="S6:S8"/>
    <mergeCell ref="T6:T8"/>
    <mergeCell ref="A2:E2"/>
    <mergeCell ref="A3:E3"/>
    <mergeCell ref="A6:A8"/>
    <mergeCell ref="B6:B8"/>
    <mergeCell ref="C6:C8"/>
    <mergeCell ref="E6:E8"/>
    <mergeCell ref="V4:W4"/>
    <mergeCell ref="Y4:Z4"/>
    <mergeCell ref="Z6:Z8"/>
    <mergeCell ref="V6:V8"/>
    <mergeCell ref="V5:W5"/>
    <mergeCell ref="Y6:Y8"/>
    <mergeCell ref="Y5:Z5"/>
    <mergeCell ref="W6:W8"/>
  </mergeCells>
  <printOptions horizontalCentered="1"/>
  <pageMargins left="0.196850393700787" right="0.196850393700787" top="0.196850393700787" bottom="0.196850393700787" header="0" footer="0"/>
  <pageSetup fitToHeight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857"/>
  <sheetViews>
    <sheetView showGridLines="0" zoomScale="85" zoomScaleNormal="85" workbookViewId="0">
      <pane xSplit="3" ySplit="8" topLeftCell="D9" activePane="bottomRight" state="frozen"/>
      <selection pane="topRight" activeCell="D1" sqref="D1"/>
      <selection pane="bottomLeft" activeCell="A9" sqref="A9"/>
      <selection pane="bottomRight"/>
    </sheetView>
  </sheetViews>
  <sheetFormatPr baseColWidth="10" defaultColWidth="9.140625" defaultRowHeight="12.75" x14ac:dyDescent="0.2"/>
  <cols>
    <col min="1" max="1" width="21.28515625" style="89" customWidth="1"/>
    <col min="2" max="2" width="12.140625" style="89" bestFit="1" customWidth="1"/>
    <col min="3" max="3" width="8.7109375" style="89" bestFit="1" customWidth="1"/>
    <col min="4" max="4" width="45.42578125" style="89" bestFit="1" customWidth="1"/>
    <col min="5" max="5" width="12.42578125" style="95" bestFit="1" customWidth="1"/>
    <col min="6" max="6" width="8.42578125" style="101" customWidth="1"/>
    <col min="7" max="7" width="9.28515625" style="92" bestFit="1" customWidth="1"/>
    <col min="8" max="8" width="8.42578125" style="92" bestFit="1" customWidth="1"/>
    <col min="9" max="9" width="14.42578125" style="95" bestFit="1" customWidth="1"/>
    <col min="10" max="10" width="4.28515625" style="97" bestFit="1" customWidth="1"/>
    <col min="11" max="11" width="4" style="97" bestFit="1" customWidth="1"/>
    <col min="12" max="12" width="7.140625" style="102" bestFit="1" customWidth="1"/>
    <col min="13" max="13" width="2.85546875" style="97" customWidth="1"/>
    <col min="14" max="14" width="8.42578125" style="97" bestFit="1" customWidth="1"/>
    <col min="15" max="15" width="4.28515625" style="95" bestFit="1" customWidth="1"/>
    <col min="16" max="16" width="12.42578125" style="103" bestFit="1" customWidth="1"/>
    <col min="17" max="17" width="1.7109375" style="89" customWidth="1"/>
    <col min="18" max="18" width="23" style="89" bestFit="1" customWidth="1"/>
    <col min="19" max="19" width="10.28515625" style="89" bestFit="1" customWidth="1"/>
    <col min="20" max="20" width="11.28515625" style="89" bestFit="1" customWidth="1"/>
    <col min="21" max="21" width="2.28515625" style="89" customWidth="1"/>
    <col min="22" max="22" width="17.42578125" style="89" bestFit="1" customWidth="1"/>
    <col min="23" max="23" width="11.28515625" style="89" bestFit="1" customWidth="1"/>
    <col min="24" max="24" width="3.28515625" style="89" customWidth="1"/>
    <col min="25" max="25" width="11.28515625" style="95" bestFit="1" customWidth="1"/>
    <col min="26" max="26" width="8.7109375" style="95" bestFit="1" customWidth="1"/>
    <col min="27" max="28" width="9" style="95" bestFit="1" customWidth="1"/>
    <col min="29" max="29" width="8.7109375" style="95" bestFit="1" customWidth="1"/>
    <col min="30" max="31" width="10.28515625" style="89" bestFit="1" customWidth="1"/>
    <col min="32" max="32" width="9.42578125" style="89" bestFit="1" customWidth="1"/>
    <col min="33" max="34" width="10.28515625" style="89" bestFit="1" customWidth="1"/>
    <col min="35" max="35" width="9.85546875" style="89" bestFit="1" customWidth="1"/>
    <col min="36" max="36" width="9.42578125" style="89" bestFit="1" customWidth="1"/>
    <col min="37" max="37" width="9.85546875" style="89" bestFit="1" customWidth="1"/>
    <col min="38" max="38" width="10.28515625" style="89" bestFit="1" customWidth="1"/>
    <col min="39" max="39" width="9" style="89" bestFit="1" customWidth="1"/>
    <col min="40" max="41" width="8.7109375" style="89" bestFit="1" customWidth="1"/>
    <col min="42" max="44" width="9" style="89" bestFit="1" customWidth="1"/>
    <col min="45" max="47" width="8.7109375" style="89" bestFit="1" customWidth="1"/>
    <col min="48" max="48" width="9.140625" style="89"/>
    <col min="49" max="49" width="10.28515625" style="89" bestFit="1" customWidth="1"/>
    <col min="50" max="16384" width="9.140625" style="89"/>
  </cols>
  <sheetData>
    <row r="1" spans="1:49" s="54" customFormat="1" ht="30" x14ac:dyDescent="0.4">
      <c r="A1" s="48" t="s">
        <v>100</v>
      </c>
      <c r="B1" s="49"/>
      <c r="C1" s="49"/>
      <c r="D1" s="49"/>
      <c r="E1" s="50"/>
      <c r="F1" s="51"/>
      <c r="G1" s="51"/>
      <c r="H1" s="51"/>
      <c r="I1" s="50"/>
      <c r="J1" s="52"/>
      <c r="K1" s="52"/>
      <c r="L1" s="53"/>
      <c r="M1" s="52"/>
      <c r="N1" s="52"/>
      <c r="P1" s="55"/>
      <c r="Y1" s="56"/>
      <c r="Z1" s="56"/>
      <c r="AA1" s="56"/>
      <c r="AB1" s="56"/>
      <c r="AC1" s="56"/>
    </row>
    <row r="2" spans="1:49" s="60" customFormat="1" ht="23.25" x14ac:dyDescent="0.35">
      <c r="A2" s="178"/>
      <c r="B2" s="178"/>
      <c r="C2" s="178"/>
      <c r="D2" s="178"/>
      <c r="E2" s="178"/>
      <c r="F2" s="57"/>
      <c r="G2" s="57"/>
      <c r="H2" s="57"/>
      <c r="I2" s="62"/>
      <c r="J2" s="58"/>
      <c r="K2" s="58"/>
      <c r="L2" s="59"/>
      <c r="M2" s="58"/>
      <c r="N2" s="58"/>
      <c r="P2" s="61"/>
      <c r="W2" s="54"/>
      <c r="X2" s="54"/>
      <c r="Y2" s="62"/>
      <c r="Z2" s="62"/>
      <c r="AA2" s="62"/>
      <c r="AB2" s="62"/>
      <c r="AC2" s="62"/>
      <c r="AD2" s="63"/>
    </row>
    <row r="3" spans="1:49" s="60" customFormat="1" ht="23.25" x14ac:dyDescent="0.35">
      <c r="A3" s="179"/>
      <c r="B3" s="179"/>
      <c r="C3" s="179"/>
      <c r="D3" s="179"/>
      <c r="E3" s="179"/>
      <c r="F3" s="57"/>
      <c r="G3" s="57"/>
      <c r="H3" s="57"/>
      <c r="I3" s="62"/>
      <c r="J3" s="58"/>
      <c r="K3" s="58"/>
      <c r="L3" s="59"/>
      <c r="M3" s="58"/>
      <c r="N3" s="58"/>
      <c r="P3" s="61"/>
      <c r="W3" s="54"/>
      <c r="X3" s="54"/>
      <c r="Y3" s="62"/>
      <c r="Z3" s="62"/>
      <c r="AA3" s="62"/>
      <c r="AB3" s="62"/>
      <c r="AC3" s="62"/>
      <c r="AD3" s="63"/>
    </row>
    <row r="4" spans="1:49" s="60" customFormat="1" ht="23.25" x14ac:dyDescent="0.35">
      <c r="A4" s="117"/>
      <c r="B4" s="117"/>
      <c r="C4" s="117"/>
      <c r="D4" s="117"/>
      <c r="E4" s="64"/>
      <c r="F4" s="116"/>
      <c r="G4" s="65"/>
      <c r="H4" s="65"/>
      <c r="I4" s="64"/>
      <c r="J4" s="66"/>
      <c r="K4" s="66"/>
      <c r="L4" s="67"/>
      <c r="M4" s="66"/>
      <c r="N4" s="66"/>
      <c r="O4" s="68"/>
      <c r="P4" s="69"/>
      <c r="Q4" s="70"/>
      <c r="R4" s="70"/>
      <c r="S4" s="70"/>
      <c r="T4" s="70"/>
      <c r="W4" s="54"/>
      <c r="X4" s="54"/>
      <c r="Y4" s="62"/>
      <c r="Z4" s="62"/>
      <c r="AA4" s="62"/>
      <c r="AB4" s="62"/>
      <c r="AC4" s="62"/>
      <c r="AD4" s="63"/>
    </row>
    <row r="5" spans="1:49" s="60" customFormat="1" ht="15.75" x14ac:dyDescent="0.25">
      <c r="A5" s="117"/>
      <c r="B5" s="117"/>
      <c r="C5" s="117"/>
      <c r="D5" s="117"/>
      <c r="E5" s="64"/>
      <c r="F5" s="116"/>
      <c r="G5" s="65"/>
      <c r="H5" s="65"/>
      <c r="I5" s="64"/>
      <c r="J5" s="66"/>
      <c r="K5" s="66"/>
      <c r="L5" s="67"/>
      <c r="M5" s="66"/>
      <c r="N5" s="66"/>
      <c r="O5" s="68"/>
      <c r="P5" s="61"/>
      <c r="Q5" s="70"/>
      <c r="R5" s="170" t="s">
        <v>12</v>
      </c>
      <c r="S5" s="187"/>
      <c r="T5" s="171"/>
      <c r="V5" s="170" t="s">
        <v>111</v>
      </c>
      <c r="W5" s="171"/>
      <c r="X5" s="89"/>
      <c r="Y5" s="62"/>
      <c r="Z5" s="62"/>
      <c r="AA5" s="62"/>
      <c r="AB5" s="62"/>
      <c r="AC5" s="62"/>
    </row>
    <row r="6" spans="1:49" s="74" customFormat="1" ht="13.35" customHeight="1" x14ac:dyDescent="0.25">
      <c r="A6" s="180" t="s">
        <v>39</v>
      </c>
      <c r="B6" s="183" t="s">
        <v>40</v>
      </c>
      <c r="C6" s="180" t="s">
        <v>41</v>
      </c>
      <c r="D6" s="118"/>
      <c r="E6" s="184" t="s">
        <v>42</v>
      </c>
      <c r="F6" s="172" t="s">
        <v>43</v>
      </c>
      <c r="G6" s="172" t="s">
        <v>44</v>
      </c>
      <c r="H6" s="172" t="s">
        <v>45</v>
      </c>
      <c r="I6" s="180" t="s">
        <v>101</v>
      </c>
      <c r="J6" s="188" t="s">
        <v>46</v>
      </c>
      <c r="K6" s="189"/>
      <c r="L6" s="194" t="s">
        <v>47</v>
      </c>
      <c r="M6" s="188" t="s">
        <v>48</v>
      </c>
      <c r="N6" s="189"/>
      <c r="O6" s="197" t="s">
        <v>49</v>
      </c>
      <c r="P6" s="198"/>
      <c r="Q6" s="71"/>
      <c r="R6" s="175" t="s">
        <v>13</v>
      </c>
      <c r="S6" s="172" t="s">
        <v>98</v>
      </c>
      <c r="T6" s="172" t="s">
        <v>99</v>
      </c>
      <c r="U6" s="60"/>
      <c r="V6" s="175" t="s">
        <v>104</v>
      </c>
      <c r="W6" s="172" t="s">
        <v>99</v>
      </c>
      <c r="X6" s="89"/>
      <c r="Y6" s="136"/>
      <c r="Z6" s="73" t="s">
        <v>112</v>
      </c>
      <c r="AA6" s="73" t="s">
        <v>113</v>
      </c>
      <c r="AB6" s="73" t="s">
        <v>114</v>
      </c>
      <c r="AC6" s="73" t="s">
        <v>115</v>
      </c>
      <c r="AD6" s="73" t="s">
        <v>50</v>
      </c>
      <c r="AE6" s="73" t="s">
        <v>51</v>
      </c>
      <c r="AF6" s="73" t="s">
        <v>52</v>
      </c>
      <c r="AG6" s="73" t="s">
        <v>53</v>
      </c>
      <c r="AH6" s="73" t="s">
        <v>54</v>
      </c>
      <c r="AI6" s="73" t="s">
        <v>55</v>
      </c>
      <c r="AJ6" s="73" t="s">
        <v>56</v>
      </c>
      <c r="AK6" s="73" t="s">
        <v>57</v>
      </c>
      <c r="AL6" s="73" t="s">
        <v>58</v>
      </c>
      <c r="AM6" s="73" t="s">
        <v>59</v>
      </c>
      <c r="AN6" s="73" t="s">
        <v>60</v>
      </c>
      <c r="AO6" s="73" t="s">
        <v>61</v>
      </c>
      <c r="AP6" s="73" t="s">
        <v>62</v>
      </c>
      <c r="AQ6" s="73" t="s">
        <v>63</v>
      </c>
      <c r="AR6" s="73" t="s">
        <v>64</v>
      </c>
      <c r="AS6" s="73" t="s">
        <v>65</v>
      </c>
      <c r="AT6" s="73" t="s">
        <v>66</v>
      </c>
      <c r="AU6" s="73" t="s">
        <v>67</v>
      </c>
    </row>
    <row r="7" spans="1:49" s="74" customFormat="1" ht="22.5" x14ac:dyDescent="0.25">
      <c r="A7" s="181"/>
      <c r="B7" s="183"/>
      <c r="C7" s="181"/>
      <c r="D7" s="119" t="s">
        <v>2</v>
      </c>
      <c r="E7" s="185"/>
      <c r="F7" s="173"/>
      <c r="G7" s="173"/>
      <c r="H7" s="173"/>
      <c r="I7" s="181"/>
      <c r="J7" s="190"/>
      <c r="K7" s="191"/>
      <c r="L7" s="195"/>
      <c r="M7" s="190"/>
      <c r="N7" s="191"/>
      <c r="O7" s="199"/>
      <c r="P7" s="200"/>
      <c r="Q7" s="71"/>
      <c r="R7" s="176"/>
      <c r="S7" s="173"/>
      <c r="T7" s="173"/>
      <c r="U7" s="60"/>
      <c r="V7" s="176"/>
      <c r="W7" s="173"/>
      <c r="X7" s="89"/>
      <c r="Y7" s="137" t="s">
        <v>68</v>
      </c>
      <c r="Z7" s="75">
        <v>42370</v>
      </c>
      <c r="AA7" s="75">
        <f t="shared" ref="AA7" si="0">Z8</f>
        <v>42552</v>
      </c>
      <c r="AB7" s="75">
        <v>42736</v>
      </c>
      <c r="AC7" s="75">
        <f t="shared" ref="AC7" si="1">AB8</f>
        <v>42917</v>
      </c>
      <c r="AD7" s="75">
        <v>43101</v>
      </c>
      <c r="AE7" s="75">
        <f>AD8</f>
        <v>43282</v>
      </c>
      <c r="AF7" s="75">
        <f t="shared" ref="AF7:AU7" si="2">AE8</f>
        <v>43466</v>
      </c>
      <c r="AG7" s="75">
        <f t="shared" si="2"/>
        <v>43647</v>
      </c>
      <c r="AH7" s="75">
        <f t="shared" si="2"/>
        <v>43831</v>
      </c>
      <c r="AI7" s="75">
        <f t="shared" si="2"/>
        <v>44013</v>
      </c>
      <c r="AJ7" s="75">
        <f t="shared" si="2"/>
        <v>44197</v>
      </c>
      <c r="AK7" s="75">
        <f t="shared" si="2"/>
        <v>44378</v>
      </c>
      <c r="AL7" s="75">
        <f t="shared" si="2"/>
        <v>44562</v>
      </c>
      <c r="AM7" s="75">
        <f t="shared" si="2"/>
        <v>44743</v>
      </c>
      <c r="AN7" s="75">
        <f t="shared" si="2"/>
        <v>44927</v>
      </c>
      <c r="AO7" s="75">
        <f t="shared" si="2"/>
        <v>45108</v>
      </c>
      <c r="AP7" s="75">
        <f t="shared" si="2"/>
        <v>45292</v>
      </c>
      <c r="AQ7" s="75">
        <f t="shared" si="2"/>
        <v>45474</v>
      </c>
      <c r="AR7" s="75">
        <f t="shared" si="2"/>
        <v>45658</v>
      </c>
      <c r="AS7" s="75">
        <f t="shared" si="2"/>
        <v>45839</v>
      </c>
      <c r="AT7" s="75">
        <f t="shared" si="2"/>
        <v>46023</v>
      </c>
      <c r="AU7" s="75">
        <f t="shared" si="2"/>
        <v>46204</v>
      </c>
    </row>
    <row r="8" spans="1:49" s="74" customFormat="1" ht="15.75" x14ac:dyDescent="0.25">
      <c r="A8" s="182"/>
      <c r="B8" s="183"/>
      <c r="C8" s="182"/>
      <c r="D8" s="120"/>
      <c r="E8" s="186"/>
      <c r="F8" s="174"/>
      <c r="G8" s="174"/>
      <c r="H8" s="174"/>
      <c r="I8" s="182"/>
      <c r="J8" s="192"/>
      <c r="K8" s="193"/>
      <c r="L8" s="196"/>
      <c r="M8" s="192"/>
      <c r="N8" s="193"/>
      <c r="O8" s="201"/>
      <c r="P8" s="202"/>
      <c r="Q8" s="71"/>
      <c r="R8" s="177"/>
      <c r="S8" s="174"/>
      <c r="T8" s="174"/>
      <c r="U8" s="60"/>
      <c r="V8" s="177"/>
      <c r="W8" s="174"/>
      <c r="X8" s="89"/>
      <c r="Y8" s="138"/>
      <c r="Z8" s="77">
        <v>42552</v>
      </c>
      <c r="AA8" s="77">
        <v>42736</v>
      </c>
      <c r="AB8" s="77">
        <v>42917</v>
      </c>
      <c r="AC8" s="77">
        <v>43101</v>
      </c>
      <c r="AD8" s="77">
        <v>43282</v>
      </c>
      <c r="AE8" s="77">
        <v>43466</v>
      </c>
      <c r="AF8" s="77">
        <v>43647</v>
      </c>
      <c r="AG8" s="77">
        <v>43831</v>
      </c>
      <c r="AH8" s="77">
        <v>44013</v>
      </c>
      <c r="AI8" s="77">
        <v>44197</v>
      </c>
      <c r="AJ8" s="77">
        <v>44378</v>
      </c>
      <c r="AK8" s="77">
        <v>44562</v>
      </c>
      <c r="AL8" s="77">
        <v>44743</v>
      </c>
      <c r="AM8" s="77">
        <v>44927</v>
      </c>
      <c r="AN8" s="77">
        <v>45108</v>
      </c>
      <c r="AO8" s="77">
        <v>45292</v>
      </c>
      <c r="AP8" s="77">
        <v>45474</v>
      </c>
      <c r="AQ8" s="77">
        <v>45658</v>
      </c>
      <c r="AR8" s="77">
        <v>45839</v>
      </c>
      <c r="AS8" s="77">
        <v>46023</v>
      </c>
      <c r="AT8" s="77">
        <v>46204</v>
      </c>
      <c r="AU8" s="77">
        <v>46388</v>
      </c>
    </row>
    <row r="9" spans="1:49" s="83" customFormat="1" ht="15.75" x14ac:dyDescent="0.25">
      <c r="A9" s="78"/>
      <c r="B9" s="78"/>
      <c r="C9" s="78"/>
      <c r="D9" s="78"/>
      <c r="E9" s="78"/>
      <c r="F9" s="79"/>
      <c r="G9" s="79"/>
      <c r="H9" s="79"/>
      <c r="I9" s="78"/>
      <c r="J9" s="78"/>
      <c r="K9" s="78"/>
      <c r="L9" s="80"/>
      <c r="M9" s="78"/>
      <c r="N9" s="78"/>
      <c r="O9" s="78"/>
      <c r="P9" s="81"/>
      <c r="Q9" s="78"/>
      <c r="R9" s="78"/>
      <c r="S9" s="78"/>
      <c r="T9" s="78"/>
      <c r="U9" s="60"/>
      <c r="V9" s="60"/>
      <c r="W9" s="78"/>
      <c r="X9" s="89"/>
      <c r="Y9" s="82"/>
      <c r="Z9" s="82"/>
      <c r="AA9" s="82"/>
      <c r="AB9" s="82"/>
      <c r="AC9" s="82"/>
    </row>
    <row r="10" spans="1:49" s="83" customFormat="1" ht="15.75" x14ac:dyDescent="0.25">
      <c r="A10" s="78" t="s">
        <v>69</v>
      </c>
      <c r="B10" s="78"/>
      <c r="C10" s="78"/>
      <c r="D10" s="78"/>
      <c r="E10" s="78"/>
      <c r="F10" s="79"/>
      <c r="G10" s="79"/>
      <c r="H10" s="79"/>
      <c r="I10" s="78"/>
      <c r="J10" s="78"/>
      <c r="K10" s="78"/>
      <c r="L10" s="80"/>
      <c r="M10" s="78"/>
      <c r="N10" s="78"/>
      <c r="O10" s="78"/>
      <c r="P10" s="81"/>
      <c r="Q10" s="78"/>
      <c r="R10" s="78"/>
      <c r="S10" s="78"/>
      <c r="T10" s="78"/>
      <c r="U10" s="60"/>
      <c r="V10" s="60"/>
      <c r="W10" s="78"/>
      <c r="X10" s="89"/>
      <c r="Y10" s="82"/>
      <c r="Z10" s="82"/>
      <c r="AA10" s="82"/>
      <c r="AB10" s="82"/>
      <c r="AC10" s="82"/>
    </row>
    <row r="11" spans="1:49" ht="15.75" x14ac:dyDescent="0.25">
      <c r="A11" s="84" t="s">
        <v>70</v>
      </c>
      <c r="B11" s="84" t="s">
        <v>5</v>
      </c>
      <c r="C11" s="84">
        <v>308</v>
      </c>
      <c r="D11" s="84" t="s">
        <v>6</v>
      </c>
      <c r="E11" s="84" t="s">
        <v>71</v>
      </c>
      <c r="F11" s="85">
        <v>42475</v>
      </c>
      <c r="G11" s="86">
        <v>42475</v>
      </c>
      <c r="H11" s="86">
        <v>44666</v>
      </c>
      <c r="I11" s="124">
        <f>(H11-G11)/365</f>
        <v>6.0027397260273974</v>
      </c>
      <c r="J11" s="84" t="s">
        <v>72</v>
      </c>
      <c r="K11" s="84" t="s">
        <v>73</v>
      </c>
      <c r="L11" s="87">
        <v>5.0000000000000001E-3</v>
      </c>
      <c r="M11" s="84"/>
      <c r="N11" s="84" t="s">
        <v>74</v>
      </c>
      <c r="O11" s="84" t="s">
        <v>75</v>
      </c>
      <c r="P11" s="88">
        <v>100000000</v>
      </c>
      <c r="Q11" s="84"/>
      <c r="R11" s="121">
        <v>1381593</v>
      </c>
      <c r="S11" s="121">
        <v>122961.777</v>
      </c>
      <c r="T11" s="121">
        <v>1258631.223</v>
      </c>
      <c r="U11" s="60"/>
      <c r="V11" s="125">
        <f>H11-G11</f>
        <v>2191</v>
      </c>
      <c r="W11" s="127">
        <f>T11</f>
        <v>1258631.223</v>
      </c>
      <c r="Y11" s="126">
        <f>SUM(Z11:AU11)</f>
        <v>1258631.223</v>
      </c>
      <c r="Z11" s="122">
        <f t="shared" ref="Z11:AO21" si="3">MAX((MIN(Z$8,$H11)-MAX(Z$7,$G11))/$V11*$W11,0)</f>
        <v>44233.046175718846</v>
      </c>
      <c r="AA11" s="122">
        <f t="shared" si="3"/>
        <v>105699.74670561387</v>
      </c>
      <c r="AB11" s="122">
        <f t="shared" si="3"/>
        <v>103976.38127019626</v>
      </c>
      <c r="AC11" s="122">
        <f t="shared" si="3"/>
        <v>105699.74670561387</v>
      </c>
      <c r="AD11" s="122">
        <f t="shared" si="3"/>
        <v>103976.38127019626</v>
      </c>
      <c r="AE11" s="122">
        <f t="shared" si="3"/>
        <v>105699.74670561387</v>
      </c>
      <c r="AF11" s="122">
        <f t="shared" si="3"/>
        <v>103976.38127019626</v>
      </c>
      <c r="AG11" s="122">
        <f t="shared" si="3"/>
        <v>105699.74670561387</v>
      </c>
      <c r="AH11" s="122">
        <f t="shared" si="3"/>
        <v>104550.83641533546</v>
      </c>
      <c r="AI11" s="122">
        <f t="shared" si="3"/>
        <v>105699.74670561387</v>
      </c>
      <c r="AJ11" s="122">
        <f t="shared" si="3"/>
        <v>103976.38127019626</v>
      </c>
      <c r="AK11" s="122">
        <f t="shared" si="3"/>
        <v>105699.74670561387</v>
      </c>
      <c r="AL11" s="122">
        <f t="shared" si="3"/>
        <v>59743.335094477407</v>
      </c>
      <c r="AM11" s="122">
        <f t="shared" si="3"/>
        <v>0</v>
      </c>
      <c r="AN11" s="122">
        <f t="shared" si="3"/>
        <v>0</v>
      </c>
      <c r="AO11" s="122">
        <f t="shared" si="3"/>
        <v>0</v>
      </c>
      <c r="AP11" s="122">
        <f t="shared" ref="AA11:AU21" si="4">MAX((MIN(AP$8,$H11)-MAX(AP$7,$G11))/$V11*$W11,0)</f>
        <v>0</v>
      </c>
      <c r="AQ11" s="122">
        <f t="shared" si="4"/>
        <v>0</v>
      </c>
      <c r="AR11" s="122">
        <f t="shared" si="4"/>
        <v>0</v>
      </c>
      <c r="AS11" s="122">
        <f t="shared" si="4"/>
        <v>0</v>
      </c>
      <c r="AT11" s="122">
        <f t="shared" si="4"/>
        <v>0</v>
      </c>
      <c r="AU11" s="122">
        <f t="shared" si="4"/>
        <v>0</v>
      </c>
      <c r="AW11" s="141">
        <f>SUM(AI11:AU11)</f>
        <v>375119.2097759014</v>
      </c>
    </row>
    <row r="12" spans="1:49" ht="15.75" x14ac:dyDescent="0.25">
      <c r="A12" s="84" t="s">
        <v>70</v>
      </c>
      <c r="B12" s="84" t="s">
        <v>7</v>
      </c>
      <c r="C12" s="84">
        <v>310</v>
      </c>
      <c r="D12" s="84" t="s">
        <v>6</v>
      </c>
      <c r="E12" s="84" t="s">
        <v>76</v>
      </c>
      <c r="F12" s="85">
        <v>42500</v>
      </c>
      <c r="G12" s="86">
        <v>42502</v>
      </c>
      <c r="H12" s="86">
        <v>44693</v>
      </c>
      <c r="I12" s="124">
        <f t="shared" ref="I12:I21" si="5">(H12-G12)/365</f>
        <v>6.0027397260273974</v>
      </c>
      <c r="J12" s="84" t="s">
        <v>72</v>
      </c>
      <c r="K12" s="84" t="s">
        <v>73</v>
      </c>
      <c r="L12" s="87">
        <v>5.0000000000000001E-3</v>
      </c>
      <c r="M12" s="84"/>
      <c r="N12" s="84" t="s">
        <v>74</v>
      </c>
      <c r="O12" s="84" t="s">
        <v>75</v>
      </c>
      <c r="P12" s="88">
        <v>100000000</v>
      </c>
      <c r="Q12" s="84"/>
      <c r="R12" s="121">
        <v>1352852</v>
      </c>
      <c r="S12" s="121"/>
      <c r="T12" s="121">
        <v>1352852</v>
      </c>
      <c r="U12" s="60"/>
      <c r="V12" s="125">
        <f t="shared" ref="V12:V21" si="6">H12-G12</f>
        <v>2191</v>
      </c>
      <c r="W12" s="127">
        <f t="shared" ref="W12:W19" si="7">T12</f>
        <v>1352852</v>
      </c>
      <c r="Y12" s="126">
        <f t="shared" ref="Y12:Y21" si="8">SUM(Z12:AU12)</f>
        <v>1352852</v>
      </c>
      <c r="Z12" s="122">
        <f t="shared" si="3"/>
        <v>30872.93473299863</v>
      </c>
      <c r="AA12" s="122">
        <f t="shared" si="4"/>
        <v>113612.39981743495</v>
      </c>
      <c r="AB12" s="122">
        <f t="shared" si="4"/>
        <v>111760.02373345505</v>
      </c>
      <c r="AC12" s="122">
        <f t="shared" si="4"/>
        <v>113612.39981743495</v>
      </c>
      <c r="AD12" s="122">
        <f t="shared" si="4"/>
        <v>111760.02373345505</v>
      </c>
      <c r="AE12" s="122">
        <f t="shared" si="4"/>
        <v>113612.39981743495</v>
      </c>
      <c r="AF12" s="122">
        <f t="shared" si="4"/>
        <v>111760.02373345505</v>
      </c>
      <c r="AG12" s="122">
        <f t="shared" si="4"/>
        <v>113612.39981743495</v>
      </c>
      <c r="AH12" s="122">
        <f t="shared" si="4"/>
        <v>112377.48242811501</v>
      </c>
      <c r="AI12" s="122">
        <f t="shared" si="4"/>
        <v>113612.39981743495</v>
      </c>
      <c r="AJ12" s="122">
        <f t="shared" si="4"/>
        <v>111760.02373345505</v>
      </c>
      <c r="AK12" s="122">
        <f t="shared" si="4"/>
        <v>113612.39981743495</v>
      </c>
      <c r="AL12" s="122">
        <f t="shared" si="4"/>
        <v>80887.089000456413</v>
      </c>
      <c r="AM12" s="122">
        <f t="shared" si="4"/>
        <v>0</v>
      </c>
      <c r="AN12" s="122">
        <f t="shared" si="4"/>
        <v>0</v>
      </c>
      <c r="AO12" s="122">
        <f t="shared" si="4"/>
        <v>0</v>
      </c>
      <c r="AP12" s="122">
        <f t="shared" si="4"/>
        <v>0</v>
      </c>
      <c r="AQ12" s="122">
        <f t="shared" si="4"/>
        <v>0</v>
      </c>
      <c r="AR12" s="122">
        <f t="shared" si="4"/>
        <v>0</v>
      </c>
      <c r="AS12" s="122">
        <f t="shared" si="4"/>
        <v>0</v>
      </c>
      <c r="AT12" s="122">
        <f t="shared" si="4"/>
        <v>0</v>
      </c>
      <c r="AU12" s="122">
        <f t="shared" si="4"/>
        <v>0</v>
      </c>
      <c r="AW12" s="141">
        <f t="shared" ref="AW12:AW21" si="9">SUM(AI12:AU12)</f>
        <v>419871.9123687814</v>
      </c>
    </row>
    <row r="13" spans="1:49" ht="15.75" x14ac:dyDescent="0.25">
      <c r="A13" s="84" t="s">
        <v>70</v>
      </c>
      <c r="B13" s="84" t="s">
        <v>8</v>
      </c>
      <c r="C13" s="84">
        <v>314</v>
      </c>
      <c r="D13" s="84" t="s">
        <v>6</v>
      </c>
      <c r="E13" s="84" t="s">
        <v>76</v>
      </c>
      <c r="F13" s="85">
        <v>42522</v>
      </c>
      <c r="G13" s="86">
        <v>42524</v>
      </c>
      <c r="H13" s="86">
        <v>44715</v>
      </c>
      <c r="I13" s="124">
        <f t="shared" si="5"/>
        <v>6.0027397260273974</v>
      </c>
      <c r="J13" s="84" t="s">
        <v>72</v>
      </c>
      <c r="K13" s="84" t="s">
        <v>73</v>
      </c>
      <c r="L13" s="87">
        <v>5.0000000000000001E-3</v>
      </c>
      <c r="M13" s="84"/>
      <c r="N13" s="84" t="s">
        <v>74</v>
      </c>
      <c r="O13" s="84" t="s">
        <v>75</v>
      </c>
      <c r="P13" s="88">
        <v>100000000</v>
      </c>
      <c r="Q13" s="84"/>
      <c r="R13" s="121">
        <v>1328134</v>
      </c>
      <c r="S13" s="121">
        <v>65344.192799999997</v>
      </c>
      <c r="T13" s="121">
        <v>1262789.8071999999</v>
      </c>
      <c r="U13" s="60"/>
      <c r="V13" s="125">
        <f t="shared" si="6"/>
        <v>2191</v>
      </c>
      <c r="W13" s="127">
        <f t="shared" si="7"/>
        <v>1262789.8071999999</v>
      </c>
      <c r="Y13" s="126">
        <f t="shared" si="8"/>
        <v>1262789.8071999997</v>
      </c>
      <c r="Z13" s="122">
        <f t="shared" si="3"/>
        <v>16137.888909904152</v>
      </c>
      <c r="AA13" s="122">
        <f t="shared" si="4"/>
        <v>106048.98426508442</v>
      </c>
      <c r="AB13" s="122">
        <f t="shared" si="4"/>
        <v>104319.92473902328</v>
      </c>
      <c r="AC13" s="122">
        <f t="shared" si="4"/>
        <v>106048.98426508442</v>
      </c>
      <c r="AD13" s="122">
        <f t="shared" si="4"/>
        <v>104319.92473902328</v>
      </c>
      <c r="AE13" s="122">
        <f t="shared" si="4"/>
        <v>106048.98426508442</v>
      </c>
      <c r="AF13" s="122">
        <f t="shared" si="4"/>
        <v>104319.92473902328</v>
      </c>
      <c r="AG13" s="122">
        <f t="shared" si="4"/>
        <v>106048.98426508442</v>
      </c>
      <c r="AH13" s="122">
        <f t="shared" si="4"/>
        <v>104896.27791437699</v>
      </c>
      <c r="AI13" s="122">
        <f t="shared" si="4"/>
        <v>106048.98426508442</v>
      </c>
      <c r="AJ13" s="122">
        <f t="shared" si="4"/>
        <v>104319.92473902328</v>
      </c>
      <c r="AK13" s="122">
        <f t="shared" si="4"/>
        <v>106048.98426508442</v>
      </c>
      <c r="AL13" s="122">
        <f t="shared" si="4"/>
        <v>88182.035829119122</v>
      </c>
      <c r="AM13" s="122">
        <f t="shared" si="4"/>
        <v>0</v>
      </c>
      <c r="AN13" s="122">
        <f t="shared" si="4"/>
        <v>0</v>
      </c>
      <c r="AO13" s="122">
        <f t="shared" si="4"/>
        <v>0</v>
      </c>
      <c r="AP13" s="122">
        <f t="shared" si="4"/>
        <v>0</v>
      </c>
      <c r="AQ13" s="122">
        <f t="shared" si="4"/>
        <v>0</v>
      </c>
      <c r="AR13" s="122">
        <f t="shared" si="4"/>
        <v>0</v>
      </c>
      <c r="AS13" s="122">
        <f t="shared" si="4"/>
        <v>0</v>
      </c>
      <c r="AT13" s="122">
        <f t="shared" si="4"/>
        <v>0</v>
      </c>
      <c r="AU13" s="122">
        <f t="shared" si="4"/>
        <v>0</v>
      </c>
      <c r="AW13" s="141">
        <f t="shared" si="9"/>
        <v>404599.92909831123</v>
      </c>
    </row>
    <row r="14" spans="1:49" ht="15.75" x14ac:dyDescent="0.25">
      <c r="A14" s="84" t="s">
        <v>70</v>
      </c>
      <c r="B14" s="84" t="s">
        <v>9</v>
      </c>
      <c r="C14" s="84">
        <v>323</v>
      </c>
      <c r="D14" s="84" t="s">
        <v>6</v>
      </c>
      <c r="E14" s="84" t="s">
        <v>71</v>
      </c>
      <c r="F14" s="85">
        <v>42544</v>
      </c>
      <c r="G14" s="86">
        <v>42548</v>
      </c>
      <c r="H14" s="86">
        <v>44739</v>
      </c>
      <c r="I14" s="124">
        <f t="shared" si="5"/>
        <v>6.0027397260273974</v>
      </c>
      <c r="J14" s="84" t="s">
        <v>72</v>
      </c>
      <c r="K14" s="84" t="s">
        <v>73</v>
      </c>
      <c r="L14" s="87">
        <v>5.0000000000000001E-3</v>
      </c>
      <c r="M14" s="84"/>
      <c r="N14" s="84" t="s">
        <v>74</v>
      </c>
      <c r="O14" s="84" t="s">
        <v>75</v>
      </c>
      <c r="P14" s="88">
        <v>100000000</v>
      </c>
      <c r="Q14" s="84"/>
      <c r="R14" s="121">
        <v>1425130.6069038401</v>
      </c>
      <c r="S14" s="121"/>
      <c r="T14" s="121">
        <v>1425130.6069038401</v>
      </c>
      <c r="U14" s="60"/>
      <c r="V14" s="125">
        <f t="shared" si="6"/>
        <v>2191</v>
      </c>
      <c r="W14" s="127">
        <f t="shared" si="7"/>
        <v>1425130.6069038401</v>
      </c>
      <c r="Y14" s="126">
        <f t="shared" si="8"/>
        <v>1425130.6069038399</v>
      </c>
      <c r="Z14" s="122">
        <f t="shared" si="3"/>
        <v>2601.7902453744227</v>
      </c>
      <c r="AA14" s="122">
        <f t="shared" si="4"/>
        <v>119682.35128722344</v>
      </c>
      <c r="AB14" s="122">
        <f t="shared" si="4"/>
        <v>117731.00860319263</v>
      </c>
      <c r="AC14" s="122">
        <f t="shared" si="4"/>
        <v>119682.35128722344</v>
      </c>
      <c r="AD14" s="122">
        <f t="shared" si="4"/>
        <v>117731.00860319263</v>
      </c>
      <c r="AE14" s="122">
        <f t="shared" si="4"/>
        <v>119682.35128722344</v>
      </c>
      <c r="AF14" s="122">
        <f t="shared" si="4"/>
        <v>117731.00860319263</v>
      </c>
      <c r="AG14" s="122">
        <f t="shared" si="4"/>
        <v>119682.35128722344</v>
      </c>
      <c r="AH14" s="122">
        <f t="shared" si="4"/>
        <v>118381.45616453623</v>
      </c>
      <c r="AI14" s="122">
        <f t="shared" si="4"/>
        <v>119682.35128722344</v>
      </c>
      <c r="AJ14" s="122">
        <f t="shared" si="4"/>
        <v>117731.00860319263</v>
      </c>
      <c r="AK14" s="122">
        <f t="shared" si="4"/>
        <v>119682.35128722344</v>
      </c>
      <c r="AL14" s="122">
        <f t="shared" si="4"/>
        <v>115129.2183578182</v>
      </c>
      <c r="AM14" s="122">
        <f t="shared" si="4"/>
        <v>0</v>
      </c>
      <c r="AN14" s="122">
        <f t="shared" si="4"/>
        <v>0</v>
      </c>
      <c r="AO14" s="122">
        <f t="shared" si="4"/>
        <v>0</v>
      </c>
      <c r="AP14" s="122">
        <f t="shared" si="4"/>
        <v>0</v>
      </c>
      <c r="AQ14" s="122">
        <f t="shared" si="4"/>
        <v>0</v>
      </c>
      <c r="AR14" s="122">
        <f t="shared" si="4"/>
        <v>0</v>
      </c>
      <c r="AS14" s="122">
        <f t="shared" si="4"/>
        <v>0</v>
      </c>
      <c r="AT14" s="122">
        <f t="shared" si="4"/>
        <v>0</v>
      </c>
      <c r="AU14" s="122">
        <f t="shared" si="4"/>
        <v>0</v>
      </c>
      <c r="AW14" s="141">
        <f t="shared" si="9"/>
        <v>472224.92953545775</v>
      </c>
    </row>
    <row r="15" spans="1:49" ht="15.75" x14ac:dyDescent="0.25">
      <c r="A15" s="84" t="s">
        <v>70</v>
      </c>
      <c r="B15" s="84" t="s">
        <v>10</v>
      </c>
      <c r="C15" s="84">
        <v>325</v>
      </c>
      <c r="D15" s="84" t="s">
        <v>6</v>
      </c>
      <c r="E15" s="84" t="s">
        <v>76</v>
      </c>
      <c r="F15" s="85">
        <v>42544</v>
      </c>
      <c r="G15" s="90">
        <v>42556</v>
      </c>
      <c r="H15" s="90">
        <v>44747</v>
      </c>
      <c r="I15" s="124">
        <f t="shared" si="5"/>
        <v>6.0027397260273974</v>
      </c>
      <c r="J15" s="84" t="s">
        <v>72</v>
      </c>
      <c r="K15" s="84" t="s">
        <v>73</v>
      </c>
      <c r="L15" s="87">
        <v>5.0000000000000001E-3</v>
      </c>
      <c r="M15" s="84"/>
      <c r="N15" s="84" t="s">
        <v>74</v>
      </c>
      <c r="O15" s="84" t="s">
        <v>75</v>
      </c>
      <c r="P15" s="88">
        <v>100000000</v>
      </c>
      <c r="Q15" s="84"/>
      <c r="R15" s="121">
        <v>1449900.2282753501</v>
      </c>
      <c r="S15" s="121"/>
      <c r="T15" s="121">
        <v>1449900.2282753501</v>
      </c>
      <c r="U15" s="60"/>
      <c r="V15" s="125">
        <f t="shared" si="6"/>
        <v>2191</v>
      </c>
      <c r="W15" s="127">
        <f t="shared" si="7"/>
        <v>1449900.2282753501</v>
      </c>
      <c r="Y15" s="126">
        <f t="shared" si="8"/>
        <v>1449900.2282753498</v>
      </c>
      <c r="Z15" s="122">
        <f t="shared" si="3"/>
        <v>0</v>
      </c>
      <c r="AA15" s="122">
        <f t="shared" si="4"/>
        <v>119115.49114083203</v>
      </c>
      <c r="AB15" s="122">
        <f t="shared" si="4"/>
        <v>119777.24386939223</v>
      </c>
      <c r="AC15" s="122">
        <f t="shared" si="4"/>
        <v>121762.50205507275</v>
      </c>
      <c r="AD15" s="122">
        <f t="shared" si="4"/>
        <v>119777.24386939223</v>
      </c>
      <c r="AE15" s="122">
        <f t="shared" si="4"/>
        <v>121762.50205507275</v>
      </c>
      <c r="AF15" s="122">
        <f t="shared" si="4"/>
        <v>119777.24386939223</v>
      </c>
      <c r="AG15" s="122">
        <f t="shared" si="4"/>
        <v>121762.50205507275</v>
      </c>
      <c r="AH15" s="122">
        <f t="shared" si="4"/>
        <v>120438.9965979524</v>
      </c>
      <c r="AI15" s="122">
        <f t="shared" si="4"/>
        <v>121762.50205507275</v>
      </c>
      <c r="AJ15" s="122">
        <f t="shared" si="4"/>
        <v>119777.24386939223</v>
      </c>
      <c r="AK15" s="122">
        <f t="shared" si="4"/>
        <v>121762.50205507275</v>
      </c>
      <c r="AL15" s="122">
        <f t="shared" si="4"/>
        <v>119777.24386939223</v>
      </c>
      <c r="AM15" s="122">
        <f t="shared" si="4"/>
        <v>2647.0109142407123</v>
      </c>
      <c r="AN15" s="122">
        <f t="shared" si="4"/>
        <v>0</v>
      </c>
      <c r="AO15" s="122">
        <f t="shared" si="4"/>
        <v>0</v>
      </c>
      <c r="AP15" s="122">
        <f t="shared" si="4"/>
        <v>0</v>
      </c>
      <c r="AQ15" s="122">
        <f t="shared" si="4"/>
        <v>0</v>
      </c>
      <c r="AR15" s="122">
        <f t="shared" si="4"/>
        <v>0</v>
      </c>
      <c r="AS15" s="122">
        <f t="shared" si="4"/>
        <v>0</v>
      </c>
      <c r="AT15" s="122">
        <f t="shared" si="4"/>
        <v>0</v>
      </c>
      <c r="AU15" s="122">
        <f t="shared" si="4"/>
        <v>0</v>
      </c>
      <c r="AW15" s="141">
        <f t="shared" si="9"/>
        <v>485726.50276317063</v>
      </c>
    </row>
    <row r="16" spans="1:49" ht="15.75" x14ac:dyDescent="0.25">
      <c r="A16" s="84" t="s">
        <v>70</v>
      </c>
      <c r="B16" s="84" t="s">
        <v>15</v>
      </c>
      <c r="C16" s="84">
        <v>327</v>
      </c>
      <c r="D16" s="84" t="s">
        <v>16</v>
      </c>
      <c r="E16" s="84" t="s">
        <v>77</v>
      </c>
      <c r="F16" s="85">
        <v>42556</v>
      </c>
      <c r="G16" s="90">
        <v>43738</v>
      </c>
      <c r="H16" s="90">
        <v>45657</v>
      </c>
      <c r="I16" s="124">
        <f t="shared" si="5"/>
        <v>5.2575342465753421</v>
      </c>
      <c r="J16" s="84" t="s">
        <v>72</v>
      </c>
      <c r="K16" s="84" t="s">
        <v>73</v>
      </c>
      <c r="L16" s="87">
        <v>5.0000000000000001E-3</v>
      </c>
      <c r="M16" s="84"/>
      <c r="N16" s="84" t="s">
        <v>78</v>
      </c>
      <c r="O16" s="84" t="s">
        <v>75</v>
      </c>
      <c r="P16" s="88">
        <v>45000000</v>
      </c>
      <c r="Q16" s="84"/>
      <c r="R16" s="121">
        <v>1529241.13265311</v>
      </c>
      <c r="S16" s="121">
        <v>200024.74015102701</v>
      </c>
      <c r="T16" s="121">
        <v>1329216.39250209</v>
      </c>
      <c r="U16" s="60"/>
      <c r="V16" s="125">
        <f t="shared" si="6"/>
        <v>1919</v>
      </c>
      <c r="W16" s="127">
        <f t="shared" si="7"/>
        <v>1329216.39250209</v>
      </c>
      <c r="Y16" s="126">
        <f t="shared" si="8"/>
        <v>1329216.3925020904</v>
      </c>
      <c r="Z16" s="122">
        <f t="shared" si="3"/>
        <v>0</v>
      </c>
      <c r="AA16" s="122">
        <f t="shared" si="4"/>
        <v>0</v>
      </c>
      <c r="AB16" s="122">
        <f t="shared" si="4"/>
        <v>0</v>
      </c>
      <c r="AC16" s="122">
        <f t="shared" si="4"/>
        <v>0</v>
      </c>
      <c r="AD16" s="122">
        <f t="shared" si="4"/>
        <v>0</v>
      </c>
      <c r="AE16" s="122">
        <f t="shared" si="4"/>
        <v>0</v>
      </c>
      <c r="AF16" s="122">
        <f t="shared" si="4"/>
        <v>0</v>
      </c>
      <c r="AG16" s="122">
        <f t="shared" si="4"/>
        <v>64417.46977732901</v>
      </c>
      <c r="AH16" s="122">
        <f t="shared" si="4"/>
        <v>126064.29569326753</v>
      </c>
      <c r="AI16" s="122">
        <f t="shared" si="4"/>
        <v>127449.61762396277</v>
      </c>
      <c r="AJ16" s="122">
        <f t="shared" si="4"/>
        <v>125371.63472791991</v>
      </c>
      <c r="AK16" s="122">
        <f t="shared" si="4"/>
        <v>127449.61762396277</v>
      </c>
      <c r="AL16" s="122">
        <f t="shared" si="4"/>
        <v>125371.63472791991</v>
      </c>
      <c r="AM16" s="122">
        <f t="shared" si="4"/>
        <v>127449.61762396277</v>
      </c>
      <c r="AN16" s="122">
        <f t="shared" si="4"/>
        <v>125371.63472791991</v>
      </c>
      <c r="AO16" s="122">
        <f t="shared" si="4"/>
        <v>127449.61762396277</v>
      </c>
      <c r="AP16" s="122">
        <f t="shared" si="4"/>
        <v>126064.29569326753</v>
      </c>
      <c r="AQ16" s="122">
        <f t="shared" si="4"/>
        <v>126756.95665861515</v>
      </c>
      <c r="AR16" s="122">
        <f t="shared" si="4"/>
        <v>0</v>
      </c>
      <c r="AS16" s="122">
        <f t="shared" si="4"/>
        <v>0</v>
      </c>
      <c r="AT16" s="122">
        <f t="shared" si="4"/>
        <v>0</v>
      </c>
      <c r="AU16" s="122">
        <f t="shared" si="4"/>
        <v>0</v>
      </c>
      <c r="AW16" s="141">
        <f t="shared" si="9"/>
        <v>1138734.6270314935</v>
      </c>
    </row>
    <row r="17" spans="1:49" ht="15.75" x14ac:dyDescent="0.25">
      <c r="A17" s="84" t="s">
        <v>70</v>
      </c>
      <c r="B17" s="84" t="s">
        <v>20</v>
      </c>
      <c r="C17" s="84">
        <v>358</v>
      </c>
      <c r="D17" s="84" t="s">
        <v>6</v>
      </c>
      <c r="E17" s="84" t="s">
        <v>76</v>
      </c>
      <c r="F17" s="85">
        <v>42817</v>
      </c>
      <c r="G17" s="90">
        <v>43102</v>
      </c>
      <c r="H17" s="90">
        <v>46024</v>
      </c>
      <c r="I17" s="124">
        <f t="shared" si="5"/>
        <v>8.0054794520547947</v>
      </c>
      <c r="J17" s="84" t="s">
        <v>72</v>
      </c>
      <c r="K17" s="84" t="s">
        <v>73</v>
      </c>
      <c r="L17" s="87">
        <v>5.0000000000000001E-3</v>
      </c>
      <c r="M17" s="84"/>
      <c r="N17" s="84" t="s">
        <v>74</v>
      </c>
      <c r="O17" s="84" t="s">
        <v>75</v>
      </c>
      <c r="P17" s="88">
        <v>100000000</v>
      </c>
      <c r="Q17" s="84"/>
      <c r="R17" s="121">
        <v>5974901.4726418098</v>
      </c>
      <c r="S17" s="121">
        <v>2884682.4309914699</v>
      </c>
      <c r="T17" s="121">
        <v>3090219.04165034</v>
      </c>
      <c r="U17" s="60"/>
      <c r="V17" s="125">
        <f t="shared" si="6"/>
        <v>2922</v>
      </c>
      <c r="W17" s="127">
        <f t="shared" si="7"/>
        <v>3090219.04165034</v>
      </c>
      <c r="Y17" s="126">
        <f t="shared" si="8"/>
        <v>3090219.04165034</v>
      </c>
      <c r="Z17" s="122">
        <f t="shared" si="3"/>
        <v>0</v>
      </c>
      <c r="AA17" s="122">
        <f t="shared" si="4"/>
        <v>0</v>
      </c>
      <c r="AB17" s="122">
        <f t="shared" si="4"/>
        <v>0</v>
      </c>
      <c r="AC17" s="122">
        <f t="shared" si="4"/>
        <v>0</v>
      </c>
      <c r="AD17" s="122">
        <f t="shared" si="4"/>
        <v>190362.5693008423</v>
      </c>
      <c r="AE17" s="122">
        <f t="shared" si="4"/>
        <v>194592.84861863879</v>
      </c>
      <c r="AF17" s="122">
        <f t="shared" si="4"/>
        <v>191420.13913029141</v>
      </c>
      <c r="AG17" s="122">
        <f t="shared" si="4"/>
        <v>194592.84861863879</v>
      </c>
      <c r="AH17" s="122">
        <f t="shared" si="4"/>
        <v>192477.70895974056</v>
      </c>
      <c r="AI17" s="122">
        <f t="shared" si="4"/>
        <v>194592.84861863879</v>
      </c>
      <c r="AJ17" s="122">
        <f t="shared" si="4"/>
        <v>191420.13913029141</v>
      </c>
      <c r="AK17" s="122">
        <f t="shared" si="4"/>
        <v>194592.84861863879</v>
      </c>
      <c r="AL17" s="122">
        <f t="shared" si="4"/>
        <v>191420.13913029141</v>
      </c>
      <c r="AM17" s="122">
        <f t="shared" si="4"/>
        <v>194592.84861863879</v>
      </c>
      <c r="AN17" s="122">
        <f t="shared" si="4"/>
        <v>191420.13913029141</v>
      </c>
      <c r="AO17" s="122">
        <f t="shared" si="4"/>
        <v>194592.84861863879</v>
      </c>
      <c r="AP17" s="122">
        <f t="shared" si="4"/>
        <v>192477.70895974056</v>
      </c>
      <c r="AQ17" s="122">
        <f t="shared" si="4"/>
        <v>194592.84861863879</v>
      </c>
      <c r="AR17" s="122">
        <f t="shared" si="4"/>
        <v>191420.13913029141</v>
      </c>
      <c r="AS17" s="122">
        <f t="shared" si="4"/>
        <v>194592.84861863879</v>
      </c>
      <c r="AT17" s="122">
        <f t="shared" si="4"/>
        <v>1057.5698294491237</v>
      </c>
      <c r="AU17" s="122">
        <f t="shared" si="4"/>
        <v>0</v>
      </c>
      <c r="AW17" s="141">
        <f t="shared" si="9"/>
        <v>2126772.927022188</v>
      </c>
    </row>
    <row r="18" spans="1:49" ht="15.75" x14ac:dyDescent="0.25">
      <c r="A18" s="84" t="s">
        <v>70</v>
      </c>
      <c r="B18" s="84" t="s">
        <v>18</v>
      </c>
      <c r="C18" s="84">
        <v>360</v>
      </c>
      <c r="D18" s="84" t="s">
        <v>6</v>
      </c>
      <c r="E18" s="84" t="s">
        <v>79</v>
      </c>
      <c r="F18" s="85">
        <v>42823</v>
      </c>
      <c r="G18" s="90">
        <v>43102</v>
      </c>
      <c r="H18" s="90">
        <v>46024</v>
      </c>
      <c r="I18" s="124">
        <f t="shared" si="5"/>
        <v>8.0054794520547947</v>
      </c>
      <c r="J18" s="84" t="s">
        <v>72</v>
      </c>
      <c r="K18" s="84" t="s">
        <v>73</v>
      </c>
      <c r="L18" s="87">
        <v>5.0000000000000001E-3</v>
      </c>
      <c r="M18" s="84"/>
      <c r="N18" s="84" t="s">
        <v>74</v>
      </c>
      <c r="O18" s="84" t="s">
        <v>75</v>
      </c>
      <c r="P18" s="88">
        <v>70000000</v>
      </c>
      <c r="Q18" s="84"/>
      <c r="R18" s="121">
        <v>3972503.7112473501</v>
      </c>
      <c r="S18" s="121">
        <v>1776900.9100409399</v>
      </c>
      <c r="T18" s="121">
        <v>2195602.8012064099</v>
      </c>
      <c r="U18" s="60"/>
      <c r="V18" s="125">
        <f t="shared" si="6"/>
        <v>2922</v>
      </c>
      <c r="W18" s="127">
        <f t="shared" si="7"/>
        <v>2195602.8012064099</v>
      </c>
      <c r="Y18" s="126">
        <f t="shared" si="8"/>
        <v>2195602.8012064095</v>
      </c>
      <c r="Z18" s="122">
        <f t="shared" si="3"/>
        <v>0</v>
      </c>
      <c r="AA18" s="122">
        <f t="shared" si="4"/>
        <v>0</v>
      </c>
      <c r="AB18" s="122">
        <f t="shared" si="4"/>
        <v>0</v>
      </c>
      <c r="AC18" s="122">
        <f t="shared" si="4"/>
        <v>0</v>
      </c>
      <c r="AD18" s="122">
        <f t="shared" si="4"/>
        <v>135252.73929402936</v>
      </c>
      <c r="AE18" s="122">
        <f t="shared" si="4"/>
        <v>138258.35572278555</v>
      </c>
      <c r="AF18" s="122">
        <f t="shared" si="4"/>
        <v>136004.1434012184</v>
      </c>
      <c r="AG18" s="122">
        <f t="shared" si="4"/>
        <v>138258.35572278555</v>
      </c>
      <c r="AH18" s="122">
        <f t="shared" si="4"/>
        <v>136755.54750840747</v>
      </c>
      <c r="AI18" s="122">
        <f t="shared" si="4"/>
        <v>138258.35572278555</v>
      </c>
      <c r="AJ18" s="122">
        <f t="shared" si="4"/>
        <v>136004.1434012184</v>
      </c>
      <c r="AK18" s="122">
        <f t="shared" si="4"/>
        <v>138258.35572278555</v>
      </c>
      <c r="AL18" s="122">
        <f t="shared" si="4"/>
        <v>136004.1434012184</v>
      </c>
      <c r="AM18" s="122">
        <f t="shared" si="4"/>
        <v>138258.35572278555</v>
      </c>
      <c r="AN18" s="122">
        <f t="shared" si="4"/>
        <v>136004.1434012184</v>
      </c>
      <c r="AO18" s="122">
        <f t="shared" si="4"/>
        <v>138258.35572278555</v>
      </c>
      <c r="AP18" s="122">
        <f t="shared" si="4"/>
        <v>136755.54750840747</v>
      </c>
      <c r="AQ18" s="122">
        <f t="shared" si="4"/>
        <v>138258.35572278555</v>
      </c>
      <c r="AR18" s="122">
        <f t="shared" si="4"/>
        <v>136004.1434012184</v>
      </c>
      <c r="AS18" s="122">
        <f t="shared" si="4"/>
        <v>138258.35572278555</v>
      </c>
      <c r="AT18" s="122">
        <f t="shared" si="4"/>
        <v>751.40410718905196</v>
      </c>
      <c r="AU18" s="122">
        <f t="shared" si="4"/>
        <v>0</v>
      </c>
      <c r="AW18" s="141">
        <f t="shared" si="9"/>
        <v>1511073.6595571833</v>
      </c>
    </row>
    <row r="19" spans="1:49" ht="15.75" x14ac:dyDescent="0.25">
      <c r="A19" s="84" t="s">
        <v>70</v>
      </c>
      <c r="B19" s="84" t="s">
        <v>17</v>
      </c>
      <c r="C19" s="84">
        <v>330</v>
      </c>
      <c r="D19" s="84" t="s">
        <v>6</v>
      </c>
      <c r="E19" s="84" t="s">
        <v>76</v>
      </c>
      <c r="F19" s="85">
        <v>42573</v>
      </c>
      <c r="G19" s="90">
        <v>42577</v>
      </c>
      <c r="H19" s="90">
        <v>45133</v>
      </c>
      <c r="I19" s="124">
        <f t="shared" si="5"/>
        <v>7.0027397260273974</v>
      </c>
      <c r="J19" s="84" t="s">
        <v>72</v>
      </c>
      <c r="K19" s="84" t="s">
        <v>73</v>
      </c>
      <c r="L19" s="87">
        <v>5.0000000000000001E-3</v>
      </c>
      <c r="M19" s="84"/>
      <c r="N19" s="84" t="s">
        <v>74</v>
      </c>
      <c r="O19" s="84" t="s">
        <v>75</v>
      </c>
      <c r="P19" s="88">
        <v>100000000</v>
      </c>
      <c r="Q19" s="84"/>
      <c r="R19" s="121">
        <v>1827361.9317906599</v>
      </c>
      <c r="S19" s="121"/>
      <c r="T19" s="121">
        <v>1827361.9317906599</v>
      </c>
      <c r="U19" s="60"/>
      <c r="V19" s="125">
        <f t="shared" si="6"/>
        <v>2556</v>
      </c>
      <c r="W19" s="127">
        <f t="shared" si="7"/>
        <v>1827361.9317906599</v>
      </c>
      <c r="Y19" s="126">
        <f t="shared" si="8"/>
        <v>1827361.9317906601</v>
      </c>
      <c r="Z19" s="122">
        <f t="shared" si="3"/>
        <v>0</v>
      </c>
      <c r="AA19" s="122">
        <f t="shared" si="4"/>
        <v>113673.92298697768</v>
      </c>
      <c r="AB19" s="122">
        <f t="shared" si="4"/>
        <v>129402.39031850916</v>
      </c>
      <c r="AC19" s="122">
        <f t="shared" si="4"/>
        <v>131547.18131826347</v>
      </c>
      <c r="AD19" s="122">
        <f t="shared" si="4"/>
        <v>129402.39031850916</v>
      </c>
      <c r="AE19" s="122">
        <f t="shared" si="4"/>
        <v>131547.18131826347</v>
      </c>
      <c r="AF19" s="122">
        <f t="shared" si="4"/>
        <v>129402.39031850916</v>
      </c>
      <c r="AG19" s="122">
        <f t="shared" si="4"/>
        <v>131547.18131826347</v>
      </c>
      <c r="AH19" s="122">
        <f t="shared" si="4"/>
        <v>130117.3206517606</v>
      </c>
      <c r="AI19" s="122">
        <f t="shared" si="4"/>
        <v>131547.18131826347</v>
      </c>
      <c r="AJ19" s="122">
        <f t="shared" si="4"/>
        <v>129402.39031850916</v>
      </c>
      <c r="AK19" s="122">
        <f t="shared" si="4"/>
        <v>131547.18131826347</v>
      </c>
      <c r="AL19" s="122">
        <f t="shared" si="4"/>
        <v>129402.39031850916</v>
      </c>
      <c r="AM19" s="122">
        <f t="shared" si="4"/>
        <v>131547.18131826347</v>
      </c>
      <c r="AN19" s="122">
        <f t="shared" si="4"/>
        <v>129402.39031850916</v>
      </c>
      <c r="AO19" s="122">
        <f t="shared" si="4"/>
        <v>17873.258331285797</v>
      </c>
      <c r="AP19" s="122">
        <f t="shared" si="4"/>
        <v>0</v>
      </c>
      <c r="AQ19" s="122">
        <f t="shared" si="4"/>
        <v>0</v>
      </c>
      <c r="AR19" s="122">
        <f t="shared" si="4"/>
        <v>0</v>
      </c>
      <c r="AS19" s="122">
        <f t="shared" si="4"/>
        <v>0</v>
      </c>
      <c r="AT19" s="122">
        <f t="shared" si="4"/>
        <v>0</v>
      </c>
      <c r="AU19" s="122">
        <f t="shared" si="4"/>
        <v>0</v>
      </c>
      <c r="AW19" s="141">
        <f t="shared" si="9"/>
        <v>800721.9732416037</v>
      </c>
    </row>
    <row r="20" spans="1:49" ht="15.75" x14ac:dyDescent="0.25">
      <c r="A20" s="84" t="s">
        <v>70</v>
      </c>
      <c r="B20" s="84" t="s">
        <v>88</v>
      </c>
      <c r="C20" s="84">
        <v>373</v>
      </c>
      <c r="D20" s="84" t="s">
        <v>94</v>
      </c>
      <c r="E20" s="84" t="s">
        <v>90</v>
      </c>
      <c r="F20" s="85">
        <v>41967</v>
      </c>
      <c r="G20" s="111">
        <v>42735</v>
      </c>
      <c r="H20" s="111">
        <v>44926</v>
      </c>
      <c r="I20" s="124">
        <f t="shared" si="5"/>
        <v>6.0027397260273974</v>
      </c>
      <c r="J20" s="84" t="s">
        <v>72</v>
      </c>
      <c r="K20" s="84" t="s">
        <v>73</v>
      </c>
      <c r="L20" s="87">
        <v>0.03</v>
      </c>
      <c r="M20" s="84"/>
      <c r="N20" s="84" t="s">
        <v>74</v>
      </c>
      <c r="O20" s="84" t="s">
        <v>75</v>
      </c>
      <c r="P20" s="88">
        <v>6000000</v>
      </c>
      <c r="Q20" s="84"/>
      <c r="R20" s="121">
        <v>102000</v>
      </c>
      <c r="S20" s="121"/>
      <c r="T20" s="121">
        <v>102000</v>
      </c>
      <c r="U20" s="60"/>
      <c r="V20" s="125">
        <f t="shared" si="6"/>
        <v>2191</v>
      </c>
      <c r="W20" s="127">
        <v>41722</v>
      </c>
      <c r="Y20" s="126">
        <f t="shared" si="8"/>
        <v>41721.999999999993</v>
      </c>
      <c r="Z20" s="122">
        <f t="shared" si="3"/>
        <v>0</v>
      </c>
      <c r="AA20" s="122">
        <f t="shared" si="4"/>
        <v>19.042446371519855</v>
      </c>
      <c r="AB20" s="122">
        <f t="shared" si="4"/>
        <v>3446.6827932450938</v>
      </c>
      <c r="AC20" s="122">
        <f t="shared" si="4"/>
        <v>3503.8101323596529</v>
      </c>
      <c r="AD20" s="122">
        <f t="shared" si="4"/>
        <v>3446.6827932450938</v>
      </c>
      <c r="AE20" s="122">
        <f t="shared" si="4"/>
        <v>3503.8101323596529</v>
      </c>
      <c r="AF20" s="122">
        <f t="shared" si="4"/>
        <v>3446.6827932450938</v>
      </c>
      <c r="AG20" s="122">
        <f t="shared" si="4"/>
        <v>3503.8101323596529</v>
      </c>
      <c r="AH20" s="122">
        <f t="shared" si="4"/>
        <v>3465.7252396166132</v>
      </c>
      <c r="AI20" s="122">
        <f t="shared" si="4"/>
        <v>3503.8101323596529</v>
      </c>
      <c r="AJ20" s="122">
        <f t="shared" si="4"/>
        <v>3446.6827932450938</v>
      </c>
      <c r="AK20" s="122">
        <f t="shared" si="4"/>
        <v>3503.8101323596529</v>
      </c>
      <c r="AL20" s="122">
        <f t="shared" si="4"/>
        <v>3446.6827932450938</v>
      </c>
      <c r="AM20" s="122">
        <f t="shared" si="4"/>
        <v>3484.7676859881335</v>
      </c>
      <c r="AN20" s="122">
        <f t="shared" si="4"/>
        <v>0</v>
      </c>
      <c r="AO20" s="122">
        <f t="shared" si="4"/>
        <v>0</v>
      </c>
      <c r="AP20" s="122">
        <f t="shared" si="4"/>
        <v>0</v>
      </c>
      <c r="AQ20" s="122">
        <f t="shared" si="4"/>
        <v>0</v>
      </c>
      <c r="AR20" s="122">
        <f t="shared" si="4"/>
        <v>0</v>
      </c>
      <c r="AS20" s="122">
        <f t="shared" si="4"/>
        <v>0</v>
      </c>
      <c r="AT20" s="122">
        <f t="shared" si="4"/>
        <v>0</v>
      </c>
      <c r="AU20" s="122">
        <f t="shared" si="4"/>
        <v>0</v>
      </c>
      <c r="AW20" s="141">
        <f t="shared" si="9"/>
        <v>17385.753537197626</v>
      </c>
    </row>
    <row r="21" spans="1:49" ht="15.75" x14ac:dyDescent="0.25">
      <c r="A21" s="84" t="s">
        <v>70</v>
      </c>
      <c r="B21" s="84" t="s">
        <v>89</v>
      </c>
      <c r="C21" s="84">
        <v>374</v>
      </c>
      <c r="D21" s="84" t="s">
        <v>95</v>
      </c>
      <c r="E21" s="84" t="s">
        <v>91</v>
      </c>
      <c r="F21" s="85">
        <v>41967</v>
      </c>
      <c r="G21" s="111">
        <v>42735</v>
      </c>
      <c r="H21" s="111">
        <v>44926</v>
      </c>
      <c r="I21" s="124">
        <f t="shared" si="5"/>
        <v>6.0027397260273974</v>
      </c>
      <c r="J21" s="84" t="s">
        <v>72</v>
      </c>
      <c r="K21" s="84" t="s">
        <v>73</v>
      </c>
      <c r="L21" s="87">
        <v>0.03</v>
      </c>
      <c r="M21" s="84"/>
      <c r="N21" s="84" t="s">
        <v>74</v>
      </c>
      <c r="O21" s="84" t="s">
        <v>75</v>
      </c>
      <c r="P21" s="88">
        <v>7000000</v>
      </c>
      <c r="Q21" s="84"/>
      <c r="R21" s="121">
        <v>119000</v>
      </c>
      <c r="S21" s="121"/>
      <c r="T21" s="121">
        <v>119000</v>
      </c>
      <c r="U21" s="60"/>
      <c r="V21" s="125">
        <f t="shared" si="6"/>
        <v>2191</v>
      </c>
      <c r="W21" s="127">
        <v>48676</v>
      </c>
      <c r="Y21" s="126">
        <f t="shared" si="8"/>
        <v>48676</v>
      </c>
      <c r="Z21" s="122">
        <f t="shared" si="3"/>
        <v>0</v>
      </c>
      <c r="AA21" s="122">
        <f t="shared" si="4"/>
        <v>22.21633957097216</v>
      </c>
      <c r="AB21" s="122">
        <f t="shared" si="4"/>
        <v>4021.157462345961</v>
      </c>
      <c r="AC21" s="122">
        <f t="shared" si="4"/>
        <v>4087.8064810588771</v>
      </c>
      <c r="AD21" s="122">
        <f t="shared" si="4"/>
        <v>4021.157462345961</v>
      </c>
      <c r="AE21" s="122">
        <f t="shared" si="4"/>
        <v>4087.8064810588771</v>
      </c>
      <c r="AF21" s="122">
        <f t="shared" si="4"/>
        <v>4021.157462345961</v>
      </c>
      <c r="AG21" s="122">
        <f t="shared" si="4"/>
        <v>4087.8064810588771</v>
      </c>
      <c r="AH21" s="122">
        <f t="shared" si="4"/>
        <v>4043.3738019169327</v>
      </c>
      <c r="AI21" s="122">
        <f t="shared" si="4"/>
        <v>4087.8064810588771</v>
      </c>
      <c r="AJ21" s="122">
        <f t="shared" si="4"/>
        <v>4021.157462345961</v>
      </c>
      <c r="AK21" s="122">
        <f t="shared" si="4"/>
        <v>4087.8064810588771</v>
      </c>
      <c r="AL21" s="122">
        <f t="shared" si="4"/>
        <v>4021.157462345961</v>
      </c>
      <c r="AM21" s="122">
        <f t="shared" si="4"/>
        <v>4065.5901414879054</v>
      </c>
      <c r="AN21" s="122">
        <f t="shared" si="4"/>
        <v>0</v>
      </c>
      <c r="AO21" s="122">
        <f t="shared" si="4"/>
        <v>0</v>
      </c>
      <c r="AP21" s="122">
        <f t="shared" si="4"/>
        <v>0</v>
      </c>
      <c r="AQ21" s="122">
        <f t="shared" si="4"/>
        <v>0</v>
      </c>
      <c r="AR21" s="122">
        <f t="shared" si="4"/>
        <v>0</v>
      </c>
      <c r="AS21" s="122">
        <f t="shared" ref="AS21:AU21" si="10">MAX((MIN(AS$8,$H21)-MAX(AS$7,$G21))/$V21*$W21,0)</f>
        <v>0</v>
      </c>
      <c r="AT21" s="122">
        <f t="shared" si="10"/>
        <v>0</v>
      </c>
      <c r="AU21" s="122">
        <f t="shared" si="10"/>
        <v>0</v>
      </c>
      <c r="AW21" s="141">
        <f t="shared" si="9"/>
        <v>20283.518028297582</v>
      </c>
    </row>
    <row r="22" spans="1:49" s="83" customFormat="1" ht="15.75" x14ac:dyDescent="0.25">
      <c r="A22" s="78"/>
      <c r="B22" s="78"/>
      <c r="C22" s="78"/>
      <c r="D22" s="78"/>
      <c r="E22" s="78"/>
      <c r="F22" s="79"/>
      <c r="G22" s="79"/>
      <c r="H22" s="79"/>
      <c r="I22" s="78"/>
      <c r="J22" s="78"/>
      <c r="K22" s="78"/>
      <c r="L22" s="80"/>
      <c r="M22" s="78"/>
      <c r="N22" s="78"/>
      <c r="O22" s="78"/>
      <c r="P22" s="81"/>
      <c r="Q22" s="78"/>
      <c r="R22" s="123">
        <f>SUM(R11:R21)</f>
        <v>20462618.083512124</v>
      </c>
      <c r="S22" s="123">
        <f>SUM(S11:S21)</f>
        <v>5049914.0509834364</v>
      </c>
      <c r="T22" s="123">
        <f>SUM(T11:T21)</f>
        <v>15412704.032528689</v>
      </c>
      <c r="U22" s="60"/>
      <c r="V22" s="60"/>
      <c r="W22" s="123">
        <f>SUM(W11:W21)</f>
        <v>15282102.032528689</v>
      </c>
      <c r="X22" s="89"/>
      <c r="Y22" s="123">
        <f>SUM(Y11:Y21)</f>
        <v>15282102.032528691</v>
      </c>
      <c r="Z22" s="123">
        <f>SUM(Z11:Z21)</f>
        <v>93845.660063996052</v>
      </c>
      <c r="AA22" s="123">
        <f>SUM(AA11:AA21)</f>
        <v>677874.15498910879</v>
      </c>
      <c r="AB22" s="123">
        <f>SUM(AB11:AB21)</f>
        <v>694434.81278935971</v>
      </c>
      <c r="AC22" s="123">
        <f>SUM(AC11:AC21)</f>
        <v>705944.78206211131</v>
      </c>
      <c r="AD22" s="123">
        <f t="shared" ref="AD22:AU22" si="11">SUM(AD11:AD21)</f>
        <v>1020050.1213842314</v>
      </c>
      <c r="AE22" s="123">
        <f t="shared" si="11"/>
        <v>1038795.9864035357</v>
      </c>
      <c r="AF22" s="123">
        <f t="shared" si="11"/>
        <v>1021859.0953208695</v>
      </c>
      <c r="AG22" s="123">
        <f t="shared" si="11"/>
        <v>1103213.4561808649</v>
      </c>
      <c r="AH22" s="123">
        <f t="shared" si="11"/>
        <v>1153569.0213750256</v>
      </c>
      <c r="AI22" s="123">
        <f t="shared" si="11"/>
        <v>1166245.6040274987</v>
      </c>
      <c r="AJ22" s="123">
        <f t="shared" si="11"/>
        <v>1147230.7300487894</v>
      </c>
      <c r="AK22" s="123">
        <f t="shared" si="11"/>
        <v>1166245.6040274987</v>
      </c>
      <c r="AL22" s="123">
        <f t="shared" si="11"/>
        <v>1053385.0699847934</v>
      </c>
      <c r="AM22" s="123">
        <f t="shared" si="11"/>
        <v>602045.37202536734</v>
      </c>
      <c r="AN22" s="123">
        <f t="shared" si="11"/>
        <v>582198.30757793889</v>
      </c>
      <c r="AO22" s="123">
        <f t="shared" si="11"/>
        <v>478174.08029667288</v>
      </c>
      <c r="AP22" s="123">
        <f t="shared" si="11"/>
        <v>455297.55216141557</v>
      </c>
      <c r="AQ22" s="123">
        <f t="shared" si="11"/>
        <v>459608.16100003954</v>
      </c>
      <c r="AR22" s="123">
        <f t="shared" si="11"/>
        <v>327424.28253150982</v>
      </c>
      <c r="AS22" s="123">
        <f t="shared" si="11"/>
        <v>332851.20434142434</v>
      </c>
      <c r="AT22" s="123">
        <f t="shared" si="11"/>
        <v>1808.9739366381757</v>
      </c>
      <c r="AU22" s="123">
        <f t="shared" si="11"/>
        <v>0</v>
      </c>
    </row>
    <row r="23" spans="1:49" ht="15.75" x14ac:dyDescent="0.25">
      <c r="E23" s="89"/>
      <c r="F23" s="92"/>
      <c r="I23" s="89"/>
      <c r="J23" s="89"/>
      <c r="K23" s="89"/>
      <c r="L23" s="93"/>
      <c r="M23" s="89"/>
      <c r="N23" s="89"/>
      <c r="O23" s="89"/>
      <c r="P23" s="94"/>
      <c r="U23" s="60"/>
      <c r="V23" s="60"/>
    </row>
    <row r="24" spans="1:49" ht="15.75" x14ac:dyDescent="0.25">
      <c r="E24" s="89"/>
      <c r="F24" s="92"/>
      <c r="I24" s="89"/>
      <c r="J24" s="89"/>
      <c r="K24" s="89"/>
      <c r="L24" s="93"/>
      <c r="M24" s="89"/>
      <c r="N24" s="89"/>
      <c r="O24" s="89"/>
      <c r="P24" s="94"/>
      <c r="U24" s="60"/>
      <c r="V24" s="60"/>
    </row>
    <row r="25" spans="1:49" ht="15.75" x14ac:dyDescent="0.25">
      <c r="E25" s="89"/>
      <c r="F25" s="92"/>
      <c r="I25" s="89"/>
      <c r="J25" s="89"/>
      <c r="K25" s="89"/>
      <c r="L25" s="93"/>
      <c r="M25" s="89"/>
      <c r="N25" s="89"/>
      <c r="O25" s="89"/>
      <c r="P25" s="94"/>
      <c r="U25" s="60"/>
      <c r="V25" s="60"/>
      <c r="Y25" s="69"/>
      <c r="Z25" s="69"/>
      <c r="AA25" s="69"/>
      <c r="AB25" s="69"/>
      <c r="AC25" s="69"/>
    </row>
    <row r="26" spans="1:49" ht="15.75" x14ac:dyDescent="0.25">
      <c r="E26" s="89"/>
      <c r="F26" s="92"/>
      <c r="I26" s="89"/>
      <c r="J26" s="89"/>
      <c r="K26" s="89"/>
      <c r="L26" s="93"/>
      <c r="M26" s="89"/>
      <c r="N26" s="89"/>
      <c r="O26" s="89"/>
      <c r="P26" s="94"/>
      <c r="U26" s="60"/>
      <c r="V26" s="60"/>
      <c r="Y26" s="69"/>
      <c r="Z26" s="69"/>
      <c r="AA26" s="69"/>
      <c r="AB26" s="69"/>
      <c r="AC26" s="69"/>
    </row>
    <row r="27" spans="1:49" x14ac:dyDescent="0.2">
      <c r="E27" s="89"/>
      <c r="F27" s="92"/>
      <c r="I27" s="89"/>
      <c r="J27" s="89"/>
      <c r="K27" s="89"/>
      <c r="L27" s="93"/>
      <c r="M27" s="89"/>
      <c r="N27" s="89"/>
      <c r="O27" s="89"/>
      <c r="P27" s="94"/>
      <c r="Y27" s="69"/>
      <c r="Z27" s="69"/>
      <c r="AA27" s="69"/>
      <c r="AB27" s="69"/>
      <c r="AC27" s="69"/>
    </row>
    <row r="28" spans="1:49" x14ac:dyDescent="0.2">
      <c r="A28" s="96"/>
      <c r="E28" s="89"/>
      <c r="F28" s="92"/>
      <c r="I28" s="89"/>
      <c r="J28" s="89"/>
      <c r="K28" s="89"/>
      <c r="L28" s="93"/>
      <c r="M28" s="89"/>
      <c r="O28" s="89"/>
      <c r="P28" s="94"/>
      <c r="Y28" s="98"/>
      <c r="Z28" s="98"/>
      <c r="AA28" s="98"/>
      <c r="AB28" s="98"/>
      <c r="AC28" s="98"/>
    </row>
    <row r="29" spans="1:49" x14ac:dyDescent="0.2">
      <c r="A29" s="99"/>
      <c r="E29" s="89"/>
      <c r="F29" s="92"/>
      <c r="I29" s="89"/>
      <c r="J29" s="89"/>
      <c r="K29" s="89"/>
      <c r="L29" s="93"/>
      <c r="M29" s="89"/>
      <c r="N29" s="89"/>
      <c r="O29" s="89"/>
      <c r="P29" s="94"/>
      <c r="Y29" s="100"/>
      <c r="Z29" s="100"/>
      <c r="AA29" s="100"/>
      <c r="AB29" s="100"/>
      <c r="AC29" s="100"/>
      <c r="AD29" s="63"/>
      <c r="AE29" s="63"/>
      <c r="AF29" s="63"/>
      <c r="AG29" s="63"/>
      <c r="AH29" s="63"/>
      <c r="AI29" s="63"/>
      <c r="AJ29" s="63"/>
      <c r="AK29" s="63"/>
      <c r="AL29" s="63"/>
    </row>
    <row r="30" spans="1:49" x14ac:dyDescent="0.2">
      <c r="E30" s="89"/>
      <c r="F30" s="92"/>
      <c r="I30" s="89"/>
      <c r="J30" s="89"/>
      <c r="K30" s="89"/>
      <c r="L30" s="93"/>
      <c r="M30" s="89"/>
      <c r="N30" s="89"/>
      <c r="O30" s="89"/>
      <c r="P30" s="94"/>
    </row>
    <row r="31" spans="1:49" x14ac:dyDescent="0.2">
      <c r="E31" s="89"/>
      <c r="F31" s="92"/>
      <c r="I31" s="89"/>
      <c r="J31" s="89"/>
      <c r="K31" s="89"/>
      <c r="L31" s="93"/>
      <c r="M31" s="89"/>
      <c r="N31" s="89"/>
      <c r="O31" s="89"/>
      <c r="P31" s="94"/>
      <c r="Y31" s="89"/>
      <c r="Z31" s="89"/>
      <c r="AA31" s="89"/>
      <c r="AB31" s="89"/>
      <c r="AC31" s="89"/>
    </row>
    <row r="32" spans="1:49" x14ac:dyDescent="0.2">
      <c r="E32" s="89"/>
      <c r="F32" s="92"/>
      <c r="I32" s="89"/>
      <c r="J32" s="89"/>
      <c r="K32" s="89"/>
      <c r="L32" s="93"/>
      <c r="M32" s="89"/>
      <c r="N32" s="89"/>
      <c r="O32" s="89"/>
      <c r="P32" s="94"/>
    </row>
    <row r="33" spans="5:16" x14ac:dyDescent="0.2">
      <c r="E33" s="89"/>
      <c r="F33" s="92"/>
      <c r="I33" s="89"/>
      <c r="J33" s="89"/>
      <c r="K33" s="89"/>
      <c r="L33" s="93"/>
      <c r="M33" s="89"/>
      <c r="N33" s="89"/>
      <c r="O33" s="89"/>
      <c r="P33" s="94"/>
    </row>
    <row r="34" spans="5:16" x14ac:dyDescent="0.2">
      <c r="E34" s="89"/>
      <c r="F34" s="92"/>
      <c r="I34" s="89"/>
      <c r="J34" s="89"/>
      <c r="K34" s="89"/>
      <c r="L34" s="93"/>
      <c r="M34" s="89"/>
      <c r="N34" s="89"/>
      <c r="O34" s="89"/>
      <c r="P34" s="94"/>
    </row>
    <row r="35" spans="5:16" x14ac:dyDescent="0.2">
      <c r="E35" s="89"/>
      <c r="F35" s="92"/>
      <c r="I35" s="89"/>
      <c r="J35" s="89"/>
      <c r="K35" s="89"/>
      <c r="L35" s="93"/>
      <c r="M35" s="89"/>
      <c r="N35" s="89"/>
      <c r="O35" s="89"/>
      <c r="P35" s="94"/>
    </row>
    <row r="36" spans="5:16" x14ac:dyDescent="0.2">
      <c r="E36" s="89"/>
      <c r="F36" s="92"/>
      <c r="I36" s="89"/>
      <c r="J36" s="89"/>
      <c r="K36" s="89"/>
      <c r="L36" s="93"/>
      <c r="M36" s="89"/>
      <c r="N36" s="89"/>
      <c r="O36" s="89"/>
      <c r="P36" s="94"/>
    </row>
    <row r="37" spans="5:16" x14ac:dyDescent="0.2">
      <c r="E37" s="89"/>
      <c r="F37" s="92"/>
      <c r="I37" s="89"/>
      <c r="J37" s="89"/>
      <c r="K37" s="89"/>
      <c r="L37" s="93"/>
      <c r="M37" s="89"/>
      <c r="N37" s="89"/>
      <c r="O37" s="89"/>
      <c r="P37" s="94"/>
    </row>
    <row r="38" spans="5:16" x14ac:dyDescent="0.2">
      <c r="E38" s="89"/>
      <c r="F38" s="92"/>
      <c r="I38" s="89"/>
      <c r="J38" s="89"/>
      <c r="K38" s="89"/>
      <c r="L38" s="93"/>
      <c r="M38" s="89"/>
      <c r="N38" s="89"/>
      <c r="O38" s="89"/>
      <c r="P38" s="94"/>
    </row>
    <row r="39" spans="5:16" x14ac:dyDescent="0.2">
      <c r="E39" s="89"/>
      <c r="F39" s="92"/>
      <c r="I39" s="89"/>
      <c r="J39" s="89"/>
      <c r="K39" s="89"/>
      <c r="L39" s="93"/>
      <c r="M39" s="89"/>
      <c r="N39" s="89"/>
      <c r="O39" s="89"/>
      <c r="P39" s="94"/>
    </row>
    <row r="40" spans="5:16" x14ac:dyDescent="0.2">
      <c r="E40" s="89"/>
      <c r="F40" s="92"/>
      <c r="I40" s="89"/>
      <c r="J40" s="89"/>
      <c r="K40" s="89"/>
      <c r="L40" s="93"/>
      <c r="M40" s="89"/>
      <c r="N40" s="89"/>
      <c r="O40" s="89"/>
      <c r="P40" s="94"/>
    </row>
    <row r="41" spans="5:16" x14ac:dyDescent="0.2">
      <c r="E41" s="89"/>
      <c r="F41" s="92"/>
      <c r="I41" s="89"/>
      <c r="J41" s="89"/>
      <c r="K41" s="89"/>
      <c r="L41" s="93"/>
      <c r="M41" s="89"/>
      <c r="N41" s="89"/>
      <c r="O41" s="89"/>
      <c r="P41" s="94"/>
    </row>
    <row r="42" spans="5:16" x14ac:dyDescent="0.2">
      <c r="E42" s="89"/>
      <c r="F42" s="92"/>
      <c r="I42" s="89"/>
      <c r="J42" s="89"/>
      <c r="K42" s="89"/>
      <c r="L42" s="93"/>
      <c r="M42" s="89"/>
      <c r="N42" s="89"/>
      <c r="O42" s="89"/>
      <c r="P42" s="94"/>
    </row>
    <row r="43" spans="5:16" x14ac:dyDescent="0.2">
      <c r="E43" s="89"/>
      <c r="F43" s="92"/>
      <c r="I43" s="89"/>
      <c r="J43" s="89"/>
      <c r="K43" s="89"/>
      <c r="L43" s="93"/>
      <c r="M43" s="89"/>
      <c r="N43" s="89"/>
      <c r="O43" s="89"/>
      <c r="P43" s="94"/>
    </row>
    <row r="44" spans="5:16" x14ac:dyDescent="0.2">
      <c r="E44" s="89"/>
      <c r="F44" s="92"/>
      <c r="I44" s="89"/>
      <c r="J44" s="89"/>
      <c r="K44" s="89"/>
      <c r="L44" s="93"/>
      <c r="M44" s="89"/>
      <c r="N44" s="89"/>
      <c r="O44" s="89"/>
      <c r="P44" s="94"/>
    </row>
    <row r="45" spans="5:16" x14ac:dyDescent="0.2">
      <c r="E45" s="89"/>
      <c r="F45" s="92"/>
      <c r="I45" s="89"/>
      <c r="J45" s="89"/>
      <c r="K45" s="89"/>
      <c r="L45" s="93"/>
      <c r="M45" s="89"/>
      <c r="N45" s="89"/>
      <c r="O45" s="89"/>
      <c r="P45" s="94"/>
    </row>
    <row r="46" spans="5:16" x14ac:dyDescent="0.2">
      <c r="E46" s="89"/>
      <c r="F46" s="92"/>
      <c r="I46" s="89"/>
      <c r="J46" s="89"/>
      <c r="K46" s="89"/>
      <c r="L46" s="93"/>
      <c r="M46" s="89"/>
      <c r="N46" s="89"/>
      <c r="O46" s="89"/>
      <c r="P46" s="94"/>
    </row>
    <row r="47" spans="5:16" x14ac:dyDescent="0.2">
      <c r="E47" s="89"/>
      <c r="F47" s="92"/>
      <c r="I47" s="89"/>
      <c r="J47" s="89"/>
      <c r="K47" s="89"/>
      <c r="L47" s="93"/>
      <c r="M47" s="89"/>
      <c r="N47" s="89"/>
      <c r="O47" s="89"/>
      <c r="P47" s="94"/>
    </row>
    <row r="48" spans="5:16" x14ac:dyDescent="0.2">
      <c r="E48" s="89"/>
      <c r="F48" s="92"/>
      <c r="I48" s="89"/>
      <c r="J48" s="89"/>
      <c r="K48" s="89"/>
      <c r="L48" s="93"/>
      <c r="M48" s="89"/>
      <c r="N48" s="89"/>
      <c r="O48" s="89"/>
      <c r="P48" s="94"/>
    </row>
    <row r="49" spans="5:16" x14ac:dyDescent="0.2">
      <c r="E49" s="89"/>
      <c r="F49" s="92"/>
      <c r="I49" s="89"/>
      <c r="J49" s="89"/>
      <c r="K49" s="89"/>
      <c r="L49" s="93"/>
      <c r="M49" s="89"/>
      <c r="N49" s="89"/>
      <c r="O49" s="89"/>
      <c r="P49" s="94"/>
    </row>
    <row r="50" spans="5:16" x14ac:dyDescent="0.2">
      <c r="E50" s="89"/>
      <c r="F50" s="92"/>
      <c r="I50" s="89"/>
      <c r="J50" s="89"/>
      <c r="K50" s="89"/>
      <c r="L50" s="93"/>
      <c r="M50" s="89"/>
      <c r="N50" s="89"/>
      <c r="O50" s="89"/>
      <c r="P50" s="94"/>
    </row>
    <row r="51" spans="5:16" x14ac:dyDescent="0.2">
      <c r="E51" s="89"/>
      <c r="F51" s="92"/>
      <c r="I51" s="89"/>
      <c r="J51" s="89"/>
      <c r="K51" s="89"/>
      <c r="L51" s="93"/>
      <c r="M51" s="89"/>
      <c r="N51" s="89"/>
      <c r="O51" s="89"/>
      <c r="P51" s="94"/>
    </row>
    <row r="52" spans="5:16" x14ac:dyDescent="0.2">
      <c r="E52" s="89"/>
      <c r="F52" s="92"/>
      <c r="I52" s="89"/>
      <c r="J52" s="89"/>
      <c r="K52" s="89"/>
      <c r="L52" s="93"/>
      <c r="M52" s="89"/>
      <c r="N52" s="89"/>
      <c r="O52" s="89"/>
      <c r="P52" s="94"/>
    </row>
    <row r="53" spans="5:16" x14ac:dyDescent="0.2">
      <c r="E53" s="89"/>
      <c r="F53" s="92"/>
      <c r="I53" s="89"/>
      <c r="J53" s="89"/>
      <c r="K53" s="89"/>
      <c r="L53" s="93"/>
      <c r="M53" s="89"/>
      <c r="N53" s="89"/>
      <c r="O53" s="89"/>
      <c r="P53" s="94"/>
    </row>
    <row r="54" spans="5:16" x14ac:dyDescent="0.2">
      <c r="E54" s="89"/>
      <c r="F54" s="92"/>
      <c r="I54" s="89"/>
      <c r="J54" s="89"/>
      <c r="K54" s="89"/>
      <c r="L54" s="93"/>
      <c r="M54" s="89"/>
      <c r="N54" s="89"/>
      <c r="O54" s="89"/>
      <c r="P54" s="94"/>
    </row>
    <row r="55" spans="5:16" x14ac:dyDescent="0.2">
      <c r="E55" s="89"/>
      <c r="F55" s="92"/>
      <c r="I55" s="89"/>
      <c r="J55" s="89"/>
      <c r="K55" s="89"/>
      <c r="L55" s="93"/>
      <c r="M55" s="89"/>
      <c r="N55" s="89"/>
      <c r="O55" s="89"/>
      <c r="P55" s="94"/>
    </row>
    <row r="56" spans="5:16" x14ac:dyDescent="0.2">
      <c r="E56" s="89"/>
      <c r="F56" s="92"/>
      <c r="I56" s="89"/>
      <c r="J56" s="89"/>
      <c r="K56" s="89"/>
      <c r="L56" s="93"/>
      <c r="M56" s="89"/>
      <c r="N56" s="89"/>
      <c r="O56" s="89"/>
      <c r="P56" s="94"/>
    </row>
    <row r="57" spans="5:16" x14ac:dyDescent="0.2">
      <c r="E57" s="89"/>
      <c r="F57" s="92"/>
      <c r="I57" s="89"/>
      <c r="J57" s="89"/>
      <c r="K57" s="89"/>
      <c r="L57" s="93"/>
      <c r="M57" s="89"/>
      <c r="N57" s="89"/>
      <c r="O57" s="89"/>
      <c r="P57" s="94"/>
    </row>
    <row r="58" spans="5:16" x14ac:dyDescent="0.2">
      <c r="E58" s="89"/>
      <c r="F58" s="92"/>
      <c r="I58" s="89"/>
      <c r="J58" s="89"/>
      <c r="K58" s="89"/>
      <c r="L58" s="93"/>
      <c r="M58" s="89"/>
      <c r="N58" s="89"/>
      <c r="O58" s="89"/>
      <c r="P58" s="94"/>
    </row>
    <row r="59" spans="5:16" x14ac:dyDescent="0.2">
      <c r="E59" s="89"/>
      <c r="F59" s="92"/>
      <c r="I59" s="89"/>
      <c r="J59" s="89"/>
      <c r="K59" s="89"/>
      <c r="L59" s="93"/>
      <c r="M59" s="89"/>
      <c r="N59" s="89"/>
      <c r="O59" s="89"/>
      <c r="P59" s="94"/>
    </row>
    <row r="60" spans="5:16" x14ac:dyDescent="0.2">
      <c r="E60" s="89"/>
      <c r="F60" s="92"/>
      <c r="I60" s="89"/>
      <c r="J60" s="89"/>
      <c r="K60" s="89"/>
      <c r="L60" s="93"/>
      <c r="M60" s="89"/>
      <c r="N60" s="89"/>
      <c r="O60" s="89"/>
      <c r="P60" s="94"/>
    </row>
    <row r="61" spans="5:16" x14ac:dyDescent="0.2">
      <c r="E61" s="89"/>
      <c r="F61" s="92"/>
      <c r="I61" s="89"/>
      <c r="J61" s="89"/>
      <c r="K61" s="89"/>
      <c r="L61" s="93"/>
      <c r="M61" s="89"/>
      <c r="N61" s="89"/>
      <c r="O61" s="89"/>
      <c r="P61" s="94"/>
    </row>
    <row r="62" spans="5:16" x14ac:dyDescent="0.2">
      <c r="E62" s="89"/>
      <c r="F62" s="92"/>
      <c r="I62" s="89"/>
      <c r="J62" s="89"/>
      <c r="K62" s="89"/>
      <c r="L62" s="93"/>
      <c r="M62" s="89"/>
      <c r="N62" s="89"/>
      <c r="O62" s="89"/>
      <c r="P62" s="94"/>
    </row>
    <row r="63" spans="5:16" x14ac:dyDescent="0.2">
      <c r="E63" s="89"/>
      <c r="F63" s="92"/>
      <c r="I63" s="89"/>
      <c r="J63" s="89"/>
      <c r="K63" s="89"/>
      <c r="L63" s="93"/>
      <c r="M63" s="89"/>
      <c r="N63" s="89"/>
      <c r="O63" s="89"/>
      <c r="P63" s="94"/>
    </row>
    <row r="64" spans="5:16" x14ac:dyDescent="0.2">
      <c r="E64" s="89"/>
      <c r="F64" s="92"/>
      <c r="I64" s="89"/>
      <c r="J64" s="89"/>
      <c r="K64" s="89"/>
      <c r="L64" s="93"/>
      <c r="M64" s="89"/>
      <c r="N64" s="89"/>
      <c r="O64" s="89"/>
      <c r="P64" s="94"/>
    </row>
    <row r="65" spans="5:16" x14ac:dyDescent="0.2">
      <c r="E65" s="89"/>
      <c r="F65" s="92"/>
      <c r="I65" s="89"/>
      <c r="J65" s="89"/>
      <c r="K65" s="89"/>
      <c r="L65" s="93"/>
      <c r="M65" s="89"/>
      <c r="N65" s="89"/>
      <c r="O65" s="89"/>
      <c r="P65" s="94"/>
    </row>
    <row r="66" spans="5:16" x14ac:dyDescent="0.2">
      <c r="E66" s="89"/>
      <c r="F66" s="92"/>
      <c r="I66" s="89"/>
      <c r="J66" s="89"/>
      <c r="K66" s="89"/>
      <c r="L66" s="93"/>
      <c r="M66" s="89"/>
      <c r="N66" s="89"/>
      <c r="O66" s="89"/>
      <c r="P66" s="94"/>
    </row>
    <row r="67" spans="5:16" x14ac:dyDescent="0.2">
      <c r="E67" s="89"/>
      <c r="F67" s="92"/>
      <c r="I67" s="89"/>
      <c r="J67" s="89"/>
      <c r="K67" s="89"/>
      <c r="L67" s="93"/>
      <c r="M67" s="89"/>
      <c r="N67" s="89"/>
      <c r="O67" s="89"/>
      <c r="P67" s="94"/>
    </row>
    <row r="68" spans="5:16" x14ac:dyDescent="0.2">
      <c r="E68" s="89"/>
      <c r="F68" s="92"/>
      <c r="I68" s="89"/>
      <c r="J68" s="89"/>
      <c r="K68" s="89"/>
      <c r="L68" s="93"/>
      <c r="M68" s="89"/>
      <c r="N68" s="89"/>
      <c r="O68" s="89"/>
      <c r="P68" s="94"/>
    </row>
    <row r="69" spans="5:16" x14ac:dyDescent="0.2">
      <c r="E69" s="89"/>
      <c r="F69" s="92"/>
      <c r="I69" s="89"/>
      <c r="J69" s="89"/>
      <c r="K69" s="89"/>
      <c r="L69" s="93"/>
      <c r="M69" s="89"/>
      <c r="N69" s="89"/>
      <c r="O69" s="89"/>
      <c r="P69" s="94"/>
    </row>
    <row r="70" spans="5:16" x14ac:dyDescent="0.2">
      <c r="E70" s="89"/>
      <c r="F70" s="92"/>
      <c r="I70" s="89"/>
      <c r="J70" s="89"/>
      <c r="K70" s="89"/>
      <c r="L70" s="93"/>
      <c r="M70" s="89"/>
      <c r="N70" s="89"/>
      <c r="O70" s="89"/>
      <c r="P70" s="94"/>
    </row>
    <row r="71" spans="5:16" x14ac:dyDescent="0.2">
      <c r="E71" s="89"/>
      <c r="F71" s="92"/>
      <c r="I71" s="89"/>
      <c r="J71" s="89"/>
      <c r="K71" s="89"/>
      <c r="L71" s="93"/>
      <c r="M71" s="89"/>
      <c r="N71" s="89"/>
      <c r="O71" s="89"/>
      <c r="P71" s="94"/>
    </row>
    <row r="72" spans="5:16" x14ac:dyDescent="0.2">
      <c r="E72" s="89"/>
      <c r="F72" s="92"/>
      <c r="I72" s="89"/>
      <c r="J72" s="89"/>
      <c r="K72" s="89"/>
      <c r="L72" s="93"/>
      <c r="M72" s="89"/>
      <c r="N72" s="89"/>
      <c r="O72" s="89"/>
      <c r="P72" s="94"/>
    </row>
    <row r="73" spans="5:16" x14ac:dyDescent="0.2">
      <c r="E73" s="89"/>
      <c r="F73" s="92"/>
      <c r="I73" s="89"/>
      <c r="J73" s="89"/>
      <c r="K73" s="89"/>
      <c r="L73" s="93"/>
      <c r="M73" s="89"/>
      <c r="N73" s="89"/>
      <c r="O73" s="89"/>
      <c r="P73" s="94"/>
    </row>
    <row r="74" spans="5:16" x14ac:dyDescent="0.2">
      <c r="E74" s="89"/>
      <c r="F74" s="92"/>
      <c r="I74" s="89"/>
      <c r="J74" s="89"/>
      <c r="K74" s="89"/>
      <c r="L74" s="93"/>
      <c r="M74" s="89"/>
      <c r="N74" s="89"/>
      <c r="O74" s="89"/>
      <c r="P74" s="94"/>
    </row>
    <row r="75" spans="5:16" x14ac:dyDescent="0.2">
      <c r="E75" s="89"/>
      <c r="F75" s="92"/>
      <c r="I75" s="89"/>
      <c r="J75" s="89"/>
      <c r="K75" s="89"/>
      <c r="L75" s="93"/>
      <c r="M75" s="89"/>
      <c r="N75" s="89"/>
      <c r="O75" s="89"/>
      <c r="P75" s="94"/>
    </row>
    <row r="76" spans="5:16" x14ac:dyDescent="0.2">
      <c r="E76" s="89"/>
      <c r="F76" s="92"/>
      <c r="I76" s="89"/>
      <c r="J76" s="89"/>
      <c r="K76" s="89"/>
      <c r="L76" s="93"/>
      <c r="M76" s="89"/>
      <c r="N76" s="89"/>
      <c r="O76" s="89"/>
      <c r="P76" s="94"/>
    </row>
    <row r="77" spans="5:16" x14ac:dyDescent="0.2">
      <c r="E77" s="89"/>
      <c r="F77" s="92"/>
      <c r="I77" s="89"/>
      <c r="J77" s="89"/>
      <c r="K77" s="89"/>
      <c r="L77" s="93"/>
      <c r="M77" s="89"/>
      <c r="N77" s="89"/>
      <c r="O77" s="89"/>
      <c r="P77" s="94"/>
    </row>
    <row r="78" spans="5:16" x14ac:dyDescent="0.2">
      <c r="E78" s="89"/>
      <c r="F78" s="92"/>
      <c r="I78" s="89"/>
      <c r="J78" s="89"/>
      <c r="K78" s="89"/>
      <c r="L78" s="93"/>
      <c r="M78" s="89"/>
      <c r="N78" s="89"/>
      <c r="O78" s="89"/>
      <c r="P78" s="94"/>
    </row>
    <row r="79" spans="5:16" x14ac:dyDescent="0.2">
      <c r="E79" s="89"/>
      <c r="F79" s="92"/>
      <c r="I79" s="89"/>
      <c r="J79" s="89"/>
      <c r="K79" s="89"/>
      <c r="L79" s="93"/>
      <c r="M79" s="89"/>
      <c r="N79" s="89"/>
      <c r="O79" s="89"/>
      <c r="P79" s="94"/>
    </row>
    <row r="80" spans="5:16" x14ac:dyDescent="0.2">
      <c r="E80" s="89"/>
      <c r="F80" s="92"/>
      <c r="I80" s="89"/>
      <c r="J80" s="89"/>
      <c r="K80" s="89"/>
      <c r="L80" s="93"/>
      <c r="M80" s="89"/>
      <c r="N80" s="89"/>
      <c r="O80" s="89"/>
      <c r="P80" s="94"/>
    </row>
    <row r="81" spans="5:16" x14ac:dyDescent="0.2">
      <c r="E81" s="89"/>
      <c r="F81" s="92"/>
      <c r="I81" s="89"/>
      <c r="J81" s="89"/>
      <c r="K81" s="89"/>
      <c r="L81" s="93"/>
      <c r="M81" s="89"/>
      <c r="N81" s="89"/>
      <c r="O81" s="89"/>
      <c r="P81" s="94"/>
    </row>
    <row r="82" spans="5:16" x14ac:dyDescent="0.2">
      <c r="E82" s="89"/>
      <c r="F82" s="92"/>
      <c r="I82" s="89"/>
      <c r="J82" s="89"/>
      <c r="K82" s="89"/>
      <c r="L82" s="93"/>
      <c r="M82" s="89"/>
      <c r="N82" s="89"/>
      <c r="O82" s="89"/>
      <c r="P82" s="94"/>
    </row>
    <row r="83" spans="5:16" x14ac:dyDescent="0.2">
      <c r="E83" s="89"/>
      <c r="F83" s="92"/>
      <c r="I83" s="89"/>
      <c r="J83" s="89"/>
      <c r="K83" s="89"/>
      <c r="L83" s="93"/>
      <c r="M83" s="89"/>
      <c r="N83" s="89"/>
      <c r="O83" s="89"/>
      <c r="P83" s="94"/>
    </row>
    <row r="84" spans="5:16" x14ac:dyDescent="0.2">
      <c r="E84" s="89"/>
      <c r="F84" s="92"/>
      <c r="I84" s="89"/>
      <c r="J84" s="89"/>
      <c r="K84" s="89"/>
      <c r="L84" s="93"/>
      <c r="M84" s="89"/>
      <c r="N84" s="89"/>
      <c r="O84" s="89"/>
      <c r="P84" s="94"/>
    </row>
    <row r="85" spans="5:16" x14ac:dyDescent="0.2">
      <c r="E85" s="89"/>
      <c r="F85" s="92"/>
      <c r="I85" s="89"/>
      <c r="J85" s="89"/>
      <c r="K85" s="89"/>
      <c r="L85" s="93"/>
      <c r="M85" s="89"/>
      <c r="N85" s="89"/>
      <c r="O85" s="89"/>
      <c r="P85" s="94"/>
    </row>
    <row r="86" spans="5:16" x14ac:dyDescent="0.2">
      <c r="E86" s="89"/>
      <c r="F86" s="92"/>
      <c r="I86" s="89"/>
      <c r="J86" s="89"/>
      <c r="K86" s="89"/>
      <c r="L86" s="93"/>
      <c r="M86" s="89"/>
      <c r="N86" s="89"/>
      <c r="O86" s="89"/>
      <c r="P86" s="94"/>
    </row>
    <row r="87" spans="5:16" x14ac:dyDescent="0.2">
      <c r="E87" s="89"/>
      <c r="F87" s="92"/>
      <c r="I87" s="89"/>
      <c r="J87" s="89"/>
      <c r="K87" s="89"/>
      <c r="L87" s="93"/>
      <c r="M87" s="89"/>
      <c r="N87" s="89"/>
      <c r="O87" s="89"/>
      <c r="P87" s="94"/>
    </row>
    <row r="88" spans="5:16" x14ac:dyDescent="0.2">
      <c r="E88" s="89"/>
      <c r="F88" s="92"/>
      <c r="I88" s="89"/>
      <c r="J88" s="89"/>
      <c r="K88" s="89"/>
      <c r="L88" s="93"/>
      <c r="M88" s="89"/>
      <c r="N88" s="89"/>
      <c r="O88" s="89"/>
      <c r="P88" s="94"/>
    </row>
    <row r="89" spans="5:16" x14ac:dyDescent="0.2">
      <c r="E89" s="89"/>
      <c r="F89" s="92"/>
      <c r="I89" s="89"/>
      <c r="J89" s="89"/>
      <c r="K89" s="89"/>
      <c r="L89" s="93"/>
      <c r="M89" s="89"/>
      <c r="N89" s="89"/>
      <c r="O89" s="89"/>
      <c r="P89" s="94"/>
    </row>
    <row r="90" spans="5:16" x14ac:dyDescent="0.2">
      <c r="E90" s="89"/>
      <c r="F90" s="92"/>
      <c r="I90" s="89"/>
      <c r="J90" s="89"/>
      <c r="K90" s="89"/>
      <c r="L90" s="93"/>
      <c r="M90" s="89"/>
      <c r="N90" s="89"/>
      <c r="O90" s="89"/>
      <c r="P90" s="94"/>
    </row>
    <row r="91" spans="5:16" x14ac:dyDescent="0.2">
      <c r="E91" s="89"/>
      <c r="F91" s="92"/>
      <c r="I91" s="89"/>
      <c r="J91" s="89"/>
      <c r="K91" s="89"/>
      <c r="L91" s="93"/>
      <c r="M91" s="89"/>
      <c r="N91" s="89"/>
      <c r="O91" s="89"/>
      <c r="P91" s="94"/>
    </row>
    <row r="92" spans="5:16" x14ac:dyDescent="0.2">
      <c r="E92" s="89"/>
      <c r="F92" s="92"/>
      <c r="I92" s="89"/>
      <c r="J92" s="89"/>
      <c r="K92" s="89"/>
      <c r="L92" s="93"/>
      <c r="M92" s="89"/>
      <c r="N92" s="89"/>
      <c r="O92" s="89"/>
      <c r="P92" s="94"/>
    </row>
    <row r="93" spans="5:16" x14ac:dyDescent="0.2">
      <c r="E93" s="89"/>
      <c r="F93" s="92"/>
      <c r="I93" s="89"/>
      <c r="J93" s="89"/>
      <c r="K93" s="89"/>
      <c r="L93" s="93"/>
      <c r="M93" s="89"/>
      <c r="N93" s="89"/>
      <c r="O93" s="89"/>
      <c r="P93" s="94"/>
    </row>
    <row r="94" spans="5:16" x14ac:dyDescent="0.2">
      <c r="E94" s="89"/>
      <c r="F94" s="92"/>
      <c r="I94" s="89"/>
      <c r="J94" s="89"/>
      <c r="K94" s="89"/>
      <c r="L94" s="93"/>
      <c r="M94" s="89"/>
      <c r="N94" s="89"/>
      <c r="O94" s="89"/>
      <c r="P94" s="94"/>
    </row>
    <row r="95" spans="5:16" x14ac:dyDescent="0.2">
      <c r="E95" s="89"/>
      <c r="F95" s="92"/>
      <c r="I95" s="89"/>
      <c r="J95" s="89"/>
      <c r="K95" s="89"/>
      <c r="L95" s="93"/>
      <c r="M95" s="89"/>
      <c r="N95" s="89"/>
      <c r="O95" s="89"/>
      <c r="P95" s="94"/>
    </row>
    <row r="96" spans="5:16" x14ac:dyDescent="0.2">
      <c r="E96" s="89"/>
      <c r="F96" s="92"/>
      <c r="I96" s="89"/>
      <c r="J96" s="89"/>
      <c r="K96" s="89"/>
      <c r="L96" s="93"/>
      <c r="M96" s="89"/>
      <c r="N96" s="89"/>
      <c r="O96" s="89"/>
      <c r="P96" s="94"/>
    </row>
    <row r="97" spans="5:16" x14ac:dyDescent="0.2">
      <c r="E97" s="89"/>
      <c r="F97" s="92"/>
      <c r="I97" s="89"/>
      <c r="J97" s="89"/>
      <c r="K97" s="89"/>
      <c r="L97" s="93"/>
      <c r="M97" s="89"/>
      <c r="N97" s="89"/>
      <c r="O97" s="89"/>
      <c r="P97" s="94"/>
    </row>
    <row r="98" spans="5:16" x14ac:dyDescent="0.2">
      <c r="E98" s="89"/>
      <c r="F98" s="92"/>
      <c r="I98" s="89"/>
      <c r="J98" s="89"/>
      <c r="K98" s="89"/>
      <c r="L98" s="93"/>
      <c r="M98" s="89"/>
      <c r="N98" s="89"/>
      <c r="O98" s="89"/>
      <c r="P98" s="94"/>
    </row>
    <row r="99" spans="5:16" x14ac:dyDescent="0.2">
      <c r="E99" s="89"/>
      <c r="F99" s="92"/>
      <c r="I99" s="89"/>
      <c r="J99" s="89"/>
      <c r="K99" s="89"/>
      <c r="L99" s="93"/>
      <c r="M99" s="89"/>
      <c r="N99" s="89"/>
      <c r="O99" s="89"/>
      <c r="P99" s="94"/>
    </row>
    <row r="100" spans="5:16" x14ac:dyDescent="0.2">
      <c r="E100" s="89"/>
      <c r="F100" s="92"/>
      <c r="I100" s="89"/>
      <c r="J100" s="89"/>
      <c r="K100" s="89"/>
      <c r="L100" s="93"/>
      <c r="M100" s="89"/>
      <c r="N100" s="89"/>
      <c r="O100" s="89"/>
      <c r="P100" s="94"/>
    </row>
    <row r="101" spans="5:16" x14ac:dyDescent="0.2">
      <c r="E101" s="89"/>
      <c r="F101" s="92"/>
      <c r="I101" s="89"/>
      <c r="J101" s="89"/>
      <c r="K101" s="89"/>
      <c r="L101" s="93"/>
      <c r="M101" s="89"/>
      <c r="N101" s="89"/>
      <c r="O101" s="89"/>
      <c r="P101" s="94"/>
    </row>
    <row r="102" spans="5:16" x14ac:dyDescent="0.2">
      <c r="E102" s="89"/>
      <c r="F102" s="92"/>
      <c r="I102" s="89"/>
      <c r="J102" s="89"/>
      <c r="K102" s="89"/>
      <c r="L102" s="93"/>
      <c r="M102" s="89"/>
      <c r="N102" s="89"/>
      <c r="O102" s="89"/>
      <c r="P102" s="94"/>
    </row>
    <row r="103" spans="5:16" x14ac:dyDescent="0.2">
      <c r="E103" s="89"/>
      <c r="F103" s="92"/>
      <c r="I103" s="89"/>
      <c r="J103" s="89"/>
      <c r="K103" s="89"/>
      <c r="L103" s="93"/>
      <c r="M103" s="89"/>
      <c r="N103" s="89"/>
      <c r="O103" s="89"/>
      <c r="P103" s="94"/>
    </row>
    <row r="104" spans="5:16" x14ac:dyDescent="0.2">
      <c r="E104" s="89"/>
      <c r="F104" s="92"/>
      <c r="I104" s="89"/>
      <c r="J104" s="89"/>
      <c r="K104" s="89"/>
      <c r="L104" s="93"/>
      <c r="M104" s="89"/>
      <c r="N104" s="89"/>
      <c r="O104" s="89"/>
      <c r="P104" s="94"/>
    </row>
    <row r="105" spans="5:16" x14ac:dyDescent="0.2">
      <c r="E105" s="89"/>
      <c r="F105" s="92"/>
      <c r="I105" s="89"/>
      <c r="J105" s="89"/>
      <c r="K105" s="89"/>
      <c r="L105" s="93"/>
      <c r="M105" s="89"/>
      <c r="N105" s="89"/>
      <c r="O105" s="89"/>
      <c r="P105" s="94"/>
    </row>
    <row r="106" spans="5:16" x14ac:dyDescent="0.2">
      <c r="E106" s="89"/>
      <c r="F106" s="92"/>
      <c r="I106" s="89"/>
      <c r="J106" s="89"/>
      <c r="K106" s="89"/>
      <c r="L106" s="93"/>
      <c r="M106" s="89"/>
      <c r="N106" s="89"/>
      <c r="O106" s="89"/>
      <c r="P106" s="94"/>
    </row>
    <row r="107" spans="5:16" x14ac:dyDescent="0.2">
      <c r="E107" s="89"/>
      <c r="F107" s="92"/>
      <c r="I107" s="89"/>
      <c r="J107" s="89"/>
      <c r="K107" s="89"/>
      <c r="L107" s="93"/>
      <c r="M107" s="89"/>
      <c r="N107" s="89"/>
      <c r="O107" s="89"/>
      <c r="P107" s="94"/>
    </row>
    <row r="108" spans="5:16" x14ac:dyDescent="0.2">
      <c r="E108" s="89"/>
      <c r="F108" s="92"/>
      <c r="I108" s="89"/>
      <c r="J108" s="89"/>
      <c r="K108" s="89"/>
      <c r="L108" s="93"/>
      <c r="M108" s="89"/>
      <c r="N108" s="89"/>
      <c r="O108" s="89"/>
      <c r="P108" s="94"/>
    </row>
    <row r="109" spans="5:16" x14ac:dyDescent="0.2">
      <c r="E109" s="89"/>
      <c r="F109" s="92"/>
      <c r="I109" s="89"/>
      <c r="J109" s="89"/>
      <c r="K109" s="89"/>
      <c r="L109" s="93"/>
      <c r="M109" s="89"/>
      <c r="N109" s="89"/>
      <c r="O109" s="89"/>
      <c r="P109" s="94"/>
    </row>
    <row r="110" spans="5:16" x14ac:dyDescent="0.2">
      <c r="E110" s="89"/>
      <c r="F110" s="92"/>
      <c r="I110" s="89"/>
      <c r="J110" s="89"/>
      <c r="K110" s="89"/>
      <c r="L110" s="93"/>
      <c r="M110" s="89"/>
      <c r="N110" s="89"/>
      <c r="O110" s="89"/>
      <c r="P110" s="94"/>
    </row>
    <row r="111" spans="5:16" x14ac:dyDescent="0.2">
      <c r="E111" s="89"/>
      <c r="F111" s="92"/>
      <c r="I111" s="89"/>
      <c r="J111" s="89"/>
      <c r="K111" s="89"/>
      <c r="L111" s="93"/>
      <c r="M111" s="89"/>
      <c r="N111" s="89"/>
      <c r="O111" s="89"/>
      <c r="P111" s="94"/>
    </row>
    <row r="112" spans="5:16" x14ac:dyDescent="0.2">
      <c r="E112" s="89"/>
      <c r="F112" s="92"/>
      <c r="I112" s="89"/>
      <c r="J112" s="89"/>
      <c r="K112" s="89"/>
      <c r="L112" s="93"/>
      <c r="M112" s="89"/>
      <c r="N112" s="89"/>
      <c r="O112" s="89"/>
      <c r="P112" s="94"/>
    </row>
    <row r="113" spans="5:16" x14ac:dyDescent="0.2">
      <c r="E113" s="89"/>
      <c r="F113" s="92"/>
      <c r="I113" s="89"/>
      <c r="J113" s="89"/>
      <c r="K113" s="89"/>
      <c r="L113" s="93"/>
      <c r="M113" s="89"/>
      <c r="N113" s="89"/>
      <c r="O113" s="89"/>
      <c r="P113" s="94"/>
    </row>
    <row r="114" spans="5:16" x14ac:dyDescent="0.2">
      <c r="E114" s="89"/>
      <c r="F114" s="92"/>
      <c r="I114" s="89"/>
      <c r="J114" s="89"/>
      <c r="K114" s="89"/>
      <c r="L114" s="93"/>
      <c r="M114" s="89"/>
      <c r="N114" s="89"/>
      <c r="O114" s="89"/>
      <c r="P114" s="94"/>
    </row>
    <row r="115" spans="5:16" x14ac:dyDescent="0.2">
      <c r="E115" s="89"/>
      <c r="F115" s="92"/>
      <c r="I115" s="89"/>
      <c r="J115" s="89"/>
      <c r="K115" s="89"/>
      <c r="L115" s="93"/>
      <c r="M115" s="89"/>
      <c r="N115" s="89"/>
      <c r="O115" s="89"/>
      <c r="P115" s="94"/>
    </row>
    <row r="116" spans="5:16" x14ac:dyDescent="0.2">
      <c r="E116" s="89"/>
      <c r="F116" s="92"/>
      <c r="I116" s="89"/>
      <c r="J116" s="89"/>
      <c r="K116" s="89"/>
      <c r="L116" s="93"/>
      <c r="M116" s="89"/>
      <c r="N116" s="89"/>
      <c r="O116" s="89"/>
      <c r="P116" s="94"/>
    </row>
    <row r="117" spans="5:16" x14ac:dyDescent="0.2">
      <c r="E117" s="89"/>
      <c r="F117" s="92"/>
      <c r="I117" s="89"/>
      <c r="J117" s="89"/>
      <c r="K117" s="89"/>
      <c r="L117" s="93"/>
      <c r="M117" s="89"/>
      <c r="N117" s="89"/>
      <c r="O117" s="89"/>
      <c r="P117" s="94"/>
    </row>
    <row r="118" spans="5:16" x14ac:dyDescent="0.2">
      <c r="E118" s="89"/>
      <c r="F118" s="92"/>
      <c r="I118" s="89"/>
      <c r="J118" s="89"/>
      <c r="K118" s="89"/>
      <c r="L118" s="93"/>
      <c r="M118" s="89"/>
      <c r="N118" s="89"/>
      <c r="O118" s="89"/>
      <c r="P118" s="94"/>
    </row>
    <row r="119" spans="5:16" x14ac:dyDescent="0.2">
      <c r="E119" s="89"/>
      <c r="F119" s="92"/>
      <c r="I119" s="89"/>
      <c r="J119" s="89"/>
      <c r="K119" s="89"/>
      <c r="L119" s="93"/>
      <c r="M119" s="89"/>
      <c r="N119" s="89"/>
      <c r="O119" s="89"/>
      <c r="P119" s="94"/>
    </row>
    <row r="120" spans="5:16" x14ac:dyDescent="0.2">
      <c r="E120" s="89"/>
      <c r="F120" s="92"/>
      <c r="I120" s="89"/>
      <c r="J120" s="89"/>
      <c r="K120" s="89"/>
      <c r="L120" s="93"/>
      <c r="M120" s="89"/>
      <c r="N120" s="89"/>
      <c r="O120" s="89"/>
      <c r="P120" s="94"/>
    </row>
    <row r="121" spans="5:16" x14ac:dyDescent="0.2">
      <c r="E121" s="89"/>
      <c r="F121" s="92"/>
      <c r="I121" s="89"/>
      <c r="J121" s="89"/>
      <c r="K121" s="89"/>
      <c r="L121" s="93"/>
      <c r="M121" s="89"/>
      <c r="N121" s="89"/>
      <c r="O121" s="89"/>
      <c r="P121" s="94"/>
    </row>
    <row r="122" spans="5:16" x14ac:dyDescent="0.2">
      <c r="E122" s="89"/>
      <c r="F122" s="92"/>
      <c r="I122" s="89"/>
      <c r="J122" s="89"/>
      <c r="K122" s="89"/>
      <c r="L122" s="93"/>
      <c r="M122" s="89"/>
      <c r="N122" s="89"/>
      <c r="O122" s="89"/>
      <c r="P122" s="94"/>
    </row>
    <row r="123" spans="5:16" x14ac:dyDescent="0.2">
      <c r="E123" s="89"/>
      <c r="F123" s="92"/>
      <c r="I123" s="89"/>
      <c r="J123" s="89"/>
      <c r="K123" s="89"/>
      <c r="L123" s="93"/>
      <c r="M123" s="89"/>
      <c r="N123" s="89"/>
      <c r="O123" s="89"/>
      <c r="P123" s="94"/>
    </row>
    <row r="124" spans="5:16" x14ac:dyDescent="0.2">
      <c r="E124" s="89"/>
      <c r="F124" s="92"/>
      <c r="I124" s="89"/>
      <c r="J124" s="89"/>
      <c r="K124" s="89"/>
      <c r="L124" s="93"/>
      <c r="M124" s="89"/>
      <c r="N124" s="89"/>
      <c r="O124" s="89"/>
      <c r="P124" s="94"/>
    </row>
    <row r="125" spans="5:16" x14ac:dyDescent="0.2">
      <c r="E125" s="89"/>
      <c r="F125" s="92"/>
      <c r="I125" s="89"/>
      <c r="J125" s="89"/>
      <c r="K125" s="89"/>
      <c r="L125" s="93"/>
      <c r="M125" s="89"/>
      <c r="N125" s="89"/>
      <c r="O125" s="89"/>
      <c r="P125" s="94"/>
    </row>
    <row r="126" spans="5:16" x14ac:dyDescent="0.2">
      <c r="E126" s="89"/>
      <c r="F126" s="92"/>
      <c r="I126" s="89"/>
      <c r="J126" s="89"/>
      <c r="K126" s="89"/>
      <c r="L126" s="93"/>
      <c r="M126" s="89"/>
      <c r="N126" s="89"/>
      <c r="O126" s="89"/>
      <c r="P126" s="94"/>
    </row>
    <row r="127" spans="5:16" x14ac:dyDescent="0.2">
      <c r="E127" s="89"/>
      <c r="F127" s="92"/>
      <c r="I127" s="89"/>
      <c r="J127" s="89"/>
      <c r="K127" s="89"/>
      <c r="L127" s="93"/>
      <c r="M127" s="89"/>
      <c r="N127" s="89"/>
      <c r="O127" s="89"/>
      <c r="P127" s="94"/>
    </row>
    <row r="128" spans="5:16" x14ac:dyDescent="0.2">
      <c r="E128" s="89"/>
      <c r="F128" s="92"/>
      <c r="I128" s="89"/>
      <c r="J128" s="89"/>
      <c r="K128" s="89"/>
      <c r="L128" s="93"/>
      <c r="M128" s="89"/>
      <c r="N128" s="89"/>
      <c r="O128" s="89"/>
      <c r="P128" s="94"/>
    </row>
    <row r="129" spans="5:16" x14ac:dyDescent="0.2">
      <c r="E129" s="89"/>
      <c r="F129" s="92"/>
      <c r="I129" s="89"/>
      <c r="J129" s="89"/>
      <c r="K129" s="89"/>
      <c r="L129" s="93"/>
      <c r="M129" s="89"/>
      <c r="N129" s="89"/>
      <c r="O129" s="89"/>
      <c r="P129" s="94"/>
    </row>
    <row r="130" spans="5:16" x14ac:dyDescent="0.2">
      <c r="E130" s="89"/>
      <c r="F130" s="92"/>
      <c r="I130" s="89"/>
      <c r="J130" s="89"/>
      <c r="K130" s="89"/>
      <c r="L130" s="93"/>
      <c r="M130" s="89"/>
      <c r="N130" s="89"/>
      <c r="O130" s="89"/>
      <c r="P130" s="94"/>
    </row>
    <row r="131" spans="5:16" x14ac:dyDescent="0.2">
      <c r="E131" s="89"/>
      <c r="F131" s="92"/>
      <c r="I131" s="89"/>
      <c r="J131" s="89"/>
      <c r="K131" s="89"/>
      <c r="L131" s="93"/>
      <c r="M131" s="89"/>
      <c r="N131" s="89"/>
      <c r="O131" s="89"/>
      <c r="P131" s="94"/>
    </row>
    <row r="132" spans="5:16" x14ac:dyDescent="0.2">
      <c r="E132" s="89"/>
      <c r="F132" s="92"/>
      <c r="I132" s="89"/>
      <c r="J132" s="89"/>
      <c r="K132" s="89"/>
      <c r="L132" s="93"/>
      <c r="M132" s="89"/>
      <c r="N132" s="89"/>
      <c r="O132" s="89"/>
      <c r="P132" s="94"/>
    </row>
    <row r="133" spans="5:16" x14ac:dyDescent="0.2">
      <c r="E133" s="89"/>
      <c r="F133" s="92"/>
      <c r="I133" s="89"/>
      <c r="J133" s="89"/>
      <c r="K133" s="89"/>
      <c r="L133" s="93"/>
      <c r="M133" s="89"/>
      <c r="N133" s="89"/>
      <c r="O133" s="89"/>
      <c r="P133" s="94"/>
    </row>
    <row r="134" spans="5:16" x14ac:dyDescent="0.2">
      <c r="E134" s="89"/>
      <c r="F134" s="92"/>
      <c r="I134" s="89"/>
      <c r="J134" s="89"/>
      <c r="K134" s="89"/>
      <c r="L134" s="93"/>
      <c r="M134" s="89"/>
      <c r="N134" s="89"/>
      <c r="O134" s="89"/>
      <c r="P134" s="94"/>
    </row>
    <row r="135" spans="5:16" x14ac:dyDescent="0.2">
      <c r="E135" s="89"/>
      <c r="F135" s="92"/>
      <c r="I135" s="89"/>
      <c r="J135" s="89"/>
      <c r="K135" s="89"/>
      <c r="L135" s="93"/>
      <c r="M135" s="89"/>
      <c r="N135" s="89"/>
      <c r="O135" s="89"/>
      <c r="P135" s="94"/>
    </row>
    <row r="136" spans="5:16" x14ac:dyDescent="0.2">
      <c r="E136" s="89"/>
      <c r="F136" s="92"/>
      <c r="I136" s="89"/>
      <c r="J136" s="89"/>
      <c r="K136" s="89"/>
      <c r="L136" s="93"/>
      <c r="M136" s="89"/>
      <c r="N136" s="89"/>
      <c r="O136" s="89"/>
      <c r="P136" s="94"/>
    </row>
    <row r="137" spans="5:16" x14ac:dyDescent="0.2">
      <c r="E137" s="89"/>
      <c r="F137" s="92"/>
      <c r="I137" s="89"/>
      <c r="J137" s="89"/>
      <c r="K137" s="89"/>
      <c r="L137" s="93"/>
      <c r="M137" s="89"/>
      <c r="N137" s="89"/>
      <c r="O137" s="89"/>
      <c r="P137" s="94"/>
    </row>
    <row r="138" spans="5:16" x14ac:dyDescent="0.2">
      <c r="E138" s="89"/>
      <c r="F138" s="92"/>
      <c r="I138" s="89"/>
      <c r="J138" s="89"/>
      <c r="K138" s="89"/>
      <c r="L138" s="93"/>
      <c r="M138" s="89"/>
      <c r="N138" s="89"/>
      <c r="O138" s="89"/>
      <c r="P138" s="94"/>
    </row>
    <row r="139" spans="5:16" x14ac:dyDescent="0.2">
      <c r="E139" s="89"/>
      <c r="F139" s="92"/>
      <c r="I139" s="89"/>
      <c r="J139" s="89"/>
      <c r="K139" s="89"/>
      <c r="L139" s="93"/>
      <c r="M139" s="89"/>
      <c r="N139" s="89"/>
      <c r="O139" s="89"/>
      <c r="P139" s="94"/>
    </row>
    <row r="140" spans="5:16" x14ac:dyDescent="0.2">
      <c r="E140" s="89"/>
      <c r="F140" s="92"/>
      <c r="I140" s="89"/>
      <c r="J140" s="89"/>
      <c r="K140" s="89"/>
      <c r="L140" s="93"/>
      <c r="M140" s="89"/>
      <c r="N140" s="89"/>
      <c r="O140" s="89"/>
      <c r="P140" s="94"/>
    </row>
    <row r="141" spans="5:16" x14ac:dyDescent="0.2">
      <c r="E141" s="89"/>
      <c r="F141" s="92"/>
      <c r="I141" s="89"/>
      <c r="J141" s="89"/>
      <c r="K141" s="89"/>
      <c r="L141" s="93"/>
      <c r="M141" s="89"/>
      <c r="N141" s="89"/>
      <c r="O141" s="89"/>
      <c r="P141" s="94"/>
    </row>
    <row r="142" spans="5:16" x14ac:dyDescent="0.2">
      <c r="E142" s="89"/>
      <c r="F142" s="92"/>
      <c r="I142" s="89"/>
      <c r="J142" s="89"/>
      <c r="K142" s="89"/>
      <c r="L142" s="93"/>
      <c r="M142" s="89"/>
      <c r="N142" s="89"/>
      <c r="O142" s="89"/>
      <c r="P142" s="94"/>
    </row>
    <row r="143" spans="5:16" x14ac:dyDescent="0.2">
      <c r="E143" s="89"/>
      <c r="F143" s="92"/>
      <c r="I143" s="89"/>
      <c r="J143" s="89"/>
      <c r="K143" s="89"/>
      <c r="L143" s="93"/>
      <c r="M143" s="89"/>
      <c r="N143" s="89"/>
      <c r="O143" s="89"/>
      <c r="P143" s="94"/>
    </row>
    <row r="144" spans="5:16" x14ac:dyDescent="0.2">
      <c r="E144" s="89"/>
      <c r="F144" s="92"/>
      <c r="I144" s="89"/>
      <c r="J144" s="89"/>
      <c r="K144" s="89"/>
      <c r="L144" s="93"/>
      <c r="M144" s="89"/>
      <c r="N144" s="89"/>
      <c r="O144" s="89"/>
      <c r="P144" s="94"/>
    </row>
    <row r="145" spans="5:16" x14ac:dyDescent="0.2">
      <c r="E145" s="89"/>
      <c r="F145" s="92"/>
      <c r="I145" s="89"/>
      <c r="J145" s="89"/>
      <c r="K145" s="89"/>
      <c r="L145" s="93"/>
      <c r="M145" s="89"/>
      <c r="N145" s="89"/>
      <c r="O145" s="89"/>
      <c r="P145" s="94"/>
    </row>
    <row r="146" spans="5:16" x14ac:dyDescent="0.2">
      <c r="E146" s="89"/>
      <c r="F146" s="92"/>
      <c r="I146" s="89"/>
      <c r="J146" s="89"/>
      <c r="K146" s="89"/>
      <c r="L146" s="93"/>
      <c r="M146" s="89"/>
      <c r="N146" s="89"/>
      <c r="O146" s="89"/>
      <c r="P146" s="94"/>
    </row>
    <row r="147" spans="5:16" x14ac:dyDescent="0.2">
      <c r="E147" s="89"/>
      <c r="F147" s="92"/>
      <c r="I147" s="89"/>
      <c r="J147" s="89"/>
      <c r="K147" s="89"/>
      <c r="L147" s="93"/>
      <c r="M147" s="89"/>
      <c r="N147" s="89"/>
      <c r="O147" s="89"/>
      <c r="P147" s="94"/>
    </row>
    <row r="148" spans="5:16" x14ac:dyDescent="0.2">
      <c r="E148" s="89"/>
      <c r="F148" s="92"/>
      <c r="I148" s="89"/>
      <c r="J148" s="89"/>
      <c r="K148" s="89"/>
      <c r="L148" s="93"/>
      <c r="M148" s="89"/>
      <c r="N148" s="89"/>
      <c r="O148" s="89"/>
      <c r="P148" s="94"/>
    </row>
    <row r="149" spans="5:16" x14ac:dyDescent="0.2">
      <c r="E149" s="89"/>
      <c r="F149" s="92"/>
      <c r="I149" s="89"/>
      <c r="J149" s="89"/>
      <c r="K149" s="89"/>
      <c r="L149" s="93"/>
      <c r="M149" s="89"/>
      <c r="N149" s="89"/>
      <c r="O149" s="89"/>
      <c r="P149" s="94"/>
    </row>
    <row r="150" spans="5:16" x14ac:dyDescent="0.2">
      <c r="E150" s="89"/>
      <c r="F150" s="92"/>
      <c r="I150" s="89"/>
      <c r="J150" s="89"/>
      <c r="K150" s="89"/>
      <c r="L150" s="93"/>
      <c r="M150" s="89"/>
      <c r="N150" s="89"/>
      <c r="O150" s="89"/>
      <c r="P150" s="94"/>
    </row>
    <row r="151" spans="5:16" x14ac:dyDescent="0.2">
      <c r="E151" s="89"/>
      <c r="F151" s="92"/>
      <c r="I151" s="89"/>
      <c r="J151" s="89"/>
      <c r="K151" s="89"/>
      <c r="L151" s="93"/>
      <c r="M151" s="89"/>
      <c r="N151" s="89"/>
      <c r="O151" s="89"/>
      <c r="P151" s="94"/>
    </row>
    <row r="152" spans="5:16" x14ac:dyDescent="0.2">
      <c r="E152" s="89"/>
      <c r="F152" s="92"/>
      <c r="I152" s="89"/>
      <c r="J152" s="89"/>
      <c r="K152" s="89"/>
      <c r="L152" s="93"/>
      <c r="M152" s="89"/>
      <c r="N152" s="89"/>
      <c r="O152" s="89"/>
      <c r="P152" s="94"/>
    </row>
    <row r="153" spans="5:16" x14ac:dyDescent="0.2">
      <c r="E153" s="89"/>
      <c r="F153" s="92"/>
      <c r="I153" s="89"/>
      <c r="J153" s="89"/>
      <c r="K153" s="89"/>
      <c r="L153" s="93"/>
      <c r="M153" s="89"/>
      <c r="N153" s="89"/>
      <c r="O153" s="89"/>
      <c r="P153" s="94"/>
    </row>
    <row r="154" spans="5:16" x14ac:dyDescent="0.2">
      <c r="E154" s="89"/>
      <c r="F154" s="92"/>
      <c r="I154" s="89"/>
      <c r="J154" s="89"/>
      <c r="K154" s="89"/>
      <c r="L154" s="93"/>
      <c r="M154" s="89"/>
      <c r="N154" s="89"/>
      <c r="O154" s="89"/>
      <c r="P154" s="94"/>
    </row>
    <row r="155" spans="5:16" x14ac:dyDescent="0.2">
      <c r="E155" s="89"/>
      <c r="F155" s="92"/>
      <c r="I155" s="89"/>
      <c r="J155" s="89"/>
      <c r="K155" s="89"/>
      <c r="L155" s="93"/>
      <c r="M155" s="89"/>
      <c r="N155" s="89"/>
      <c r="O155" s="89"/>
      <c r="P155" s="94"/>
    </row>
    <row r="156" spans="5:16" x14ac:dyDescent="0.2">
      <c r="E156" s="89"/>
      <c r="F156" s="92"/>
      <c r="I156" s="89"/>
      <c r="J156" s="89"/>
      <c r="K156" s="89"/>
      <c r="L156" s="93"/>
      <c r="M156" s="89"/>
      <c r="N156" s="89"/>
      <c r="O156" s="89"/>
      <c r="P156" s="94"/>
    </row>
    <row r="157" spans="5:16" x14ac:dyDescent="0.2">
      <c r="E157" s="89"/>
      <c r="F157" s="92"/>
      <c r="I157" s="89"/>
      <c r="J157" s="89"/>
      <c r="K157" s="89"/>
      <c r="L157" s="93"/>
      <c r="M157" s="89"/>
      <c r="N157" s="89"/>
      <c r="O157" s="89"/>
      <c r="P157" s="94"/>
    </row>
    <row r="158" spans="5:16" x14ac:dyDescent="0.2">
      <c r="E158" s="89"/>
      <c r="F158" s="92"/>
      <c r="I158" s="89"/>
      <c r="J158" s="89"/>
      <c r="K158" s="89"/>
      <c r="L158" s="93"/>
      <c r="M158" s="89"/>
      <c r="N158" s="89"/>
      <c r="O158" s="89"/>
      <c r="P158" s="94"/>
    </row>
    <row r="159" spans="5:16" x14ac:dyDescent="0.2">
      <c r="E159" s="89"/>
      <c r="F159" s="92"/>
      <c r="I159" s="89"/>
      <c r="J159" s="89"/>
      <c r="K159" s="89"/>
      <c r="L159" s="93"/>
      <c r="M159" s="89"/>
      <c r="N159" s="89"/>
      <c r="O159" s="89"/>
      <c r="P159" s="94"/>
    </row>
    <row r="160" spans="5:16" x14ac:dyDescent="0.2">
      <c r="E160" s="89"/>
      <c r="F160" s="92"/>
      <c r="I160" s="89"/>
      <c r="J160" s="89"/>
      <c r="K160" s="89"/>
      <c r="L160" s="93"/>
      <c r="M160" s="89"/>
      <c r="N160" s="89"/>
      <c r="O160" s="89"/>
      <c r="P160" s="94"/>
    </row>
    <row r="161" spans="5:16" x14ac:dyDescent="0.2">
      <c r="E161" s="89"/>
      <c r="F161" s="92"/>
      <c r="I161" s="89"/>
      <c r="J161" s="89"/>
      <c r="K161" s="89"/>
      <c r="L161" s="93"/>
      <c r="M161" s="89"/>
      <c r="N161" s="89"/>
      <c r="O161" s="89"/>
      <c r="P161" s="94"/>
    </row>
    <row r="162" spans="5:16" x14ac:dyDescent="0.2">
      <c r="E162" s="89"/>
      <c r="F162" s="92"/>
      <c r="I162" s="89"/>
      <c r="J162" s="89"/>
      <c r="K162" s="89"/>
      <c r="L162" s="93"/>
      <c r="M162" s="89"/>
      <c r="N162" s="89"/>
      <c r="O162" s="89"/>
      <c r="P162" s="94"/>
    </row>
    <row r="163" spans="5:16" x14ac:dyDescent="0.2">
      <c r="E163" s="89"/>
      <c r="F163" s="92"/>
      <c r="I163" s="89"/>
      <c r="J163" s="89"/>
      <c r="K163" s="89"/>
      <c r="L163" s="93"/>
      <c r="M163" s="89"/>
      <c r="N163" s="89"/>
      <c r="O163" s="89"/>
      <c r="P163" s="94"/>
    </row>
    <row r="164" spans="5:16" x14ac:dyDescent="0.2">
      <c r="E164" s="89"/>
      <c r="F164" s="92"/>
      <c r="I164" s="89"/>
      <c r="J164" s="89"/>
      <c r="K164" s="89"/>
      <c r="L164" s="93"/>
      <c r="M164" s="89"/>
      <c r="N164" s="89"/>
      <c r="O164" s="89"/>
      <c r="P164" s="94"/>
    </row>
    <row r="165" spans="5:16" x14ac:dyDescent="0.2">
      <c r="E165" s="89"/>
      <c r="F165" s="92"/>
      <c r="I165" s="89"/>
      <c r="J165" s="89"/>
      <c r="K165" s="89"/>
      <c r="L165" s="93"/>
      <c r="M165" s="89"/>
      <c r="N165" s="89"/>
      <c r="O165" s="89"/>
      <c r="P165" s="94"/>
    </row>
    <row r="166" spans="5:16" x14ac:dyDescent="0.2">
      <c r="E166" s="89"/>
      <c r="F166" s="92"/>
      <c r="I166" s="89"/>
      <c r="J166" s="89"/>
      <c r="K166" s="89"/>
      <c r="L166" s="93"/>
      <c r="M166" s="89"/>
      <c r="N166" s="89"/>
      <c r="O166" s="89"/>
      <c r="P166" s="94"/>
    </row>
    <row r="167" spans="5:16" x14ac:dyDescent="0.2">
      <c r="E167" s="89"/>
      <c r="F167" s="92"/>
      <c r="I167" s="89"/>
      <c r="J167" s="89"/>
      <c r="K167" s="89"/>
      <c r="L167" s="93"/>
      <c r="M167" s="89"/>
      <c r="N167" s="89"/>
      <c r="O167" s="89"/>
      <c r="P167" s="94"/>
    </row>
    <row r="168" spans="5:16" x14ac:dyDescent="0.2">
      <c r="E168" s="89"/>
      <c r="F168" s="92"/>
      <c r="I168" s="89"/>
      <c r="J168" s="89"/>
      <c r="K168" s="89"/>
      <c r="L168" s="93"/>
      <c r="M168" s="89"/>
      <c r="N168" s="89"/>
      <c r="O168" s="89"/>
      <c r="P168" s="94"/>
    </row>
    <row r="169" spans="5:16" x14ac:dyDescent="0.2">
      <c r="E169" s="89"/>
      <c r="F169" s="92"/>
      <c r="I169" s="89"/>
      <c r="J169" s="89"/>
      <c r="K169" s="89"/>
      <c r="L169" s="93"/>
      <c r="M169" s="89"/>
      <c r="N169" s="89"/>
      <c r="O169" s="89"/>
      <c r="P169" s="94"/>
    </row>
    <row r="170" spans="5:16" x14ac:dyDescent="0.2">
      <c r="E170" s="89"/>
      <c r="F170" s="92"/>
      <c r="I170" s="89"/>
      <c r="J170" s="89"/>
      <c r="K170" s="89"/>
      <c r="L170" s="93"/>
      <c r="M170" s="89"/>
      <c r="N170" s="89"/>
      <c r="O170" s="89"/>
      <c r="P170" s="94"/>
    </row>
    <row r="171" spans="5:16" x14ac:dyDescent="0.2">
      <c r="E171" s="89"/>
      <c r="F171" s="92"/>
      <c r="I171" s="89"/>
      <c r="J171" s="89"/>
      <c r="K171" s="89"/>
      <c r="L171" s="93"/>
      <c r="M171" s="89"/>
      <c r="N171" s="89"/>
      <c r="O171" s="89"/>
      <c r="P171" s="94"/>
    </row>
    <row r="172" spans="5:16" x14ac:dyDescent="0.2">
      <c r="E172" s="89"/>
      <c r="F172" s="92"/>
      <c r="I172" s="89"/>
      <c r="J172" s="89"/>
      <c r="K172" s="89"/>
      <c r="L172" s="93"/>
      <c r="M172" s="89"/>
      <c r="N172" s="89"/>
      <c r="O172" s="89"/>
      <c r="P172" s="94"/>
    </row>
    <row r="173" spans="5:16" x14ac:dyDescent="0.2">
      <c r="E173" s="89"/>
      <c r="F173" s="92"/>
      <c r="I173" s="89"/>
      <c r="J173" s="89"/>
      <c r="K173" s="89"/>
      <c r="L173" s="93"/>
      <c r="M173" s="89"/>
      <c r="N173" s="89"/>
      <c r="O173" s="89"/>
      <c r="P173" s="94"/>
    </row>
    <row r="174" spans="5:16" x14ac:dyDescent="0.2">
      <c r="E174" s="89"/>
      <c r="F174" s="92"/>
      <c r="I174" s="89"/>
      <c r="J174" s="89"/>
      <c r="K174" s="89"/>
      <c r="L174" s="93"/>
      <c r="M174" s="89"/>
      <c r="N174" s="89"/>
      <c r="O174" s="89"/>
      <c r="P174" s="94"/>
    </row>
    <row r="175" spans="5:16" x14ac:dyDescent="0.2">
      <c r="E175" s="89"/>
      <c r="F175" s="92"/>
      <c r="I175" s="89"/>
      <c r="J175" s="89"/>
      <c r="K175" s="89"/>
      <c r="L175" s="93"/>
      <c r="M175" s="89"/>
      <c r="N175" s="89"/>
      <c r="O175" s="89"/>
      <c r="P175" s="94"/>
    </row>
    <row r="176" spans="5:16" x14ac:dyDescent="0.2">
      <c r="E176" s="89"/>
      <c r="F176" s="92"/>
      <c r="I176" s="89"/>
      <c r="J176" s="89"/>
      <c r="K176" s="89"/>
      <c r="L176" s="93"/>
      <c r="M176" s="89"/>
      <c r="N176" s="89"/>
      <c r="O176" s="89"/>
      <c r="P176" s="94"/>
    </row>
    <row r="177" spans="5:16" x14ac:dyDescent="0.2">
      <c r="E177" s="89"/>
      <c r="F177" s="92"/>
      <c r="I177" s="89"/>
      <c r="J177" s="89"/>
      <c r="K177" s="89"/>
      <c r="L177" s="93"/>
      <c r="M177" s="89"/>
      <c r="N177" s="89"/>
      <c r="O177" s="89"/>
      <c r="P177" s="94"/>
    </row>
    <row r="178" spans="5:16" x14ac:dyDescent="0.2">
      <c r="E178" s="89"/>
      <c r="F178" s="92"/>
      <c r="I178" s="89"/>
      <c r="J178" s="89"/>
      <c r="K178" s="89"/>
      <c r="L178" s="93"/>
      <c r="M178" s="89"/>
      <c r="N178" s="89"/>
      <c r="O178" s="89"/>
      <c r="P178" s="94"/>
    </row>
    <row r="179" spans="5:16" x14ac:dyDescent="0.2">
      <c r="E179" s="89"/>
      <c r="F179" s="92"/>
      <c r="I179" s="89"/>
      <c r="J179" s="89"/>
      <c r="K179" s="89"/>
      <c r="L179" s="93"/>
      <c r="M179" s="89"/>
      <c r="N179" s="89"/>
      <c r="O179" s="89"/>
      <c r="P179" s="94"/>
    </row>
    <row r="180" spans="5:16" x14ac:dyDescent="0.2">
      <c r="E180" s="89"/>
      <c r="F180" s="92"/>
      <c r="I180" s="89"/>
      <c r="J180" s="89"/>
      <c r="K180" s="89"/>
      <c r="L180" s="93"/>
      <c r="M180" s="89"/>
      <c r="N180" s="89"/>
      <c r="O180" s="89"/>
      <c r="P180" s="94"/>
    </row>
    <row r="181" spans="5:16" x14ac:dyDescent="0.2">
      <c r="E181" s="89"/>
      <c r="F181" s="92"/>
      <c r="I181" s="89"/>
      <c r="J181" s="89"/>
      <c r="K181" s="89"/>
      <c r="L181" s="93"/>
      <c r="M181" s="89"/>
      <c r="N181" s="89"/>
      <c r="O181" s="89"/>
      <c r="P181" s="94"/>
    </row>
    <row r="182" spans="5:16" x14ac:dyDescent="0.2">
      <c r="E182" s="89"/>
      <c r="F182" s="92"/>
      <c r="I182" s="89"/>
      <c r="J182" s="89"/>
      <c r="K182" s="89"/>
      <c r="L182" s="93"/>
      <c r="M182" s="89"/>
      <c r="N182" s="89"/>
      <c r="O182" s="89"/>
      <c r="P182" s="94"/>
    </row>
    <row r="183" spans="5:16" x14ac:dyDescent="0.2">
      <c r="E183" s="89"/>
      <c r="F183" s="92"/>
      <c r="I183" s="89"/>
      <c r="J183" s="89"/>
      <c r="K183" s="89"/>
      <c r="L183" s="93"/>
      <c r="M183" s="89"/>
      <c r="N183" s="89"/>
      <c r="O183" s="89"/>
      <c r="P183" s="94"/>
    </row>
    <row r="184" spans="5:16" x14ac:dyDescent="0.2">
      <c r="E184" s="89"/>
      <c r="F184" s="92"/>
      <c r="I184" s="89"/>
      <c r="J184" s="89"/>
      <c r="K184" s="89"/>
      <c r="L184" s="93"/>
      <c r="M184" s="89"/>
      <c r="N184" s="89"/>
      <c r="O184" s="89"/>
      <c r="P184" s="94"/>
    </row>
    <row r="185" spans="5:16" x14ac:dyDescent="0.2">
      <c r="E185" s="89"/>
      <c r="F185" s="92"/>
      <c r="I185" s="89"/>
      <c r="J185" s="89"/>
      <c r="K185" s="89"/>
      <c r="L185" s="93"/>
      <c r="M185" s="89"/>
      <c r="N185" s="89"/>
      <c r="O185" s="89"/>
      <c r="P185" s="94"/>
    </row>
    <row r="186" spans="5:16" x14ac:dyDescent="0.2">
      <c r="E186" s="89"/>
      <c r="F186" s="92"/>
      <c r="I186" s="89"/>
      <c r="J186" s="89"/>
      <c r="K186" s="89"/>
      <c r="L186" s="93"/>
      <c r="M186" s="89"/>
      <c r="N186" s="89"/>
      <c r="O186" s="89"/>
      <c r="P186" s="94"/>
    </row>
    <row r="187" spans="5:16" x14ac:dyDescent="0.2">
      <c r="E187" s="89"/>
      <c r="F187" s="92"/>
      <c r="I187" s="89"/>
      <c r="J187" s="89"/>
      <c r="K187" s="89"/>
      <c r="L187" s="93"/>
      <c r="M187" s="89"/>
      <c r="N187" s="89"/>
      <c r="O187" s="89"/>
      <c r="P187" s="94"/>
    </row>
    <row r="188" spans="5:16" x14ac:dyDescent="0.2">
      <c r="E188" s="89"/>
      <c r="F188" s="92"/>
      <c r="I188" s="89"/>
      <c r="J188" s="89"/>
      <c r="K188" s="89"/>
      <c r="L188" s="93"/>
      <c r="M188" s="89"/>
      <c r="N188" s="89"/>
      <c r="O188" s="89"/>
      <c r="P188" s="94"/>
    </row>
    <row r="189" spans="5:16" x14ac:dyDescent="0.2">
      <c r="E189" s="89"/>
      <c r="F189" s="92"/>
      <c r="I189" s="89"/>
      <c r="J189" s="89"/>
      <c r="K189" s="89"/>
      <c r="L189" s="93"/>
      <c r="M189" s="89"/>
      <c r="N189" s="89"/>
      <c r="O189" s="89"/>
      <c r="P189" s="94"/>
    </row>
    <row r="190" spans="5:16" x14ac:dyDescent="0.2">
      <c r="E190" s="89"/>
      <c r="F190" s="92"/>
      <c r="I190" s="89"/>
      <c r="J190" s="89"/>
      <c r="K190" s="89"/>
      <c r="L190" s="93"/>
      <c r="M190" s="89"/>
      <c r="N190" s="89"/>
      <c r="O190" s="89"/>
      <c r="P190" s="94"/>
    </row>
    <row r="191" spans="5:16" x14ac:dyDescent="0.2">
      <c r="E191" s="89"/>
      <c r="F191" s="92"/>
      <c r="I191" s="89"/>
      <c r="J191" s="89"/>
      <c r="K191" s="89"/>
      <c r="L191" s="93"/>
      <c r="M191" s="89"/>
      <c r="N191" s="89"/>
      <c r="O191" s="89"/>
      <c r="P191" s="94"/>
    </row>
    <row r="192" spans="5:16" x14ac:dyDescent="0.2">
      <c r="E192" s="89"/>
      <c r="F192" s="92"/>
      <c r="I192" s="89"/>
      <c r="J192" s="89"/>
      <c r="K192" s="89"/>
      <c r="L192" s="93"/>
      <c r="M192" s="89"/>
      <c r="N192" s="89"/>
      <c r="O192" s="89"/>
      <c r="P192" s="94"/>
    </row>
    <row r="193" spans="5:16" x14ac:dyDescent="0.2">
      <c r="E193" s="89"/>
      <c r="F193" s="92"/>
      <c r="I193" s="89"/>
      <c r="J193" s="89"/>
      <c r="K193" s="89"/>
      <c r="L193" s="93"/>
      <c r="M193" s="89"/>
      <c r="N193" s="89"/>
      <c r="O193" s="89"/>
      <c r="P193" s="94"/>
    </row>
    <row r="194" spans="5:16" x14ac:dyDescent="0.2">
      <c r="E194" s="89"/>
      <c r="F194" s="92"/>
      <c r="I194" s="89"/>
      <c r="J194" s="89"/>
      <c r="K194" s="89"/>
      <c r="L194" s="93"/>
      <c r="M194" s="89"/>
      <c r="N194" s="89"/>
      <c r="O194" s="89"/>
      <c r="P194" s="94"/>
    </row>
    <row r="195" spans="5:16" x14ac:dyDescent="0.2">
      <c r="E195" s="89"/>
      <c r="F195" s="92"/>
      <c r="I195" s="89"/>
      <c r="J195" s="89"/>
      <c r="K195" s="89"/>
      <c r="L195" s="93"/>
      <c r="M195" s="89"/>
      <c r="N195" s="89"/>
      <c r="O195" s="89"/>
      <c r="P195" s="94"/>
    </row>
    <row r="196" spans="5:16" x14ac:dyDescent="0.2">
      <c r="E196" s="89"/>
      <c r="F196" s="92"/>
      <c r="I196" s="89"/>
      <c r="J196" s="89"/>
      <c r="K196" s="89"/>
      <c r="L196" s="93"/>
      <c r="M196" s="89"/>
      <c r="N196" s="89"/>
      <c r="O196" s="89"/>
      <c r="P196" s="94"/>
    </row>
    <row r="197" spans="5:16" x14ac:dyDescent="0.2">
      <c r="E197" s="89"/>
      <c r="F197" s="92"/>
      <c r="I197" s="89"/>
      <c r="J197" s="89"/>
      <c r="K197" s="89"/>
      <c r="L197" s="93"/>
      <c r="M197" s="89"/>
      <c r="N197" s="89"/>
      <c r="O197" s="89"/>
      <c r="P197" s="94"/>
    </row>
    <row r="198" spans="5:16" x14ac:dyDescent="0.2">
      <c r="E198" s="89"/>
      <c r="F198" s="92"/>
      <c r="I198" s="89"/>
      <c r="J198" s="89"/>
      <c r="K198" s="89"/>
      <c r="L198" s="93"/>
      <c r="M198" s="89"/>
      <c r="N198" s="89"/>
      <c r="O198" s="89"/>
      <c r="P198" s="94"/>
    </row>
    <row r="199" spans="5:16" x14ac:dyDescent="0.2">
      <c r="E199" s="89"/>
      <c r="F199" s="92"/>
      <c r="I199" s="89"/>
      <c r="J199" s="89"/>
      <c r="K199" s="89"/>
      <c r="L199" s="93"/>
      <c r="M199" s="89"/>
      <c r="N199" s="89"/>
      <c r="O199" s="89"/>
      <c r="P199" s="94"/>
    </row>
    <row r="200" spans="5:16" x14ac:dyDescent="0.2">
      <c r="E200" s="89"/>
      <c r="F200" s="92"/>
      <c r="I200" s="89"/>
      <c r="J200" s="89"/>
      <c r="K200" s="89"/>
      <c r="L200" s="93"/>
      <c r="M200" s="89"/>
      <c r="N200" s="89"/>
      <c r="O200" s="89"/>
      <c r="P200" s="94"/>
    </row>
    <row r="201" spans="5:16" x14ac:dyDescent="0.2">
      <c r="E201" s="89"/>
      <c r="F201" s="92"/>
      <c r="I201" s="89"/>
      <c r="J201" s="89"/>
      <c r="K201" s="89"/>
      <c r="L201" s="93"/>
      <c r="M201" s="89"/>
      <c r="N201" s="89"/>
      <c r="O201" s="89"/>
      <c r="P201" s="94"/>
    </row>
    <row r="202" spans="5:16" x14ac:dyDescent="0.2">
      <c r="E202" s="89"/>
      <c r="F202" s="92"/>
      <c r="I202" s="89"/>
      <c r="J202" s="89"/>
      <c r="K202" s="89"/>
      <c r="L202" s="93"/>
      <c r="M202" s="89"/>
      <c r="N202" s="89"/>
      <c r="O202" s="89"/>
      <c r="P202" s="94"/>
    </row>
    <row r="203" spans="5:16" x14ac:dyDescent="0.2">
      <c r="E203" s="89"/>
      <c r="F203" s="92"/>
      <c r="I203" s="89"/>
      <c r="J203" s="89"/>
      <c r="K203" s="89"/>
      <c r="L203" s="93"/>
      <c r="M203" s="89"/>
      <c r="N203" s="89"/>
      <c r="O203" s="89"/>
      <c r="P203" s="94"/>
    </row>
    <row r="204" spans="5:16" x14ac:dyDescent="0.2">
      <c r="E204" s="89"/>
      <c r="F204" s="92"/>
      <c r="I204" s="89"/>
      <c r="J204" s="89"/>
      <c r="K204" s="89"/>
      <c r="L204" s="93"/>
      <c r="M204" s="89"/>
      <c r="N204" s="89"/>
      <c r="O204" s="89"/>
      <c r="P204" s="94"/>
    </row>
    <row r="205" spans="5:16" x14ac:dyDescent="0.2">
      <c r="E205" s="89"/>
      <c r="F205" s="92"/>
      <c r="I205" s="89"/>
      <c r="J205" s="89"/>
      <c r="K205" s="89"/>
      <c r="L205" s="93"/>
      <c r="M205" s="89"/>
      <c r="N205" s="89"/>
      <c r="O205" s="89"/>
      <c r="P205" s="94"/>
    </row>
    <row r="206" spans="5:16" x14ac:dyDescent="0.2">
      <c r="E206" s="89"/>
      <c r="F206" s="92"/>
      <c r="I206" s="89"/>
      <c r="J206" s="89"/>
      <c r="K206" s="89"/>
      <c r="L206" s="93"/>
      <c r="M206" s="89"/>
      <c r="N206" s="89"/>
      <c r="O206" s="89"/>
      <c r="P206" s="94"/>
    </row>
    <row r="207" spans="5:16" x14ac:dyDescent="0.2">
      <c r="E207" s="89"/>
      <c r="F207" s="92"/>
      <c r="I207" s="89"/>
      <c r="J207" s="89"/>
      <c r="K207" s="89"/>
      <c r="L207" s="93"/>
      <c r="M207" s="89"/>
      <c r="N207" s="89"/>
      <c r="O207" s="89"/>
      <c r="P207" s="94"/>
    </row>
    <row r="208" spans="5:16" x14ac:dyDescent="0.2">
      <c r="E208" s="89"/>
      <c r="F208" s="92"/>
      <c r="I208" s="89"/>
      <c r="J208" s="89"/>
      <c r="K208" s="89"/>
      <c r="L208" s="93"/>
      <c r="M208" s="89"/>
      <c r="N208" s="89"/>
      <c r="O208" s="89"/>
      <c r="P208" s="94"/>
    </row>
    <row r="209" spans="5:16" x14ac:dyDescent="0.2">
      <c r="E209" s="89"/>
      <c r="F209" s="92"/>
      <c r="I209" s="89"/>
      <c r="J209" s="89"/>
      <c r="K209" s="89"/>
      <c r="L209" s="93"/>
      <c r="M209" s="89"/>
      <c r="N209" s="89"/>
      <c r="O209" s="89"/>
      <c r="P209" s="94"/>
    </row>
    <row r="210" spans="5:16" x14ac:dyDescent="0.2">
      <c r="E210" s="89"/>
      <c r="F210" s="92"/>
      <c r="I210" s="89"/>
      <c r="J210" s="89"/>
      <c r="K210" s="89"/>
      <c r="L210" s="93"/>
      <c r="M210" s="89"/>
      <c r="N210" s="89"/>
      <c r="O210" s="89"/>
      <c r="P210" s="94"/>
    </row>
    <row r="211" spans="5:16" x14ac:dyDescent="0.2">
      <c r="E211" s="89"/>
      <c r="F211" s="92"/>
      <c r="I211" s="89"/>
      <c r="J211" s="89"/>
      <c r="K211" s="89"/>
      <c r="L211" s="93"/>
      <c r="M211" s="89"/>
      <c r="N211" s="89"/>
      <c r="O211" s="89"/>
      <c r="P211" s="94"/>
    </row>
    <row r="212" spans="5:16" x14ac:dyDescent="0.2">
      <c r="E212" s="89"/>
      <c r="F212" s="92"/>
      <c r="I212" s="89"/>
      <c r="J212" s="89"/>
      <c r="K212" s="89"/>
      <c r="L212" s="93"/>
      <c r="M212" s="89"/>
      <c r="N212" s="89"/>
      <c r="O212" s="89"/>
      <c r="P212" s="94"/>
    </row>
    <row r="213" spans="5:16" x14ac:dyDescent="0.2">
      <c r="E213" s="89"/>
      <c r="F213" s="92"/>
      <c r="I213" s="89"/>
      <c r="J213" s="89"/>
      <c r="K213" s="89"/>
      <c r="L213" s="93"/>
      <c r="M213" s="89"/>
      <c r="N213" s="89"/>
      <c r="O213" s="89"/>
      <c r="P213" s="94"/>
    </row>
    <row r="214" spans="5:16" x14ac:dyDescent="0.2">
      <c r="E214" s="89"/>
      <c r="F214" s="92"/>
      <c r="I214" s="89"/>
      <c r="J214" s="89"/>
      <c r="K214" s="89"/>
      <c r="L214" s="93"/>
      <c r="M214" s="89"/>
      <c r="N214" s="89"/>
      <c r="O214" s="89"/>
      <c r="P214" s="94"/>
    </row>
    <row r="215" spans="5:16" x14ac:dyDescent="0.2">
      <c r="E215" s="89"/>
      <c r="F215" s="92"/>
      <c r="I215" s="89"/>
      <c r="J215" s="89"/>
      <c r="K215" s="89"/>
      <c r="L215" s="93"/>
      <c r="M215" s="89"/>
      <c r="N215" s="89"/>
      <c r="O215" s="89"/>
      <c r="P215" s="94"/>
    </row>
    <row r="216" spans="5:16" x14ac:dyDescent="0.2">
      <c r="E216" s="89"/>
      <c r="F216" s="92"/>
      <c r="I216" s="89"/>
      <c r="J216" s="89"/>
      <c r="K216" s="89"/>
      <c r="L216" s="93"/>
      <c r="M216" s="89"/>
      <c r="N216" s="89"/>
      <c r="O216" s="89"/>
      <c r="P216" s="94"/>
    </row>
    <row r="217" spans="5:16" x14ac:dyDescent="0.2">
      <c r="E217" s="89"/>
      <c r="F217" s="92"/>
      <c r="I217" s="89"/>
      <c r="J217" s="89"/>
      <c r="K217" s="89"/>
      <c r="L217" s="93"/>
      <c r="M217" s="89"/>
      <c r="N217" s="89"/>
      <c r="O217" s="89"/>
      <c r="P217" s="94"/>
    </row>
    <row r="218" spans="5:16" x14ac:dyDescent="0.2">
      <c r="E218" s="89"/>
      <c r="F218" s="92"/>
      <c r="I218" s="89"/>
      <c r="J218" s="89"/>
      <c r="K218" s="89"/>
      <c r="L218" s="93"/>
      <c r="M218" s="89"/>
      <c r="N218" s="89"/>
      <c r="O218" s="89"/>
      <c r="P218" s="94"/>
    </row>
    <row r="219" spans="5:16" x14ac:dyDescent="0.2">
      <c r="E219" s="89"/>
      <c r="F219" s="92"/>
      <c r="I219" s="89"/>
      <c r="J219" s="89"/>
      <c r="K219" s="89"/>
      <c r="L219" s="93"/>
      <c r="M219" s="89"/>
      <c r="N219" s="89"/>
      <c r="O219" s="89"/>
      <c r="P219" s="94"/>
    </row>
    <row r="220" spans="5:16" x14ac:dyDescent="0.2">
      <c r="E220" s="89"/>
      <c r="F220" s="92"/>
      <c r="I220" s="89"/>
      <c r="J220" s="89"/>
      <c r="K220" s="89"/>
      <c r="L220" s="93"/>
      <c r="M220" s="89"/>
      <c r="N220" s="89"/>
      <c r="O220" s="89"/>
      <c r="P220" s="94"/>
    </row>
    <row r="221" spans="5:16" x14ac:dyDescent="0.2">
      <c r="E221" s="89"/>
      <c r="F221" s="92"/>
      <c r="I221" s="89"/>
      <c r="J221" s="89"/>
      <c r="K221" s="89"/>
      <c r="L221" s="93"/>
      <c r="M221" s="89"/>
      <c r="N221" s="89"/>
      <c r="O221" s="89"/>
      <c r="P221" s="94"/>
    </row>
    <row r="222" spans="5:16" x14ac:dyDescent="0.2">
      <c r="E222" s="89"/>
      <c r="F222" s="92"/>
      <c r="I222" s="89"/>
      <c r="J222" s="89"/>
      <c r="K222" s="89"/>
      <c r="L222" s="93"/>
      <c r="M222" s="89"/>
      <c r="N222" s="89"/>
      <c r="O222" s="89"/>
      <c r="P222" s="94"/>
    </row>
    <row r="223" spans="5:16" x14ac:dyDescent="0.2">
      <c r="E223" s="89"/>
      <c r="F223" s="92"/>
      <c r="I223" s="89"/>
      <c r="J223" s="89"/>
      <c r="K223" s="89"/>
      <c r="L223" s="93"/>
      <c r="M223" s="89"/>
      <c r="N223" s="89"/>
      <c r="O223" s="89"/>
      <c r="P223" s="94"/>
    </row>
    <row r="224" spans="5:16" x14ac:dyDescent="0.2">
      <c r="E224" s="89"/>
      <c r="F224" s="92"/>
      <c r="I224" s="89"/>
      <c r="J224" s="89"/>
      <c r="K224" s="89"/>
      <c r="L224" s="93"/>
      <c r="M224" s="89"/>
      <c r="N224" s="89"/>
      <c r="O224" s="89"/>
      <c r="P224" s="94"/>
    </row>
    <row r="225" spans="5:16" x14ac:dyDescent="0.2">
      <c r="E225" s="89"/>
      <c r="F225" s="92"/>
      <c r="I225" s="89"/>
      <c r="J225" s="89"/>
      <c r="K225" s="89"/>
      <c r="L225" s="93"/>
      <c r="M225" s="89"/>
      <c r="N225" s="89"/>
      <c r="O225" s="89"/>
      <c r="P225" s="94"/>
    </row>
    <row r="226" spans="5:16" x14ac:dyDescent="0.2">
      <c r="E226" s="89"/>
      <c r="F226" s="92"/>
      <c r="I226" s="89"/>
      <c r="J226" s="89"/>
      <c r="K226" s="89"/>
      <c r="L226" s="93"/>
      <c r="M226" s="89"/>
      <c r="N226" s="89"/>
      <c r="O226" s="89"/>
      <c r="P226" s="94"/>
    </row>
    <row r="227" spans="5:16" x14ac:dyDescent="0.2">
      <c r="E227" s="89"/>
      <c r="F227" s="92"/>
      <c r="I227" s="89"/>
      <c r="J227" s="89"/>
      <c r="K227" s="89"/>
      <c r="L227" s="93"/>
      <c r="M227" s="89"/>
      <c r="N227" s="89"/>
      <c r="O227" s="89"/>
      <c r="P227" s="94"/>
    </row>
    <row r="228" spans="5:16" x14ac:dyDescent="0.2">
      <c r="E228" s="89"/>
      <c r="F228" s="92"/>
      <c r="I228" s="89"/>
      <c r="J228" s="89"/>
      <c r="K228" s="89"/>
      <c r="L228" s="93"/>
      <c r="M228" s="89"/>
      <c r="N228" s="89"/>
      <c r="O228" s="89"/>
      <c r="P228" s="94"/>
    </row>
    <row r="229" spans="5:16" x14ac:dyDescent="0.2">
      <c r="E229" s="89"/>
      <c r="F229" s="92"/>
      <c r="I229" s="89"/>
      <c r="J229" s="89"/>
      <c r="K229" s="89"/>
      <c r="L229" s="93"/>
      <c r="M229" s="89"/>
      <c r="N229" s="89"/>
      <c r="O229" s="89"/>
      <c r="P229" s="94"/>
    </row>
    <row r="230" spans="5:16" x14ac:dyDescent="0.2">
      <c r="E230" s="89"/>
      <c r="F230" s="92"/>
      <c r="I230" s="89"/>
      <c r="J230" s="89"/>
      <c r="K230" s="89"/>
      <c r="L230" s="93"/>
      <c r="M230" s="89"/>
      <c r="N230" s="89"/>
      <c r="O230" s="89"/>
      <c r="P230" s="94"/>
    </row>
    <row r="231" spans="5:16" x14ac:dyDescent="0.2">
      <c r="E231" s="89"/>
      <c r="F231" s="92"/>
      <c r="I231" s="89"/>
      <c r="J231" s="89"/>
      <c r="K231" s="89"/>
      <c r="L231" s="93"/>
      <c r="M231" s="89"/>
      <c r="N231" s="89"/>
      <c r="O231" s="89"/>
      <c r="P231" s="94"/>
    </row>
    <row r="232" spans="5:16" x14ac:dyDescent="0.2">
      <c r="E232" s="89"/>
      <c r="F232" s="92"/>
      <c r="I232" s="89"/>
      <c r="J232" s="89"/>
      <c r="K232" s="89"/>
      <c r="L232" s="93"/>
      <c r="M232" s="89"/>
      <c r="N232" s="89"/>
      <c r="O232" s="89"/>
      <c r="P232" s="94"/>
    </row>
    <row r="233" spans="5:16" x14ac:dyDescent="0.2">
      <c r="E233" s="89"/>
      <c r="F233" s="92"/>
      <c r="I233" s="89"/>
      <c r="J233" s="89"/>
      <c r="K233" s="89"/>
      <c r="L233" s="93"/>
      <c r="M233" s="89"/>
      <c r="N233" s="89"/>
      <c r="O233" s="89"/>
      <c r="P233" s="94"/>
    </row>
    <row r="234" spans="5:16" x14ac:dyDescent="0.2">
      <c r="E234" s="89"/>
      <c r="F234" s="92"/>
      <c r="I234" s="89"/>
      <c r="J234" s="89"/>
      <c r="K234" s="89"/>
      <c r="L234" s="93"/>
      <c r="M234" s="89"/>
      <c r="N234" s="89"/>
      <c r="O234" s="89"/>
      <c r="P234" s="94"/>
    </row>
    <row r="235" spans="5:16" x14ac:dyDescent="0.2">
      <c r="E235" s="89"/>
      <c r="F235" s="92"/>
      <c r="I235" s="89"/>
      <c r="J235" s="89"/>
      <c r="K235" s="89"/>
      <c r="L235" s="93"/>
      <c r="M235" s="89"/>
      <c r="N235" s="89"/>
      <c r="O235" s="89"/>
      <c r="P235" s="94"/>
    </row>
    <row r="236" spans="5:16" x14ac:dyDescent="0.2">
      <c r="E236" s="89"/>
      <c r="F236" s="92"/>
      <c r="I236" s="89"/>
      <c r="J236" s="89"/>
      <c r="K236" s="89"/>
      <c r="L236" s="93"/>
      <c r="M236" s="89"/>
      <c r="N236" s="89"/>
      <c r="O236" s="89"/>
      <c r="P236" s="94"/>
    </row>
    <row r="237" spans="5:16" x14ac:dyDescent="0.2">
      <c r="E237" s="89"/>
      <c r="F237" s="92"/>
      <c r="I237" s="89"/>
      <c r="J237" s="89"/>
      <c r="K237" s="89"/>
      <c r="L237" s="93"/>
      <c r="M237" s="89"/>
      <c r="N237" s="89"/>
      <c r="O237" s="89"/>
      <c r="P237" s="94"/>
    </row>
    <row r="238" spans="5:16" x14ac:dyDescent="0.2">
      <c r="E238" s="89"/>
      <c r="F238" s="92"/>
      <c r="I238" s="89"/>
      <c r="J238" s="89"/>
      <c r="K238" s="89"/>
      <c r="L238" s="93"/>
      <c r="M238" s="89"/>
      <c r="N238" s="89"/>
      <c r="O238" s="89"/>
      <c r="P238" s="94"/>
    </row>
    <row r="239" spans="5:16" x14ac:dyDescent="0.2">
      <c r="E239" s="89"/>
      <c r="F239" s="92"/>
      <c r="I239" s="89"/>
      <c r="J239" s="89"/>
      <c r="K239" s="89"/>
      <c r="L239" s="93"/>
      <c r="M239" s="89"/>
      <c r="N239" s="89"/>
      <c r="O239" s="89"/>
      <c r="P239" s="94"/>
    </row>
    <row r="240" spans="5:16" x14ac:dyDescent="0.2">
      <c r="E240" s="89"/>
      <c r="F240" s="92"/>
      <c r="I240" s="89"/>
      <c r="J240" s="89"/>
      <c r="K240" s="89"/>
      <c r="L240" s="93"/>
      <c r="M240" s="89"/>
      <c r="N240" s="89"/>
      <c r="O240" s="89"/>
      <c r="P240" s="94"/>
    </row>
    <row r="241" spans="5:16" x14ac:dyDescent="0.2">
      <c r="E241" s="89"/>
      <c r="F241" s="92"/>
      <c r="I241" s="89"/>
      <c r="J241" s="89"/>
      <c r="K241" s="89"/>
      <c r="L241" s="93"/>
      <c r="M241" s="89"/>
      <c r="N241" s="89"/>
      <c r="O241" s="89"/>
      <c r="P241" s="94"/>
    </row>
    <row r="242" spans="5:16" x14ac:dyDescent="0.2">
      <c r="E242" s="89"/>
      <c r="F242" s="92"/>
      <c r="I242" s="89"/>
      <c r="J242" s="89"/>
      <c r="K242" s="89"/>
      <c r="L242" s="93"/>
      <c r="M242" s="89"/>
      <c r="N242" s="89"/>
      <c r="O242" s="89"/>
      <c r="P242" s="94"/>
    </row>
    <row r="243" spans="5:16" x14ac:dyDescent="0.2">
      <c r="E243" s="89"/>
      <c r="F243" s="92"/>
      <c r="I243" s="89"/>
      <c r="J243" s="89"/>
      <c r="K243" s="89"/>
      <c r="L243" s="93"/>
      <c r="M243" s="89"/>
      <c r="N243" s="89"/>
      <c r="O243" s="89"/>
      <c r="P243" s="94"/>
    </row>
    <row r="244" spans="5:16" x14ac:dyDescent="0.2">
      <c r="E244" s="89"/>
      <c r="F244" s="92"/>
      <c r="I244" s="89"/>
      <c r="J244" s="89"/>
      <c r="K244" s="89"/>
      <c r="L244" s="93"/>
      <c r="M244" s="89"/>
      <c r="N244" s="89"/>
      <c r="O244" s="89"/>
      <c r="P244" s="94"/>
    </row>
    <row r="245" spans="5:16" x14ac:dyDescent="0.2">
      <c r="E245" s="89"/>
      <c r="F245" s="92"/>
      <c r="I245" s="89"/>
      <c r="J245" s="89"/>
      <c r="K245" s="89"/>
      <c r="L245" s="93"/>
      <c r="M245" s="89"/>
      <c r="N245" s="89"/>
      <c r="O245" s="89"/>
      <c r="P245" s="94"/>
    </row>
    <row r="246" spans="5:16" x14ac:dyDescent="0.2">
      <c r="E246" s="89"/>
      <c r="F246" s="92"/>
      <c r="I246" s="89"/>
      <c r="J246" s="89"/>
      <c r="K246" s="89"/>
      <c r="L246" s="93"/>
      <c r="M246" s="89"/>
      <c r="N246" s="89"/>
      <c r="O246" s="89"/>
      <c r="P246" s="94"/>
    </row>
    <row r="247" spans="5:16" x14ac:dyDescent="0.2">
      <c r="E247" s="89"/>
      <c r="F247" s="92"/>
      <c r="I247" s="89"/>
      <c r="J247" s="89"/>
      <c r="K247" s="89"/>
      <c r="L247" s="93"/>
      <c r="M247" s="89"/>
      <c r="N247" s="89"/>
      <c r="O247" s="89"/>
      <c r="P247" s="94"/>
    </row>
    <row r="248" spans="5:16" x14ac:dyDescent="0.2">
      <c r="E248" s="89"/>
      <c r="F248" s="92"/>
      <c r="I248" s="89"/>
      <c r="J248" s="89"/>
      <c r="K248" s="89"/>
      <c r="L248" s="93"/>
      <c r="M248" s="89"/>
      <c r="N248" s="89"/>
      <c r="O248" s="89"/>
      <c r="P248" s="94"/>
    </row>
    <row r="249" spans="5:16" x14ac:dyDescent="0.2">
      <c r="E249" s="89"/>
      <c r="F249" s="92"/>
      <c r="I249" s="89"/>
      <c r="J249" s="89"/>
      <c r="K249" s="89"/>
      <c r="L249" s="93"/>
      <c r="M249" s="89"/>
      <c r="N249" s="89"/>
      <c r="O249" s="89"/>
      <c r="P249" s="94"/>
    </row>
    <row r="250" spans="5:16" x14ac:dyDescent="0.2">
      <c r="E250" s="89"/>
      <c r="F250" s="92"/>
      <c r="I250" s="89"/>
      <c r="J250" s="89"/>
      <c r="K250" s="89"/>
      <c r="L250" s="93"/>
      <c r="M250" s="89"/>
      <c r="N250" s="89"/>
      <c r="O250" s="89"/>
      <c r="P250" s="94"/>
    </row>
    <row r="251" spans="5:16" x14ac:dyDescent="0.2">
      <c r="E251" s="89"/>
      <c r="F251" s="92"/>
      <c r="I251" s="89"/>
      <c r="J251" s="89"/>
      <c r="K251" s="89"/>
      <c r="L251" s="93"/>
      <c r="M251" s="89"/>
      <c r="N251" s="89"/>
      <c r="O251" s="89"/>
      <c r="P251" s="94"/>
    </row>
    <row r="252" spans="5:16" x14ac:dyDescent="0.2">
      <c r="E252" s="89"/>
      <c r="F252" s="92"/>
      <c r="I252" s="89"/>
      <c r="J252" s="89"/>
      <c r="K252" s="89"/>
      <c r="L252" s="93"/>
      <c r="M252" s="89"/>
      <c r="N252" s="89"/>
      <c r="O252" s="89"/>
      <c r="P252" s="94"/>
    </row>
    <row r="253" spans="5:16" x14ac:dyDescent="0.2">
      <c r="E253" s="89"/>
      <c r="F253" s="92"/>
      <c r="I253" s="89"/>
      <c r="J253" s="89"/>
      <c r="K253" s="89"/>
      <c r="L253" s="93"/>
      <c r="M253" s="89"/>
      <c r="N253" s="89"/>
      <c r="O253" s="89"/>
      <c r="P253" s="94"/>
    </row>
    <row r="254" spans="5:16" x14ac:dyDescent="0.2">
      <c r="E254" s="89"/>
      <c r="F254" s="92"/>
      <c r="I254" s="89"/>
      <c r="J254" s="89"/>
      <c r="K254" s="89"/>
      <c r="L254" s="93"/>
      <c r="M254" s="89"/>
      <c r="N254" s="89"/>
      <c r="O254" s="89"/>
      <c r="P254" s="94"/>
    </row>
    <row r="255" spans="5:16" x14ac:dyDescent="0.2">
      <c r="E255" s="89"/>
      <c r="F255" s="92"/>
      <c r="I255" s="89"/>
      <c r="J255" s="89"/>
      <c r="K255" s="89"/>
      <c r="L255" s="93"/>
      <c r="M255" s="89"/>
      <c r="N255" s="89"/>
      <c r="O255" s="89"/>
      <c r="P255" s="94"/>
    </row>
    <row r="256" spans="5:16" x14ac:dyDescent="0.2">
      <c r="E256" s="89"/>
      <c r="F256" s="92"/>
      <c r="I256" s="89"/>
      <c r="J256" s="89"/>
      <c r="K256" s="89"/>
      <c r="L256" s="93"/>
      <c r="M256" s="89"/>
      <c r="N256" s="89"/>
      <c r="O256" s="89"/>
      <c r="P256" s="94"/>
    </row>
    <row r="257" spans="5:16" x14ac:dyDescent="0.2">
      <c r="E257" s="89"/>
      <c r="F257" s="92"/>
      <c r="I257" s="89"/>
      <c r="J257" s="89"/>
      <c r="K257" s="89"/>
      <c r="L257" s="93"/>
      <c r="M257" s="89"/>
      <c r="N257" s="89"/>
      <c r="O257" s="89"/>
      <c r="P257" s="94"/>
    </row>
    <row r="258" spans="5:16" x14ac:dyDescent="0.2">
      <c r="E258" s="89"/>
      <c r="F258" s="92"/>
      <c r="I258" s="89"/>
      <c r="J258" s="89"/>
      <c r="K258" s="89"/>
      <c r="L258" s="93"/>
      <c r="M258" s="89"/>
      <c r="N258" s="89"/>
      <c r="O258" s="89"/>
      <c r="P258" s="94"/>
    </row>
    <row r="259" spans="5:16" x14ac:dyDescent="0.2">
      <c r="E259" s="89"/>
      <c r="F259" s="92"/>
      <c r="I259" s="89"/>
      <c r="J259" s="89"/>
      <c r="K259" s="89"/>
      <c r="L259" s="93"/>
      <c r="M259" s="89"/>
      <c r="N259" s="89"/>
      <c r="O259" s="89"/>
      <c r="P259" s="94"/>
    </row>
    <row r="260" spans="5:16" x14ac:dyDescent="0.2">
      <c r="E260" s="89"/>
      <c r="F260" s="92"/>
      <c r="I260" s="89"/>
      <c r="J260" s="89"/>
      <c r="K260" s="89"/>
      <c r="L260" s="93"/>
      <c r="M260" s="89"/>
      <c r="N260" s="89"/>
      <c r="O260" s="89"/>
      <c r="P260" s="94"/>
    </row>
    <row r="261" spans="5:16" x14ac:dyDescent="0.2">
      <c r="E261" s="89"/>
      <c r="F261" s="92"/>
      <c r="I261" s="89"/>
      <c r="J261" s="89"/>
      <c r="K261" s="89"/>
      <c r="L261" s="93"/>
      <c r="M261" s="89"/>
      <c r="N261" s="89"/>
      <c r="O261" s="89"/>
      <c r="P261" s="94"/>
    </row>
    <row r="262" spans="5:16" x14ac:dyDescent="0.2">
      <c r="E262" s="89"/>
      <c r="F262" s="92"/>
      <c r="I262" s="89"/>
      <c r="J262" s="89"/>
      <c r="K262" s="89"/>
      <c r="L262" s="93"/>
      <c r="M262" s="89"/>
      <c r="N262" s="89"/>
      <c r="O262" s="89"/>
      <c r="P262" s="94"/>
    </row>
    <row r="263" spans="5:16" x14ac:dyDescent="0.2">
      <c r="E263" s="89"/>
      <c r="F263" s="92"/>
      <c r="I263" s="89"/>
      <c r="J263" s="89"/>
      <c r="K263" s="89"/>
      <c r="L263" s="93"/>
      <c r="M263" s="89"/>
      <c r="N263" s="89"/>
      <c r="O263" s="89"/>
      <c r="P263" s="94"/>
    </row>
    <row r="264" spans="5:16" x14ac:dyDescent="0.2">
      <c r="E264" s="89"/>
      <c r="F264" s="92"/>
      <c r="I264" s="89"/>
      <c r="J264" s="89"/>
      <c r="K264" s="89"/>
      <c r="L264" s="93"/>
      <c r="M264" s="89"/>
      <c r="N264" s="89"/>
      <c r="O264" s="89"/>
      <c r="P264" s="94"/>
    </row>
    <row r="265" spans="5:16" x14ac:dyDescent="0.2">
      <c r="E265" s="89"/>
      <c r="F265" s="92"/>
      <c r="I265" s="89"/>
      <c r="J265" s="89"/>
      <c r="K265" s="89"/>
      <c r="L265" s="93"/>
      <c r="M265" s="89"/>
      <c r="N265" s="89"/>
      <c r="O265" s="89"/>
      <c r="P265" s="94"/>
    </row>
    <row r="266" spans="5:16" x14ac:dyDescent="0.2">
      <c r="E266" s="89"/>
      <c r="F266" s="92"/>
      <c r="I266" s="89"/>
      <c r="J266" s="89"/>
      <c r="K266" s="89"/>
      <c r="L266" s="93"/>
      <c r="M266" s="89"/>
      <c r="N266" s="89"/>
      <c r="O266" s="89"/>
      <c r="P266" s="94"/>
    </row>
    <row r="267" spans="5:16" x14ac:dyDescent="0.2">
      <c r="E267" s="89"/>
      <c r="F267" s="92"/>
      <c r="I267" s="89"/>
      <c r="J267" s="89"/>
      <c r="K267" s="89"/>
      <c r="L267" s="93"/>
      <c r="M267" s="89"/>
      <c r="N267" s="89"/>
      <c r="O267" s="89"/>
      <c r="P267" s="94"/>
    </row>
    <row r="268" spans="5:16" x14ac:dyDescent="0.2">
      <c r="E268" s="89"/>
      <c r="F268" s="92"/>
      <c r="I268" s="89"/>
      <c r="J268" s="89"/>
      <c r="K268" s="89"/>
      <c r="L268" s="93"/>
      <c r="M268" s="89"/>
      <c r="N268" s="89"/>
      <c r="O268" s="89"/>
      <c r="P268" s="94"/>
    </row>
    <row r="269" spans="5:16" x14ac:dyDescent="0.2">
      <c r="E269" s="89"/>
      <c r="F269" s="92"/>
      <c r="I269" s="89"/>
      <c r="J269" s="89"/>
      <c r="K269" s="89"/>
      <c r="L269" s="93"/>
      <c r="M269" s="89"/>
      <c r="N269" s="89"/>
      <c r="O269" s="89"/>
      <c r="P269" s="94"/>
    </row>
    <row r="270" spans="5:16" x14ac:dyDescent="0.2">
      <c r="E270" s="89"/>
      <c r="F270" s="92"/>
      <c r="I270" s="89"/>
      <c r="J270" s="89"/>
      <c r="K270" s="89"/>
      <c r="L270" s="93"/>
      <c r="M270" s="89"/>
      <c r="N270" s="89"/>
      <c r="O270" s="89"/>
      <c r="P270" s="94"/>
    </row>
    <row r="271" spans="5:16" x14ac:dyDescent="0.2">
      <c r="E271" s="89"/>
      <c r="F271" s="92"/>
      <c r="I271" s="89"/>
      <c r="J271" s="89"/>
      <c r="K271" s="89"/>
      <c r="L271" s="93"/>
      <c r="M271" s="89"/>
      <c r="N271" s="89"/>
      <c r="O271" s="89"/>
      <c r="P271" s="94"/>
    </row>
    <row r="272" spans="5:16" x14ac:dyDescent="0.2">
      <c r="E272" s="89"/>
      <c r="F272" s="92"/>
      <c r="I272" s="89"/>
      <c r="J272" s="89"/>
      <c r="K272" s="89"/>
      <c r="L272" s="93"/>
      <c r="M272" s="89"/>
      <c r="N272" s="89"/>
      <c r="O272" s="89"/>
      <c r="P272" s="94"/>
    </row>
    <row r="273" spans="5:16" x14ac:dyDescent="0.2">
      <c r="E273" s="89"/>
      <c r="F273" s="92"/>
      <c r="I273" s="89"/>
      <c r="J273" s="89"/>
      <c r="K273" s="89"/>
      <c r="L273" s="93"/>
      <c r="M273" s="89"/>
      <c r="N273" s="89"/>
      <c r="O273" s="89"/>
      <c r="P273" s="94"/>
    </row>
    <row r="274" spans="5:16" x14ac:dyDescent="0.2">
      <c r="E274" s="89"/>
      <c r="F274" s="92"/>
      <c r="I274" s="89"/>
      <c r="J274" s="89"/>
      <c r="K274" s="89"/>
      <c r="L274" s="93"/>
      <c r="M274" s="89"/>
      <c r="N274" s="89"/>
      <c r="O274" s="89"/>
      <c r="P274" s="94"/>
    </row>
    <row r="275" spans="5:16" x14ac:dyDescent="0.2">
      <c r="E275" s="89"/>
      <c r="F275" s="92"/>
      <c r="I275" s="89"/>
      <c r="J275" s="89"/>
      <c r="K275" s="89"/>
      <c r="L275" s="93"/>
      <c r="M275" s="89"/>
      <c r="N275" s="89"/>
      <c r="O275" s="89"/>
      <c r="P275" s="94"/>
    </row>
    <row r="276" spans="5:16" x14ac:dyDescent="0.2">
      <c r="E276" s="89"/>
      <c r="F276" s="92"/>
      <c r="I276" s="89"/>
      <c r="J276" s="89"/>
      <c r="K276" s="89"/>
      <c r="L276" s="93"/>
      <c r="M276" s="89"/>
      <c r="N276" s="89"/>
      <c r="O276" s="89"/>
      <c r="P276" s="94"/>
    </row>
    <row r="277" spans="5:16" x14ac:dyDescent="0.2">
      <c r="E277" s="89"/>
      <c r="F277" s="92"/>
      <c r="I277" s="89"/>
      <c r="J277" s="89"/>
      <c r="K277" s="89"/>
      <c r="L277" s="93"/>
      <c r="M277" s="89"/>
      <c r="N277" s="89"/>
      <c r="O277" s="89"/>
      <c r="P277" s="94"/>
    </row>
    <row r="278" spans="5:16" x14ac:dyDescent="0.2">
      <c r="E278" s="89"/>
      <c r="F278" s="92"/>
      <c r="I278" s="89"/>
      <c r="J278" s="89"/>
      <c r="K278" s="89"/>
      <c r="L278" s="93"/>
      <c r="M278" s="89"/>
      <c r="N278" s="89"/>
      <c r="O278" s="89"/>
      <c r="P278" s="94"/>
    </row>
    <row r="279" spans="5:16" x14ac:dyDescent="0.2">
      <c r="E279" s="89"/>
      <c r="F279" s="92"/>
      <c r="I279" s="89"/>
      <c r="J279" s="89"/>
      <c r="K279" s="89"/>
      <c r="L279" s="93"/>
      <c r="M279" s="89"/>
      <c r="N279" s="89"/>
      <c r="O279" s="89"/>
      <c r="P279" s="94"/>
    </row>
    <row r="280" spans="5:16" x14ac:dyDescent="0.2">
      <c r="E280" s="89"/>
      <c r="F280" s="92"/>
      <c r="I280" s="89"/>
      <c r="J280" s="89"/>
      <c r="K280" s="89"/>
      <c r="L280" s="93"/>
      <c r="M280" s="89"/>
      <c r="N280" s="89"/>
      <c r="O280" s="89"/>
      <c r="P280" s="94"/>
    </row>
    <row r="281" spans="5:16" x14ac:dyDescent="0.2">
      <c r="E281" s="89"/>
      <c r="F281" s="92"/>
      <c r="I281" s="89"/>
      <c r="J281" s="89"/>
      <c r="K281" s="89"/>
      <c r="L281" s="93"/>
      <c r="M281" s="89"/>
      <c r="N281" s="89"/>
      <c r="O281" s="89"/>
      <c r="P281" s="94"/>
    </row>
    <row r="282" spans="5:16" x14ac:dyDescent="0.2">
      <c r="E282" s="89"/>
      <c r="F282" s="92"/>
      <c r="I282" s="89"/>
      <c r="J282" s="89"/>
      <c r="K282" s="89"/>
      <c r="L282" s="93"/>
      <c r="M282" s="89"/>
      <c r="N282" s="89"/>
      <c r="O282" s="89"/>
      <c r="P282" s="94"/>
    </row>
    <row r="283" spans="5:16" x14ac:dyDescent="0.2">
      <c r="E283" s="89"/>
      <c r="F283" s="92"/>
      <c r="I283" s="89"/>
      <c r="J283" s="89"/>
      <c r="K283" s="89"/>
      <c r="L283" s="93"/>
      <c r="M283" s="89"/>
      <c r="N283" s="89"/>
      <c r="O283" s="89"/>
      <c r="P283" s="94"/>
    </row>
    <row r="284" spans="5:16" x14ac:dyDescent="0.2">
      <c r="E284" s="89"/>
      <c r="F284" s="92"/>
      <c r="I284" s="89"/>
      <c r="J284" s="89"/>
      <c r="K284" s="89"/>
      <c r="L284" s="93"/>
      <c r="M284" s="89"/>
      <c r="N284" s="89"/>
      <c r="O284" s="89"/>
      <c r="P284" s="94"/>
    </row>
    <row r="285" spans="5:16" x14ac:dyDescent="0.2">
      <c r="E285" s="89"/>
      <c r="F285" s="92"/>
      <c r="I285" s="89"/>
      <c r="J285" s="89"/>
      <c r="K285" s="89"/>
      <c r="L285" s="93"/>
      <c r="M285" s="89"/>
      <c r="N285" s="89"/>
      <c r="O285" s="89"/>
      <c r="P285" s="94"/>
    </row>
    <row r="286" spans="5:16" x14ac:dyDescent="0.2">
      <c r="E286" s="89"/>
      <c r="F286" s="92"/>
      <c r="I286" s="89"/>
      <c r="J286" s="89"/>
      <c r="K286" s="89"/>
      <c r="L286" s="93"/>
      <c r="M286" s="89"/>
      <c r="N286" s="89"/>
      <c r="O286" s="89"/>
      <c r="P286" s="94"/>
    </row>
    <row r="287" spans="5:16" x14ac:dyDescent="0.2">
      <c r="E287" s="89"/>
      <c r="F287" s="92"/>
      <c r="I287" s="89"/>
      <c r="J287" s="89"/>
      <c r="K287" s="89"/>
      <c r="L287" s="93"/>
      <c r="M287" s="89"/>
      <c r="N287" s="89"/>
      <c r="O287" s="89"/>
      <c r="P287" s="94"/>
    </row>
    <row r="288" spans="5:16" x14ac:dyDescent="0.2">
      <c r="E288" s="89"/>
      <c r="F288" s="92"/>
      <c r="I288" s="89"/>
      <c r="J288" s="89"/>
      <c r="K288" s="89"/>
      <c r="L288" s="93"/>
      <c r="M288" s="89"/>
      <c r="N288" s="89"/>
      <c r="O288" s="89"/>
      <c r="P288" s="94"/>
    </row>
    <row r="289" spans="5:16" x14ac:dyDescent="0.2">
      <c r="E289" s="89"/>
      <c r="F289" s="92"/>
      <c r="I289" s="89"/>
      <c r="J289" s="89"/>
      <c r="K289" s="89"/>
      <c r="L289" s="93"/>
      <c r="M289" s="89"/>
      <c r="N289" s="89"/>
      <c r="O289" s="89"/>
      <c r="P289" s="94"/>
    </row>
    <row r="290" spans="5:16" x14ac:dyDescent="0.2">
      <c r="E290" s="89"/>
      <c r="F290" s="92"/>
      <c r="I290" s="89"/>
      <c r="J290" s="89"/>
      <c r="K290" s="89"/>
      <c r="L290" s="93"/>
      <c r="M290" s="89"/>
      <c r="N290" s="89"/>
      <c r="O290" s="89"/>
      <c r="P290" s="94"/>
    </row>
    <row r="291" spans="5:16" x14ac:dyDescent="0.2">
      <c r="E291" s="89"/>
      <c r="F291" s="92"/>
      <c r="I291" s="89"/>
      <c r="J291" s="89"/>
      <c r="K291" s="89"/>
      <c r="L291" s="93"/>
      <c r="M291" s="89"/>
      <c r="N291" s="89"/>
      <c r="O291" s="89"/>
      <c r="P291" s="94"/>
    </row>
    <row r="292" spans="5:16" x14ac:dyDescent="0.2">
      <c r="E292" s="89"/>
      <c r="F292" s="92"/>
      <c r="I292" s="89"/>
      <c r="J292" s="89"/>
      <c r="K292" s="89"/>
      <c r="L292" s="93"/>
      <c r="M292" s="89"/>
      <c r="N292" s="89"/>
      <c r="O292" s="89"/>
      <c r="P292" s="94"/>
    </row>
    <row r="293" spans="5:16" x14ac:dyDescent="0.2">
      <c r="E293" s="89"/>
      <c r="F293" s="92"/>
      <c r="I293" s="89"/>
      <c r="J293" s="89"/>
      <c r="K293" s="89"/>
      <c r="L293" s="93"/>
      <c r="M293" s="89"/>
      <c r="N293" s="89"/>
      <c r="O293" s="89"/>
      <c r="P293" s="94"/>
    </row>
    <row r="294" spans="5:16" x14ac:dyDescent="0.2">
      <c r="E294" s="89"/>
      <c r="F294" s="92"/>
      <c r="I294" s="89"/>
      <c r="J294" s="89"/>
      <c r="K294" s="89"/>
      <c r="L294" s="93"/>
      <c r="M294" s="89"/>
      <c r="N294" s="89"/>
      <c r="O294" s="89"/>
      <c r="P294" s="94"/>
    </row>
    <row r="295" spans="5:16" x14ac:dyDescent="0.2">
      <c r="E295" s="89"/>
      <c r="F295" s="92"/>
      <c r="I295" s="89"/>
      <c r="J295" s="89"/>
      <c r="K295" s="89"/>
      <c r="L295" s="93"/>
      <c r="M295" s="89"/>
      <c r="N295" s="89"/>
      <c r="O295" s="89"/>
      <c r="P295" s="94"/>
    </row>
    <row r="296" spans="5:16" x14ac:dyDescent="0.2">
      <c r="E296" s="89"/>
      <c r="F296" s="92"/>
      <c r="I296" s="89"/>
      <c r="J296" s="89"/>
      <c r="K296" s="89"/>
      <c r="L296" s="93"/>
      <c r="M296" s="89"/>
      <c r="N296" s="89"/>
      <c r="O296" s="89"/>
      <c r="P296" s="94"/>
    </row>
    <row r="297" spans="5:16" x14ac:dyDescent="0.2">
      <c r="E297" s="89"/>
      <c r="F297" s="92"/>
      <c r="I297" s="89"/>
      <c r="J297" s="89"/>
      <c r="K297" s="89"/>
      <c r="L297" s="93"/>
      <c r="M297" s="89"/>
      <c r="N297" s="89"/>
      <c r="O297" s="89"/>
      <c r="P297" s="94"/>
    </row>
    <row r="298" spans="5:16" x14ac:dyDescent="0.2">
      <c r="E298" s="89"/>
      <c r="F298" s="92"/>
      <c r="I298" s="89"/>
      <c r="J298" s="89"/>
      <c r="K298" s="89"/>
      <c r="L298" s="93"/>
      <c r="M298" s="89"/>
      <c r="N298" s="89"/>
      <c r="O298" s="89"/>
      <c r="P298" s="94"/>
    </row>
    <row r="299" spans="5:16" x14ac:dyDescent="0.2">
      <c r="E299" s="89"/>
      <c r="F299" s="92"/>
      <c r="I299" s="89"/>
      <c r="J299" s="89"/>
      <c r="K299" s="89"/>
      <c r="L299" s="93"/>
      <c r="M299" s="89"/>
      <c r="N299" s="89"/>
      <c r="O299" s="89"/>
      <c r="P299" s="94"/>
    </row>
    <row r="300" spans="5:16" x14ac:dyDescent="0.2">
      <c r="E300" s="89"/>
      <c r="F300" s="92"/>
      <c r="I300" s="89"/>
      <c r="J300" s="89"/>
      <c r="K300" s="89"/>
      <c r="L300" s="93"/>
      <c r="M300" s="89"/>
      <c r="N300" s="89"/>
      <c r="O300" s="89"/>
      <c r="P300" s="94"/>
    </row>
    <row r="301" spans="5:16" x14ac:dyDescent="0.2">
      <c r="E301" s="89"/>
      <c r="F301" s="92"/>
      <c r="I301" s="89"/>
      <c r="J301" s="89"/>
      <c r="K301" s="89"/>
      <c r="L301" s="93"/>
      <c r="M301" s="89"/>
      <c r="N301" s="89"/>
      <c r="O301" s="89"/>
      <c r="P301" s="94"/>
    </row>
    <row r="302" spans="5:16" x14ac:dyDescent="0.2">
      <c r="E302" s="89"/>
      <c r="F302" s="92"/>
      <c r="I302" s="89"/>
      <c r="J302" s="89"/>
      <c r="K302" s="89"/>
      <c r="L302" s="93"/>
      <c r="M302" s="89"/>
      <c r="N302" s="89"/>
      <c r="O302" s="89"/>
      <c r="P302" s="94"/>
    </row>
    <row r="303" spans="5:16" x14ac:dyDescent="0.2">
      <c r="E303" s="89"/>
      <c r="F303" s="92"/>
      <c r="I303" s="89"/>
      <c r="J303" s="89"/>
      <c r="K303" s="89"/>
      <c r="L303" s="93"/>
      <c r="M303" s="89"/>
      <c r="N303" s="89"/>
      <c r="O303" s="89"/>
      <c r="P303" s="94"/>
    </row>
    <row r="304" spans="5:16" x14ac:dyDescent="0.2">
      <c r="E304" s="89"/>
      <c r="F304" s="92"/>
      <c r="I304" s="89"/>
      <c r="J304" s="89"/>
      <c r="K304" s="89"/>
      <c r="L304" s="93"/>
      <c r="M304" s="89"/>
      <c r="N304" s="89"/>
      <c r="O304" s="89"/>
      <c r="P304" s="94"/>
    </row>
    <row r="305" spans="5:16" x14ac:dyDescent="0.2">
      <c r="E305" s="89"/>
      <c r="F305" s="92"/>
      <c r="I305" s="89"/>
      <c r="J305" s="89"/>
      <c r="K305" s="89"/>
      <c r="L305" s="93"/>
      <c r="M305" s="89"/>
      <c r="N305" s="89"/>
      <c r="O305" s="89"/>
      <c r="P305" s="94"/>
    </row>
    <row r="306" spans="5:16" x14ac:dyDescent="0.2">
      <c r="E306" s="89"/>
      <c r="F306" s="92"/>
      <c r="I306" s="89"/>
      <c r="J306" s="89"/>
      <c r="K306" s="89"/>
      <c r="L306" s="93"/>
      <c r="M306" s="89"/>
      <c r="N306" s="89"/>
      <c r="O306" s="89"/>
      <c r="P306" s="94"/>
    </row>
    <row r="307" spans="5:16" x14ac:dyDescent="0.2">
      <c r="E307" s="89"/>
      <c r="F307" s="92"/>
      <c r="I307" s="89"/>
      <c r="J307" s="89"/>
      <c r="K307" s="89"/>
      <c r="L307" s="93"/>
      <c r="M307" s="89"/>
      <c r="N307" s="89"/>
      <c r="O307" s="89"/>
      <c r="P307" s="94"/>
    </row>
    <row r="308" spans="5:16" x14ac:dyDescent="0.2">
      <c r="E308" s="89"/>
      <c r="F308" s="92"/>
      <c r="I308" s="89"/>
      <c r="J308" s="89"/>
      <c r="K308" s="89"/>
      <c r="L308" s="93"/>
      <c r="M308" s="89"/>
      <c r="N308" s="89"/>
      <c r="O308" s="89"/>
      <c r="P308" s="94"/>
    </row>
    <row r="309" spans="5:16" x14ac:dyDescent="0.2">
      <c r="E309" s="89"/>
      <c r="F309" s="92"/>
      <c r="I309" s="89"/>
      <c r="J309" s="89"/>
      <c r="K309" s="89"/>
      <c r="L309" s="93"/>
      <c r="M309" s="89"/>
      <c r="N309" s="89"/>
      <c r="O309" s="89"/>
      <c r="P309" s="94"/>
    </row>
    <row r="310" spans="5:16" x14ac:dyDescent="0.2">
      <c r="E310" s="89"/>
      <c r="F310" s="92"/>
      <c r="I310" s="89"/>
      <c r="J310" s="89"/>
      <c r="K310" s="89"/>
      <c r="L310" s="93"/>
      <c r="M310" s="89"/>
      <c r="N310" s="89"/>
      <c r="O310" s="89"/>
      <c r="P310" s="94"/>
    </row>
    <row r="311" spans="5:16" x14ac:dyDescent="0.2">
      <c r="E311" s="89"/>
      <c r="F311" s="92"/>
      <c r="I311" s="89"/>
      <c r="J311" s="89"/>
      <c r="K311" s="89"/>
      <c r="L311" s="93"/>
      <c r="M311" s="89"/>
      <c r="N311" s="89"/>
      <c r="O311" s="89"/>
      <c r="P311" s="94"/>
    </row>
    <row r="312" spans="5:16" x14ac:dyDescent="0.2">
      <c r="E312" s="89"/>
      <c r="F312" s="92"/>
      <c r="I312" s="89"/>
      <c r="J312" s="89"/>
      <c r="K312" s="89"/>
      <c r="L312" s="93"/>
      <c r="M312" s="89"/>
      <c r="N312" s="89"/>
      <c r="O312" s="89"/>
      <c r="P312" s="94"/>
    </row>
    <row r="313" spans="5:16" x14ac:dyDescent="0.2">
      <c r="E313" s="89"/>
      <c r="F313" s="92"/>
      <c r="I313" s="89"/>
      <c r="J313" s="89"/>
      <c r="K313" s="89"/>
      <c r="L313" s="93"/>
      <c r="M313" s="89"/>
      <c r="N313" s="89"/>
      <c r="O313" s="89"/>
      <c r="P313" s="94"/>
    </row>
    <row r="314" spans="5:16" x14ac:dyDescent="0.2">
      <c r="E314" s="89"/>
      <c r="F314" s="92"/>
      <c r="I314" s="89"/>
      <c r="J314" s="89"/>
      <c r="K314" s="89"/>
      <c r="L314" s="93"/>
      <c r="M314" s="89"/>
      <c r="N314" s="89"/>
      <c r="O314" s="89"/>
      <c r="P314" s="94"/>
    </row>
    <row r="315" spans="5:16" x14ac:dyDescent="0.2">
      <c r="E315" s="89"/>
      <c r="F315" s="92"/>
      <c r="I315" s="89"/>
      <c r="J315" s="89"/>
      <c r="K315" s="89"/>
      <c r="L315" s="93"/>
      <c r="M315" s="89"/>
      <c r="N315" s="89"/>
      <c r="O315" s="89"/>
      <c r="P315" s="94"/>
    </row>
    <row r="316" spans="5:16" x14ac:dyDescent="0.2">
      <c r="E316" s="89"/>
      <c r="F316" s="92"/>
      <c r="I316" s="89"/>
      <c r="J316" s="89"/>
      <c r="K316" s="89"/>
      <c r="L316" s="93"/>
      <c r="M316" s="89"/>
      <c r="N316" s="89"/>
      <c r="O316" s="89"/>
      <c r="P316" s="94"/>
    </row>
    <row r="317" spans="5:16" x14ac:dyDescent="0.2">
      <c r="E317" s="89"/>
      <c r="F317" s="92"/>
      <c r="I317" s="89"/>
      <c r="J317" s="89"/>
      <c r="K317" s="89"/>
      <c r="L317" s="93"/>
      <c r="M317" s="89"/>
      <c r="N317" s="89"/>
      <c r="O317" s="89"/>
      <c r="P317" s="94"/>
    </row>
    <row r="318" spans="5:16" x14ac:dyDescent="0.2">
      <c r="E318" s="89"/>
      <c r="F318" s="92"/>
      <c r="I318" s="89"/>
      <c r="J318" s="89"/>
      <c r="K318" s="89"/>
      <c r="L318" s="93"/>
      <c r="M318" s="89"/>
      <c r="N318" s="89"/>
      <c r="O318" s="89"/>
      <c r="P318" s="94"/>
    </row>
    <row r="319" spans="5:16" x14ac:dyDescent="0.2">
      <c r="E319" s="89"/>
      <c r="F319" s="92"/>
      <c r="I319" s="89"/>
      <c r="J319" s="89"/>
      <c r="K319" s="89"/>
      <c r="L319" s="93"/>
      <c r="M319" s="89"/>
      <c r="N319" s="89"/>
      <c r="O319" s="89"/>
      <c r="P319" s="94"/>
    </row>
    <row r="320" spans="5:16" x14ac:dyDescent="0.2">
      <c r="E320" s="89"/>
      <c r="F320" s="92"/>
      <c r="I320" s="89"/>
      <c r="J320" s="89"/>
      <c r="K320" s="89"/>
      <c r="L320" s="93"/>
      <c r="M320" s="89"/>
      <c r="N320" s="89"/>
      <c r="O320" s="89"/>
      <c r="P320" s="94"/>
    </row>
    <row r="321" spans="5:16" x14ac:dyDescent="0.2">
      <c r="E321" s="89"/>
      <c r="F321" s="92"/>
      <c r="I321" s="89"/>
      <c r="J321" s="89"/>
      <c r="K321" s="89"/>
      <c r="L321" s="93"/>
      <c r="M321" s="89"/>
      <c r="N321" s="89"/>
      <c r="O321" s="89"/>
      <c r="P321" s="94"/>
    </row>
    <row r="322" spans="5:16" x14ac:dyDescent="0.2">
      <c r="E322" s="89"/>
      <c r="F322" s="92"/>
      <c r="I322" s="89"/>
      <c r="J322" s="89"/>
      <c r="K322" s="89"/>
      <c r="L322" s="93"/>
      <c r="M322" s="89"/>
      <c r="N322" s="89"/>
      <c r="O322" s="89"/>
      <c r="P322" s="94"/>
    </row>
    <row r="323" spans="5:16" x14ac:dyDescent="0.2">
      <c r="E323" s="89"/>
      <c r="F323" s="92"/>
      <c r="I323" s="89"/>
      <c r="J323" s="89"/>
      <c r="K323" s="89"/>
      <c r="L323" s="93"/>
      <c r="M323" s="89"/>
      <c r="N323" s="89"/>
      <c r="O323" s="89"/>
      <c r="P323" s="94"/>
    </row>
    <row r="324" spans="5:16" x14ac:dyDescent="0.2">
      <c r="E324" s="89"/>
      <c r="F324" s="92"/>
      <c r="I324" s="89"/>
      <c r="J324" s="89"/>
      <c r="K324" s="89"/>
      <c r="L324" s="93"/>
      <c r="M324" s="89"/>
      <c r="N324" s="89"/>
      <c r="O324" s="89"/>
      <c r="P324" s="94"/>
    </row>
    <row r="325" spans="5:16" x14ac:dyDescent="0.2">
      <c r="E325" s="89"/>
      <c r="F325" s="92"/>
      <c r="I325" s="89"/>
      <c r="J325" s="89"/>
      <c r="K325" s="89"/>
      <c r="L325" s="93"/>
      <c r="M325" s="89"/>
      <c r="N325" s="89"/>
      <c r="O325" s="89"/>
      <c r="P325" s="94"/>
    </row>
    <row r="326" spans="5:16" x14ac:dyDescent="0.2">
      <c r="E326" s="89"/>
      <c r="F326" s="92"/>
      <c r="I326" s="89"/>
      <c r="J326" s="89"/>
      <c r="K326" s="89"/>
      <c r="L326" s="93"/>
      <c r="M326" s="89"/>
      <c r="N326" s="89"/>
      <c r="O326" s="89"/>
      <c r="P326" s="94"/>
    </row>
    <row r="327" spans="5:16" x14ac:dyDescent="0.2">
      <c r="E327" s="89"/>
      <c r="F327" s="92"/>
      <c r="I327" s="89"/>
      <c r="J327" s="89"/>
      <c r="K327" s="89"/>
      <c r="L327" s="93"/>
      <c r="M327" s="89"/>
      <c r="N327" s="89"/>
      <c r="O327" s="89"/>
      <c r="P327" s="94"/>
    </row>
    <row r="328" spans="5:16" x14ac:dyDescent="0.2">
      <c r="E328" s="89"/>
      <c r="F328" s="92"/>
      <c r="I328" s="89"/>
      <c r="J328" s="89"/>
      <c r="K328" s="89"/>
      <c r="L328" s="93"/>
      <c r="M328" s="89"/>
      <c r="N328" s="89"/>
      <c r="O328" s="89"/>
      <c r="P328" s="94"/>
    </row>
    <row r="329" spans="5:16" x14ac:dyDescent="0.2">
      <c r="E329" s="89"/>
      <c r="F329" s="92"/>
      <c r="I329" s="89"/>
      <c r="J329" s="89"/>
      <c r="K329" s="89"/>
      <c r="L329" s="93"/>
      <c r="M329" s="89"/>
      <c r="N329" s="89"/>
      <c r="O329" s="89"/>
      <c r="P329" s="94"/>
    </row>
    <row r="330" spans="5:16" x14ac:dyDescent="0.2">
      <c r="E330" s="89"/>
      <c r="F330" s="92"/>
      <c r="I330" s="89"/>
      <c r="J330" s="89"/>
      <c r="K330" s="89"/>
      <c r="L330" s="93"/>
      <c r="M330" s="89"/>
      <c r="N330" s="89"/>
      <c r="O330" s="89"/>
      <c r="P330" s="94"/>
    </row>
    <row r="331" spans="5:16" x14ac:dyDescent="0.2">
      <c r="E331" s="89"/>
      <c r="F331" s="92"/>
      <c r="I331" s="89"/>
      <c r="J331" s="89"/>
      <c r="K331" s="89"/>
      <c r="L331" s="93"/>
      <c r="M331" s="89"/>
      <c r="N331" s="89"/>
      <c r="O331" s="89"/>
      <c r="P331" s="94"/>
    </row>
    <row r="332" spans="5:16" x14ac:dyDescent="0.2">
      <c r="E332" s="89"/>
      <c r="F332" s="92"/>
      <c r="I332" s="89"/>
      <c r="J332" s="89"/>
      <c r="K332" s="89"/>
      <c r="L332" s="93"/>
      <c r="M332" s="89"/>
      <c r="N332" s="89"/>
      <c r="O332" s="89"/>
      <c r="P332" s="94"/>
    </row>
    <row r="333" spans="5:16" x14ac:dyDescent="0.2">
      <c r="E333" s="89"/>
      <c r="F333" s="92"/>
      <c r="I333" s="89"/>
      <c r="J333" s="89"/>
      <c r="K333" s="89"/>
      <c r="L333" s="93"/>
      <c r="M333" s="89"/>
      <c r="N333" s="89"/>
      <c r="O333" s="89"/>
      <c r="P333" s="94"/>
    </row>
    <row r="334" spans="5:16" x14ac:dyDescent="0.2">
      <c r="E334" s="89"/>
      <c r="F334" s="92"/>
      <c r="I334" s="89"/>
      <c r="J334" s="89"/>
      <c r="K334" s="89"/>
      <c r="L334" s="93"/>
      <c r="M334" s="89"/>
      <c r="N334" s="89"/>
      <c r="O334" s="89"/>
      <c r="P334" s="94"/>
    </row>
    <row r="335" spans="5:16" x14ac:dyDescent="0.2">
      <c r="E335" s="89"/>
      <c r="F335" s="92"/>
      <c r="I335" s="89"/>
      <c r="J335" s="89"/>
      <c r="K335" s="89"/>
      <c r="L335" s="93"/>
      <c r="M335" s="89"/>
      <c r="N335" s="89"/>
      <c r="O335" s="89"/>
      <c r="P335" s="94"/>
    </row>
    <row r="336" spans="5:16" x14ac:dyDescent="0.2">
      <c r="E336" s="89"/>
      <c r="F336" s="92"/>
      <c r="I336" s="89"/>
      <c r="J336" s="89"/>
      <c r="K336" s="89"/>
      <c r="L336" s="93"/>
      <c r="M336" s="89"/>
      <c r="N336" s="89"/>
      <c r="O336" s="89"/>
      <c r="P336" s="94"/>
    </row>
    <row r="337" spans="5:16" x14ac:dyDescent="0.2">
      <c r="E337" s="89"/>
      <c r="F337" s="92"/>
      <c r="I337" s="89"/>
      <c r="J337" s="89"/>
      <c r="K337" s="89"/>
      <c r="L337" s="93"/>
      <c r="M337" s="89"/>
      <c r="N337" s="89"/>
      <c r="O337" s="89"/>
      <c r="P337" s="94"/>
    </row>
    <row r="338" spans="5:16" x14ac:dyDescent="0.2">
      <c r="E338" s="89"/>
      <c r="F338" s="92"/>
      <c r="I338" s="89"/>
      <c r="J338" s="89"/>
      <c r="K338" s="89"/>
      <c r="L338" s="93"/>
      <c r="M338" s="89"/>
      <c r="N338" s="89"/>
      <c r="O338" s="89"/>
      <c r="P338" s="94"/>
    </row>
    <row r="339" spans="5:16" x14ac:dyDescent="0.2">
      <c r="E339" s="89"/>
      <c r="F339" s="92"/>
      <c r="I339" s="89"/>
      <c r="J339" s="89"/>
      <c r="K339" s="89"/>
      <c r="L339" s="93"/>
      <c r="M339" s="89"/>
      <c r="N339" s="89"/>
      <c r="O339" s="89"/>
      <c r="P339" s="94"/>
    </row>
    <row r="340" spans="5:16" x14ac:dyDescent="0.2">
      <c r="E340" s="89"/>
      <c r="F340" s="92"/>
      <c r="I340" s="89"/>
      <c r="J340" s="89"/>
      <c r="K340" s="89"/>
      <c r="L340" s="93"/>
      <c r="M340" s="89"/>
      <c r="N340" s="89"/>
      <c r="O340" s="89"/>
      <c r="P340" s="94"/>
    </row>
    <row r="341" spans="5:16" x14ac:dyDescent="0.2">
      <c r="E341" s="89"/>
      <c r="F341" s="92"/>
      <c r="I341" s="89"/>
      <c r="J341" s="89"/>
      <c r="K341" s="89"/>
      <c r="L341" s="93"/>
      <c r="M341" s="89"/>
      <c r="N341" s="89"/>
      <c r="O341" s="89"/>
      <c r="P341" s="94"/>
    </row>
    <row r="342" spans="5:16" x14ac:dyDescent="0.2">
      <c r="E342" s="89"/>
      <c r="F342" s="92"/>
      <c r="I342" s="89"/>
      <c r="J342" s="89"/>
      <c r="K342" s="89"/>
      <c r="L342" s="93"/>
      <c r="M342" s="89"/>
      <c r="N342" s="89"/>
      <c r="O342" s="89"/>
      <c r="P342" s="94"/>
    </row>
    <row r="343" spans="5:16" x14ac:dyDescent="0.2">
      <c r="E343" s="89"/>
      <c r="F343" s="92"/>
      <c r="I343" s="89"/>
      <c r="J343" s="89"/>
      <c r="K343" s="89"/>
      <c r="L343" s="93"/>
      <c r="M343" s="89"/>
      <c r="N343" s="89"/>
      <c r="O343" s="89"/>
      <c r="P343" s="94"/>
    </row>
    <row r="344" spans="5:16" x14ac:dyDescent="0.2">
      <c r="E344" s="89"/>
      <c r="F344" s="92"/>
      <c r="I344" s="89"/>
      <c r="J344" s="89"/>
      <c r="K344" s="89"/>
      <c r="L344" s="93"/>
      <c r="M344" s="89"/>
      <c r="N344" s="89"/>
      <c r="O344" s="89"/>
      <c r="P344" s="94"/>
    </row>
    <row r="345" spans="5:16" x14ac:dyDescent="0.2">
      <c r="E345" s="89"/>
      <c r="F345" s="92"/>
      <c r="I345" s="89"/>
      <c r="J345" s="89"/>
      <c r="K345" s="89"/>
      <c r="L345" s="93"/>
      <c r="M345" s="89"/>
      <c r="N345" s="89"/>
      <c r="O345" s="89"/>
      <c r="P345" s="94"/>
    </row>
    <row r="346" spans="5:16" x14ac:dyDescent="0.2">
      <c r="E346" s="89"/>
      <c r="F346" s="92"/>
      <c r="I346" s="89"/>
      <c r="J346" s="89"/>
      <c r="K346" s="89"/>
      <c r="L346" s="93"/>
      <c r="M346" s="89"/>
      <c r="N346" s="89"/>
      <c r="O346" s="89"/>
      <c r="P346" s="94"/>
    </row>
    <row r="347" spans="5:16" x14ac:dyDescent="0.2">
      <c r="E347" s="89"/>
      <c r="F347" s="92"/>
      <c r="I347" s="89"/>
      <c r="J347" s="89"/>
      <c r="K347" s="89"/>
      <c r="L347" s="93"/>
      <c r="M347" s="89"/>
      <c r="N347" s="89"/>
      <c r="O347" s="89"/>
      <c r="P347" s="94"/>
    </row>
    <row r="348" spans="5:16" x14ac:dyDescent="0.2">
      <c r="E348" s="89"/>
      <c r="F348" s="92"/>
      <c r="I348" s="89"/>
      <c r="J348" s="89"/>
      <c r="K348" s="89"/>
      <c r="L348" s="93"/>
      <c r="M348" s="89"/>
      <c r="N348" s="89"/>
      <c r="O348" s="89"/>
      <c r="P348" s="94"/>
    </row>
    <row r="349" spans="5:16" x14ac:dyDescent="0.2">
      <c r="E349" s="89"/>
      <c r="F349" s="92"/>
      <c r="I349" s="89"/>
      <c r="J349" s="89"/>
      <c r="K349" s="89"/>
      <c r="L349" s="93"/>
      <c r="M349" s="89"/>
      <c r="N349" s="89"/>
      <c r="O349" s="89"/>
      <c r="P349" s="94"/>
    </row>
    <row r="350" spans="5:16" x14ac:dyDescent="0.2">
      <c r="E350" s="89"/>
      <c r="F350" s="92"/>
      <c r="I350" s="89"/>
      <c r="J350" s="89"/>
      <c r="K350" s="89"/>
      <c r="L350" s="93"/>
      <c r="M350" s="89"/>
      <c r="N350" s="89"/>
      <c r="O350" s="89"/>
      <c r="P350" s="94"/>
    </row>
    <row r="351" spans="5:16" x14ac:dyDescent="0.2">
      <c r="E351" s="89"/>
      <c r="F351" s="92"/>
      <c r="I351" s="89"/>
      <c r="J351" s="89"/>
      <c r="K351" s="89"/>
      <c r="L351" s="93"/>
      <c r="M351" s="89"/>
      <c r="N351" s="89"/>
      <c r="O351" s="89"/>
      <c r="P351" s="94"/>
    </row>
    <row r="352" spans="5:16" x14ac:dyDescent="0.2">
      <c r="E352" s="89"/>
      <c r="F352" s="92"/>
      <c r="I352" s="89"/>
      <c r="J352" s="89"/>
      <c r="K352" s="89"/>
      <c r="L352" s="93"/>
      <c r="M352" s="89"/>
      <c r="N352" s="89"/>
      <c r="O352" s="89"/>
      <c r="P352" s="94"/>
    </row>
    <row r="353" spans="5:16" x14ac:dyDescent="0.2">
      <c r="E353" s="89"/>
      <c r="F353" s="92"/>
      <c r="I353" s="89"/>
      <c r="J353" s="89"/>
      <c r="K353" s="89"/>
      <c r="L353" s="93"/>
      <c r="M353" s="89"/>
      <c r="N353" s="89"/>
      <c r="O353" s="89"/>
      <c r="P353" s="94"/>
    </row>
    <row r="354" spans="5:16" x14ac:dyDescent="0.2">
      <c r="E354" s="89"/>
      <c r="F354" s="92"/>
      <c r="I354" s="89"/>
      <c r="J354" s="89"/>
      <c r="K354" s="89"/>
      <c r="L354" s="93"/>
      <c r="M354" s="89"/>
      <c r="N354" s="89"/>
      <c r="O354" s="89"/>
      <c r="P354" s="94"/>
    </row>
    <row r="355" spans="5:16" x14ac:dyDescent="0.2">
      <c r="E355" s="89"/>
      <c r="F355" s="92"/>
      <c r="I355" s="89"/>
      <c r="J355" s="89"/>
      <c r="K355" s="89"/>
      <c r="L355" s="93"/>
      <c r="M355" s="89"/>
      <c r="N355" s="89"/>
      <c r="O355" s="89"/>
      <c r="P355" s="94"/>
    </row>
    <row r="356" spans="5:16" x14ac:dyDescent="0.2">
      <c r="E356" s="89"/>
      <c r="F356" s="92"/>
      <c r="I356" s="89"/>
      <c r="J356" s="89"/>
      <c r="K356" s="89"/>
      <c r="L356" s="93"/>
      <c r="M356" s="89"/>
      <c r="N356" s="89"/>
      <c r="O356" s="89"/>
      <c r="P356" s="94"/>
    </row>
    <row r="357" spans="5:16" x14ac:dyDescent="0.2">
      <c r="E357" s="89"/>
      <c r="F357" s="92"/>
      <c r="I357" s="89"/>
      <c r="J357" s="89"/>
      <c r="K357" s="89"/>
      <c r="L357" s="93"/>
      <c r="M357" s="89"/>
      <c r="N357" s="89"/>
      <c r="O357" s="89"/>
      <c r="P357" s="94"/>
    </row>
    <row r="358" spans="5:16" x14ac:dyDescent="0.2">
      <c r="E358" s="89"/>
      <c r="F358" s="92"/>
      <c r="I358" s="89"/>
      <c r="J358" s="89"/>
      <c r="K358" s="89"/>
      <c r="L358" s="93"/>
      <c r="M358" s="89"/>
      <c r="N358" s="89"/>
      <c r="O358" s="89"/>
      <c r="P358" s="94"/>
    </row>
    <row r="359" spans="5:16" x14ac:dyDescent="0.2">
      <c r="E359" s="89"/>
      <c r="F359" s="92"/>
      <c r="I359" s="89"/>
      <c r="J359" s="89"/>
      <c r="K359" s="89"/>
      <c r="L359" s="93"/>
      <c r="M359" s="89"/>
      <c r="N359" s="89"/>
      <c r="O359" s="89"/>
      <c r="P359" s="94"/>
    </row>
    <row r="360" spans="5:16" x14ac:dyDescent="0.2">
      <c r="E360" s="89"/>
      <c r="F360" s="92"/>
      <c r="I360" s="89"/>
      <c r="J360" s="89"/>
      <c r="K360" s="89"/>
      <c r="L360" s="93"/>
      <c r="M360" s="89"/>
      <c r="N360" s="89"/>
      <c r="O360" s="89"/>
      <c r="P360" s="94"/>
    </row>
    <row r="361" spans="5:16" x14ac:dyDescent="0.2">
      <c r="E361" s="89"/>
      <c r="F361" s="92"/>
      <c r="I361" s="89"/>
      <c r="J361" s="89"/>
      <c r="K361" s="89"/>
      <c r="L361" s="93"/>
      <c r="M361" s="89"/>
      <c r="N361" s="89"/>
      <c r="O361" s="89"/>
      <c r="P361" s="94"/>
    </row>
    <row r="362" spans="5:16" x14ac:dyDescent="0.2">
      <c r="E362" s="89"/>
      <c r="F362" s="92"/>
      <c r="I362" s="89"/>
      <c r="J362" s="89"/>
      <c r="K362" s="89"/>
      <c r="L362" s="93"/>
      <c r="M362" s="89"/>
      <c r="N362" s="89"/>
      <c r="O362" s="89"/>
      <c r="P362" s="94"/>
    </row>
    <row r="363" spans="5:16" x14ac:dyDescent="0.2">
      <c r="E363" s="89"/>
      <c r="F363" s="92"/>
      <c r="I363" s="89"/>
      <c r="J363" s="89"/>
      <c r="K363" s="89"/>
      <c r="L363" s="93"/>
      <c r="M363" s="89"/>
      <c r="N363" s="89"/>
      <c r="O363" s="89"/>
      <c r="P363" s="94"/>
    </row>
    <row r="364" spans="5:16" x14ac:dyDescent="0.2">
      <c r="E364" s="89"/>
      <c r="F364" s="92"/>
      <c r="I364" s="89"/>
      <c r="J364" s="89"/>
      <c r="K364" s="89"/>
      <c r="L364" s="93"/>
      <c r="M364" s="89"/>
      <c r="N364" s="89"/>
      <c r="O364" s="89"/>
      <c r="P364" s="94"/>
    </row>
    <row r="365" spans="5:16" x14ac:dyDescent="0.2">
      <c r="E365" s="89"/>
      <c r="F365" s="92"/>
      <c r="I365" s="89"/>
      <c r="J365" s="89"/>
      <c r="K365" s="89"/>
      <c r="L365" s="93"/>
      <c r="M365" s="89"/>
      <c r="N365" s="89"/>
      <c r="O365" s="89"/>
      <c r="P365" s="94"/>
    </row>
    <row r="366" spans="5:16" x14ac:dyDescent="0.2">
      <c r="E366" s="89"/>
      <c r="F366" s="92"/>
      <c r="I366" s="89"/>
      <c r="J366" s="89"/>
      <c r="K366" s="89"/>
      <c r="L366" s="93"/>
      <c r="M366" s="89"/>
      <c r="N366" s="89"/>
      <c r="O366" s="89"/>
      <c r="P366" s="94"/>
    </row>
    <row r="367" spans="5:16" x14ac:dyDescent="0.2">
      <c r="E367" s="89"/>
      <c r="F367" s="92"/>
      <c r="I367" s="89"/>
      <c r="J367" s="89"/>
      <c r="K367" s="89"/>
      <c r="L367" s="93"/>
      <c r="M367" s="89"/>
      <c r="N367" s="89"/>
      <c r="O367" s="89"/>
      <c r="P367" s="94"/>
    </row>
    <row r="368" spans="5:16" x14ac:dyDescent="0.2">
      <c r="E368" s="89"/>
      <c r="F368" s="92"/>
      <c r="I368" s="89"/>
      <c r="J368" s="89"/>
      <c r="K368" s="89"/>
      <c r="L368" s="93"/>
      <c r="M368" s="89"/>
      <c r="N368" s="89"/>
      <c r="O368" s="89"/>
      <c r="P368" s="94"/>
    </row>
    <row r="369" spans="5:16" x14ac:dyDescent="0.2">
      <c r="E369" s="89"/>
      <c r="F369" s="92"/>
      <c r="I369" s="89"/>
      <c r="J369" s="89"/>
      <c r="K369" s="89"/>
      <c r="L369" s="93"/>
      <c r="M369" s="89"/>
      <c r="N369" s="89"/>
      <c r="O369" s="89"/>
      <c r="P369" s="94"/>
    </row>
    <row r="370" spans="5:16" x14ac:dyDescent="0.2">
      <c r="E370" s="89"/>
      <c r="F370" s="92"/>
      <c r="I370" s="89"/>
      <c r="J370" s="89"/>
      <c r="K370" s="89"/>
      <c r="L370" s="93"/>
      <c r="M370" s="89"/>
      <c r="N370" s="89"/>
      <c r="O370" s="89"/>
      <c r="P370" s="94"/>
    </row>
    <row r="371" spans="5:16" x14ac:dyDescent="0.2">
      <c r="E371" s="89"/>
      <c r="F371" s="92"/>
      <c r="I371" s="89"/>
      <c r="J371" s="89"/>
      <c r="K371" s="89"/>
      <c r="L371" s="93"/>
      <c r="M371" s="89"/>
      <c r="N371" s="89"/>
      <c r="O371" s="89"/>
      <c r="P371" s="94"/>
    </row>
    <row r="372" spans="5:16" x14ac:dyDescent="0.2">
      <c r="E372" s="89"/>
      <c r="F372" s="92"/>
      <c r="I372" s="89"/>
      <c r="J372" s="89"/>
      <c r="K372" s="89"/>
      <c r="L372" s="93"/>
      <c r="M372" s="89"/>
      <c r="N372" s="89"/>
      <c r="O372" s="89"/>
      <c r="P372" s="94"/>
    </row>
    <row r="373" spans="5:16" x14ac:dyDescent="0.2">
      <c r="E373" s="89"/>
      <c r="F373" s="92"/>
      <c r="I373" s="89"/>
      <c r="J373" s="89"/>
      <c r="K373" s="89"/>
      <c r="L373" s="93"/>
      <c r="M373" s="89"/>
      <c r="N373" s="89"/>
      <c r="O373" s="89"/>
      <c r="P373" s="94"/>
    </row>
    <row r="374" spans="5:16" x14ac:dyDescent="0.2">
      <c r="E374" s="89"/>
      <c r="F374" s="92"/>
      <c r="I374" s="89"/>
      <c r="J374" s="89"/>
      <c r="K374" s="89"/>
      <c r="L374" s="93"/>
      <c r="M374" s="89"/>
      <c r="N374" s="89"/>
      <c r="O374" s="89"/>
      <c r="P374" s="94"/>
    </row>
    <row r="375" spans="5:16" x14ac:dyDescent="0.2">
      <c r="E375" s="89"/>
      <c r="F375" s="92"/>
      <c r="I375" s="89"/>
      <c r="J375" s="89"/>
      <c r="K375" s="89"/>
      <c r="L375" s="93"/>
      <c r="M375" s="89"/>
      <c r="N375" s="89"/>
      <c r="O375" s="89"/>
      <c r="P375" s="94"/>
    </row>
    <row r="376" spans="5:16" x14ac:dyDescent="0.2">
      <c r="E376" s="89"/>
      <c r="F376" s="92"/>
      <c r="I376" s="89"/>
      <c r="J376" s="89"/>
      <c r="K376" s="89"/>
      <c r="L376" s="93"/>
      <c r="M376" s="89"/>
      <c r="N376" s="89"/>
      <c r="O376" s="89"/>
      <c r="P376" s="94"/>
    </row>
    <row r="377" spans="5:16" x14ac:dyDescent="0.2">
      <c r="E377" s="89"/>
      <c r="F377" s="92"/>
      <c r="I377" s="89"/>
      <c r="J377" s="89"/>
      <c r="K377" s="89"/>
      <c r="L377" s="93"/>
      <c r="M377" s="89"/>
      <c r="N377" s="89"/>
      <c r="O377" s="89"/>
      <c r="P377" s="94"/>
    </row>
    <row r="378" spans="5:16" x14ac:dyDescent="0.2">
      <c r="E378" s="89"/>
      <c r="F378" s="92"/>
      <c r="I378" s="89"/>
      <c r="J378" s="89"/>
      <c r="K378" s="89"/>
      <c r="L378" s="93"/>
      <c r="M378" s="89"/>
      <c r="N378" s="89"/>
      <c r="O378" s="89"/>
      <c r="P378" s="94"/>
    </row>
    <row r="379" spans="5:16" x14ac:dyDescent="0.2">
      <c r="E379" s="89"/>
      <c r="F379" s="92"/>
      <c r="I379" s="89"/>
      <c r="J379" s="89"/>
      <c r="K379" s="89"/>
      <c r="L379" s="93"/>
      <c r="M379" s="89"/>
      <c r="N379" s="89"/>
      <c r="O379" s="89"/>
      <c r="P379" s="94"/>
    </row>
    <row r="380" spans="5:16" x14ac:dyDescent="0.2">
      <c r="E380" s="89"/>
      <c r="F380" s="92"/>
      <c r="I380" s="89"/>
      <c r="J380" s="89"/>
      <c r="K380" s="89"/>
      <c r="L380" s="93"/>
      <c r="M380" s="89"/>
      <c r="N380" s="89"/>
      <c r="O380" s="89"/>
      <c r="P380" s="94"/>
    </row>
    <row r="381" spans="5:16" x14ac:dyDescent="0.2">
      <c r="E381" s="89"/>
      <c r="F381" s="92"/>
      <c r="I381" s="89"/>
      <c r="J381" s="89"/>
      <c r="K381" s="89"/>
      <c r="L381" s="93"/>
      <c r="M381" s="89"/>
      <c r="N381" s="89"/>
      <c r="O381" s="89"/>
      <c r="P381" s="94"/>
    </row>
    <row r="382" spans="5:16" x14ac:dyDescent="0.2">
      <c r="E382" s="89"/>
      <c r="F382" s="92"/>
      <c r="I382" s="89"/>
      <c r="J382" s="89"/>
      <c r="K382" s="89"/>
      <c r="L382" s="93"/>
      <c r="M382" s="89"/>
      <c r="N382" s="89"/>
      <c r="O382" s="89"/>
      <c r="P382" s="94"/>
    </row>
    <row r="383" spans="5:16" x14ac:dyDescent="0.2">
      <c r="E383" s="89"/>
      <c r="F383" s="92"/>
      <c r="I383" s="89"/>
      <c r="J383" s="89"/>
      <c r="K383" s="89"/>
      <c r="L383" s="93"/>
      <c r="M383" s="89"/>
      <c r="N383" s="89"/>
      <c r="O383" s="89"/>
      <c r="P383" s="94"/>
    </row>
    <row r="384" spans="5:16" x14ac:dyDescent="0.2">
      <c r="E384" s="89"/>
      <c r="F384" s="92"/>
      <c r="I384" s="89"/>
      <c r="J384" s="89"/>
      <c r="K384" s="89"/>
      <c r="L384" s="93"/>
      <c r="M384" s="89"/>
      <c r="N384" s="89"/>
      <c r="O384" s="89"/>
      <c r="P384" s="94"/>
    </row>
    <row r="385" spans="5:16" x14ac:dyDescent="0.2">
      <c r="E385" s="89"/>
      <c r="F385" s="92"/>
      <c r="I385" s="89"/>
      <c r="J385" s="89"/>
      <c r="K385" s="89"/>
      <c r="L385" s="93"/>
      <c r="M385" s="89"/>
      <c r="N385" s="89"/>
      <c r="O385" s="89"/>
      <c r="P385" s="94"/>
    </row>
    <row r="386" spans="5:16" x14ac:dyDescent="0.2">
      <c r="E386" s="89"/>
      <c r="F386" s="92"/>
      <c r="I386" s="89"/>
      <c r="J386" s="89"/>
      <c r="K386" s="89"/>
      <c r="L386" s="93"/>
      <c r="M386" s="89"/>
      <c r="N386" s="89"/>
      <c r="O386" s="89"/>
      <c r="P386" s="94"/>
    </row>
    <row r="387" spans="5:16" x14ac:dyDescent="0.2">
      <c r="E387" s="89"/>
      <c r="F387" s="92"/>
      <c r="I387" s="89"/>
      <c r="J387" s="89"/>
      <c r="K387" s="89"/>
      <c r="L387" s="93"/>
      <c r="M387" s="89"/>
      <c r="N387" s="89"/>
      <c r="O387" s="89"/>
      <c r="P387" s="94"/>
    </row>
    <row r="388" spans="5:16" x14ac:dyDescent="0.2">
      <c r="E388" s="89"/>
      <c r="F388" s="92"/>
      <c r="I388" s="89"/>
      <c r="J388" s="89"/>
      <c r="K388" s="89"/>
      <c r="L388" s="93"/>
      <c r="M388" s="89"/>
      <c r="N388" s="89"/>
      <c r="O388" s="89"/>
      <c r="P388" s="94"/>
    </row>
    <row r="389" spans="5:16" x14ac:dyDescent="0.2">
      <c r="E389" s="89"/>
      <c r="F389" s="92"/>
      <c r="I389" s="89"/>
      <c r="J389" s="89"/>
      <c r="K389" s="89"/>
      <c r="L389" s="93"/>
      <c r="M389" s="89"/>
      <c r="N389" s="89"/>
      <c r="O389" s="89"/>
      <c r="P389" s="94"/>
    </row>
    <row r="390" spans="5:16" x14ac:dyDescent="0.2">
      <c r="E390" s="89"/>
      <c r="F390" s="92"/>
      <c r="I390" s="89"/>
      <c r="J390" s="89"/>
      <c r="K390" s="89"/>
      <c r="L390" s="93"/>
      <c r="M390" s="89"/>
      <c r="N390" s="89"/>
      <c r="O390" s="89"/>
      <c r="P390" s="94"/>
    </row>
    <row r="391" spans="5:16" x14ac:dyDescent="0.2">
      <c r="E391" s="89"/>
      <c r="F391" s="92"/>
      <c r="I391" s="89"/>
      <c r="J391" s="89"/>
      <c r="K391" s="89"/>
      <c r="L391" s="93"/>
      <c r="M391" s="89"/>
      <c r="N391" s="89"/>
      <c r="O391" s="89"/>
      <c r="P391" s="94"/>
    </row>
    <row r="392" spans="5:16" x14ac:dyDescent="0.2">
      <c r="E392" s="89"/>
      <c r="F392" s="92"/>
      <c r="I392" s="89"/>
      <c r="J392" s="89"/>
      <c r="K392" s="89"/>
      <c r="L392" s="93"/>
      <c r="M392" s="89"/>
      <c r="N392" s="89"/>
      <c r="O392" s="89"/>
      <c r="P392" s="94"/>
    </row>
    <row r="393" spans="5:16" x14ac:dyDescent="0.2">
      <c r="E393" s="89"/>
      <c r="F393" s="92"/>
      <c r="I393" s="89"/>
      <c r="J393" s="89"/>
      <c r="K393" s="89"/>
      <c r="L393" s="93"/>
      <c r="M393" s="89"/>
      <c r="N393" s="89"/>
      <c r="O393" s="89"/>
      <c r="P393" s="94"/>
    </row>
    <row r="394" spans="5:16" x14ac:dyDescent="0.2">
      <c r="E394" s="89"/>
      <c r="F394" s="92"/>
      <c r="I394" s="89"/>
      <c r="J394" s="89"/>
      <c r="K394" s="89"/>
      <c r="L394" s="93"/>
      <c r="M394" s="89"/>
      <c r="N394" s="89"/>
      <c r="O394" s="89"/>
      <c r="P394" s="94"/>
    </row>
    <row r="395" spans="5:16" x14ac:dyDescent="0.2">
      <c r="E395" s="89"/>
      <c r="F395" s="92"/>
      <c r="I395" s="89"/>
      <c r="J395" s="89"/>
      <c r="K395" s="89"/>
      <c r="L395" s="93"/>
      <c r="M395" s="89"/>
      <c r="N395" s="89"/>
      <c r="O395" s="89"/>
      <c r="P395" s="94"/>
    </row>
    <row r="396" spans="5:16" x14ac:dyDescent="0.2">
      <c r="E396" s="89"/>
      <c r="F396" s="92"/>
      <c r="I396" s="89"/>
      <c r="J396" s="89"/>
      <c r="K396" s="89"/>
      <c r="L396" s="93"/>
      <c r="M396" s="89"/>
      <c r="N396" s="89"/>
      <c r="O396" s="89"/>
      <c r="P396" s="94"/>
    </row>
    <row r="397" spans="5:16" x14ac:dyDescent="0.2">
      <c r="E397" s="89"/>
      <c r="F397" s="92"/>
      <c r="I397" s="89"/>
      <c r="J397" s="89"/>
      <c r="K397" s="89"/>
      <c r="L397" s="93"/>
      <c r="M397" s="89"/>
      <c r="N397" s="89"/>
      <c r="O397" s="89"/>
      <c r="P397" s="94"/>
    </row>
    <row r="398" spans="5:16" x14ac:dyDescent="0.2">
      <c r="E398" s="89"/>
      <c r="F398" s="92"/>
      <c r="I398" s="89"/>
      <c r="J398" s="89"/>
      <c r="K398" s="89"/>
      <c r="L398" s="93"/>
      <c r="M398" s="89"/>
      <c r="N398" s="89"/>
      <c r="O398" s="89"/>
      <c r="P398" s="94"/>
    </row>
    <row r="399" spans="5:16" x14ac:dyDescent="0.2">
      <c r="E399" s="89"/>
      <c r="F399" s="92"/>
      <c r="I399" s="89"/>
      <c r="J399" s="89"/>
      <c r="K399" s="89"/>
      <c r="L399" s="93"/>
      <c r="M399" s="89"/>
      <c r="N399" s="89"/>
      <c r="O399" s="89"/>
      <c r="P399" s="94"/>
    </row>
    <row r="400" spans="5:16" x14ac:dyDescent="0.2">
      <c r="E400" s="89"/>
      <c r="F400" s="92"/>
      <c r="I400" s="89"/>
      <c r="J400" s="89"/>
      <c r="K400" s="89"/>
      <c r="L400" s="93"/>
      <c r="M400" s="89"/>
      <c r="N400" s="89"/>
      <c r="O400" s="89"/>
      <c r="P400" s="94"/>
    </row>
    <row r="401" spans="5:16" x14ac:dyDescent="0.2">
      <c r="E401" s="89"/>
      <c r="F401" s="92"/>
      <c r="I401" s="89"/>
      <c r="J401" s="89"/>
      <c r="K401" s="89"/>
      <c r="L401" s="93"/>
      <c r="M401" s="89"/>
      <c r="N401" s="89"/>
      <c r="O401" s="89"/>
      <c r="P401" s="94"/>
    </row>
    <row r="402" spans="5:16" x14ac:dyDescent="0.2">
      <c r="E402" s="89"/>
      <c r="F402" s="92"/>
      <c r="I402" s="89"/>
      <c r="J402" s="89"/>
      <c r="K402" s="89"/>
      <c r="L402" s="93"/>
      <c r="M402" s="89"/>
      <c r="N402" s="89"/>
      <c r="O402" s="89"/>
      <c r="P402" s="94"/>
    </row>
    <row r="403" spans="5:16" x14ac:dyDescent="0.2">
      <c r="E403" s="89"/>
      <c r="F403" s="92"/>
      <c r="I403" s="89"/>
      <c r="J403" s="89"/>
      <c r="K403" s="89"/>
      <c r="L403" s="93"/>
      <c r="M403" s="89"/>
      <c r="N403" s="89"/>
      <c r="O403" s="89"/>
      <c r="P403" s="94"/>
    </row>
    <row r="404" spans="5:16" x14ac:dyDescent="0.2">
      <c r="E404" s="89"/>
      <c r="F404" s="92"/>
      <c r="I404" s="89"/>
      <c r="J404" s="89"/>
      <c r="K404" s="89"/>
      <c r="L404" s="93"/>
      <c r="M404" s="89"/>
      <c r="N404" s="89"/>
      <c r="O404" s="89"/>
      <c r="P404" s="94"/>
    </row>
    <row r="405" spans="5:16" x14ac:dyDescent="0.2">
      <c r="E405" s="89"/>
      <c r="F405" s="92"/>
      <c r="I405" s="89"/>
      <c r="J405" s="89"/>
      <c r="K405" s="89"/>
      <c r="L405" s="93"/>
      <c r="M405" s="89"/>
      <c r="N405" s="89"/>
      <c r="O405" s="89"/>
      <c r="P405" s="94"/>
    </row>
    <row r="406" spans="5:16" x14ac:dyDescent="0.2">
      <c r="E406" s="89"/>
      <c r="F406" s="92"/>
      <c r="I406" s="89"/>
      <c r="J406" s="89"/>
      <c r="K406" s="89"/>
      <c r="L406" s="93"/>
      <c r="M406" s="89"/>
      <c r="N406" s="89"/>
      <c r="O406" s="89"/>
      <c r="P406" s="94"/>
    </row>
    <row r="407" spans="5:16" x14ac:dyDescent="0.2">
      <c r="E407" s="89"/>
      <c r="F407" s="92"/>
      <c r="I407" s="89"/>
      <c r="J407" s="89"/>
      <c r="K407" s="89"/>
      <c r="L407" s="93"/>
      <c r="M407" s="89"/>
      <c r="N407" s="89"/>
      <c r="O407" s="89"/>
      <c r="P407" s="94"/>
    </row>
    <row r="408" spans="5:16" x14ac:dyDescent="0.2">
      <c r="E408" s="89"/>
      <c r="F408" s="92"/>
      <c r="I408" s="89"/>
      <c r="J408" s="89"/>
      <c r="K408" s="89"/>
      <c r="L408" s="93"/>
      <c r="M408" s="89"/>
      <c r="N408" s="89"/>
      <c r="O408" s="89"/>
      <c r="P408" s="94"/>
    </row>
    <row r="409" spans="5:16" x14ac:dyDescent="0.2">
      <c r="E409" s="89"/>
      <c r="F409" s="92"/>
      <c r="I409" s="89"/>
      <c r="J409" s="89"/>
      <c r="K409" s="89"/>
      <c r="L409" s="93"/>
      <c r="M409" s="89"/>
      <c r="N409" s="89"/>
      <c r="O409" s="89"/>
      <c r="P409" s="94"/>
    </row>
    <row r="410" spans="5:16" x14ac:dyDescent="0.2">
      <c r="E410" s="89"/>
      <c r="F410" s="92"/>
      <c r="I410" s="89"/>
      <c r="J410" s="89"/>
      <c r="K410" s="89"/>
      <c r="L410" s="93"/>
      <c r="M410" s="89"/>
      <c r="N410" s="89"/>
      <c r="O410" s="89"/>
      <c r="P410" s="94"/>
    </row>
    <row r="411" spans="5:16" x14ac:dyDescent="0.2">
      <c r="E411" s="89"/>
      <c r="F411" s="92"/>
      <c r="I411" s="89"/>
      <c r="J411" s="89"/>
      <c r="K411" s="89"/>
      <c r="L411" s="93"/>
      <c r="M411" s="89"/>
      <c r="N411" s="89"/>
      <c r="O411" s="89"/>
      <c r="P411" s="94"/>
    </row>
    <row r="412" spans="5:16" x14ac:dyDescent="0.2">
      <c r="E412" s="89"/>
      <c r="F412" s="92"/>
      <c r="I412" s="89"/>
      <c r="J412" s="89"/>
      <c r="K412" s="89"/>
      <c r="L412" s="93"/>
      <c r="M412" s="89"/>
      <c r="N412" s="89"/>
      <c r="O412" s="89"/>
      <c r="P412" s="94"/>
    </row>
    <row r="413" spans="5:16" x14ac:dyDescent="0.2">
      <c r="E413" s="89"/>
      <c r="F413" s="92"/>
      <c r="I413" s="89"/>
      <c r="J413" s="89"/>
      <c r="K413" s="89"/>
      <c r="L413" s="93"/>
      <c r="M413" s="89"/>
      <c r="N413" s="89"/>
      <c r="O413" s="89"/>
      <c r="P413" s="94"/>
    </row>
    <row r="414" spans="5:16" x14ac:dyDescent="0.2">
      <c r="E414" s="89"/>
      <c r="F414" s="92"/>
      <c r="I414" s="89"/>
      <c r="J414" s="89"/>
      <c r="K414" s="89"/>
      <c r="L414" s="93"/>
      <c r="M414" s="89"/>
      <c r="N414" s="89"/>
      <c r="O414" s="89"/>
      <c r="P414" s="94"/>
    </row>
    <row r="415" spans="5:16" x14ac:dyDescent="0.2">
      <c r="E415" s="89"/>
      <c r="F415" s="92"/>
      <c r="I415" s="89"/>
      <c r="J415" s="89"/>
      <c r="K415" s="89"/>
      <c r="L415" s="93"/>
      <c r="M415" s="89"/>
      <c r="N415" s="89"/>
      <c r="O415" s="89"/>
      <c r="P415" s="94"/>
    </row>
    <row r="416" spans="5:16" x14ac:dyDescent="0.2">
      <c r="E416" s="89"/>
      <c r="F416" s="92"/>
      <c r="I416" s="89"/>
      <c r="J416" s="89"/>
      <c r="K416" s="89"/>
      <c r="L416" s="93"/>
      <c r="M416" s="89"/>
      <c r="N416" s="89"/>
      <c r="O416" s="89"/>
      <c r="P416" s="94"/>
    </row>
    <row r="417" spans="5:16" x14ac:dyDescent="0.2">
      <c r="E417" s="89"/>
      <c r="F417" s="92"/>
      <c r="I417" s="89"/>
      <c r="J417" s="89"/>
      <c r="K417" s="89"/>
      <c r="L417" s="93"/>
      <c r="M417" s="89"/>
      <c r="N417" s="89"/>
      <c r="O417" s="89"/>
      <c r="P417" s="94"/>
    </row>
    <row r="418" spans="5:16" x14ac:dyDescent="0.2">
      <c r="E418" s="89"/>
      <c r="F418" s="92"/>
      <c r="I418" s="89"/>
      <c r="J418" s="89"/>
      <c r="K418" s="89"/>
      <c r="L418" s="93"/>
      <c r="M418" s="89"/>
      <c r="N418" s="89"/>
      <c r="O418" s="89"/>
      <c r="P418" s="94"/>
    </row>
    <row r="419" spans="5:16" x14ac:dyDescent="0.2">
      <c r="E419" s="89"/>
      <c r="F419" s="92"/>
      <c r="I419" s="89"/>
      <c r="J419" s="89"/>
      <c r="K419" s="89"/>
      <c r="L419" s="93"/>
      <c r="M419" s="89"/>
      <c r="N419" s="89"/>
      <c r="O419" s="89"/>
      <c r="P419" s="94"/>
    </row>
    <row r="420" spans="5:16" x14ac:dyDescent="0.2">
      <c r="E420" s="89"/>
      <c r="F420" s="92"/>
      <c r="I420" s="89"/>
      <c r="J420" s="89"/>
      <c r="K420" s="89"/>
      <c r="L420" s="93"/>
      <c r="M420" s="89"/>
      <c r="N420" s="89"/>
      <c r="O420" s="89"/>
      <c r="P420" s="94"/>
    </row>
    <row r="421" spans="5:16" x14ac:dyDescent="0.2">
      <c r="E421" s="89"/>
      <c r="F421" s="92"/>
      <c r="I421" s="89"/>
      <c r="J421" s="89"/>
      <c r="K421" s="89"/>
      <c r="L421" s="93"/>
      <c r="M421" s="89"/>
      <c r="N421" s="89"/>
      <c r="O421" s="89"/>
      <c r="P421" s="94"/>
    </row>
    <row r="422" spans="5:16" x14ac:dyDescent="0.2">
      <c r="E422" s="89"/>
      <c r="F422" s="92"/>
      <c r="I422" s="89"/>
      <c r="J422" s="89"/>
      <c r="K422" s="89"/>
      <c r="L422" s="93"/>
      <c r="M422" s="89"/>
      <c r="N422" s="89"/>
      <c r="O422" s="89"/>
      <c r="P422" s="94"/>
    </row>
    <row r="423" spans="5:16" x14ac:dyDescent="0.2">
      <c r="E423" s="89"/>
      <c r="F423" s="92"/>
      <c r="I423" s="89"/>
      <c r="J423" s="89"/>
      <c r="K423" s="89"/>
      <c r="L423" s="93"/>
      <c r="M423" s="89"/>
      <c r="N423" s="89"/>
      <c r="O423" s="89"/>
      <c r="P423" s="94"/>
    </row>
    <row r="424" spans="5:16" x14ac:dyDescent="0.2">
      <c r="E424" s="89"/>
      <c r="F424" s="92"/>
      <c r="I424" s="89"/>
      <c r="J424" s="89"/>
      <c r="K424" s="89"/>
      <c r="L424" s="93"/>
      <c r="M424" s="89"/>
      <c r="N424" s="89"/>
      <c r="O424" s="89"/>
      <c r="P424" s="94"/>
    </row>
    <row r="425" spans="5:16" x14ac:dyDescent="0.2">
      <c r="E425" s="89"/>
      <c r="F425" s="92"/>
      <c r="I425" s="89"/>
      <c r="J425" s="89"/>
      <c r="K425" s="89"/>
      <c r="L425" s="93"/>
      <c r="M425" s="89"/>
      <c r="N425" s="89"/>
      <c r="O425" s="89"/>
      <c r="P425" s="94"/>
    </row>
    <row r="426" spans="5:16" x14ac:dyDescent="0.2">
      <c r="E426" s="89"/>
      <c r="F426" s="92"/>
      <c r="I426" s="89"/>
      <c r="J426" s="89"/>
      <c r="K426" s="89"/>
      <c r="L426" s="93"/>
      <c r="M426" s="89"/>
      <c r="N426" s="89"/>
      <c r="O426" s="89"/>
      <c r="P426" s="94"/>
    </row>
    <row r="427" spans="5:16" x14ac:dyDescent="0.2">
      <c r="E427" s="89"/>
      <c r="F427" s="92"/>
      <c r="I427" s="89"/>
      <c r="J427" s="89"/>
      <c r="K427" s="89"/>
      <c r="L427" s="93"/>
      <c r="M427" s="89"/>
      <c r="N427" s="89"/>
      <c r="O427" s="89"/>
      <c r="P427" s="94"/>
    </row>
    <row r="428" spans="5:16" x14ac:dyDescent="0.2">
      <c r="E428" s="89"/>
      <c r="F428" s="92"/>
      <c r="I428" s="89"/>
      <c r="J428" s="89"/>
      <c r="K428" s="89"/>
      <c r="L428" s="93"/>
      <c r="M428" s="89"/>
      <c r="N428" s="89"/>
      <c r="O428" s="89"/>
      <c r="P428" s="94"/>
    </row>
    <row r="429" spans="5:16" x14ac:dyDescent="0.2">
      <c r="E429" s="89"/>
      <c r="F429" s="92"/>
      <c r="I429" s="89"/>
      <c r="J429" s="89"/>
      <c r="K429" s="89"/>
      <c r="L429" s="93"/>
      <c r="M429" s="89"/>
      <c r="N429" s="89"/>
      <c r="O429" s="89"/>
      <c r="P429" s="94"/>
    </row>
    <row r="430" spans="5:16" x14ac:dyDescent="0.2">
      <c r="E430" s="89"/>
      <c r="F430" s="92"/>
      <c r="I430" s="89"/>
      <c r="J430" s="89"/>
      <c r="K430" s="89"/>
      <c r="L430" s="93"/>
      <c r="M430" s="89"/>
      <c r="N430" s="89"/>
      <c r="O430" s="89"/>
      <c r="P430" s="94"/>
    </row>
    <row r="431" spans="5:16" x14ac:dyDescent="0.2">
      <c r="E431" s="89"/>
      <c r="F431" s="92"/>
      <c r="I431" s="89"/>
      <c r="J431" s="89"/>
      <c r="K431" s="89"/>
      <c r="L431" s="93"/>
      <c r="M431" s="89"/>
      <c r="N431" s="89"/>
      <c r="O431" s="89"/>
      <c r="P431" s="94"/>
    </row>
    <row r="432" spans="5:16" x14ac:dyDescent="0.2">
      <c r="E432" s="89"/>
      <c r="F432" s="92"/>
      <c r="I432" s="89"/>
      <c r="J432" s="89"/>
      <c r="K432" s="89"/>
      <c r="L432" s="93"/>
      <c r="M432" s="89"/>
      <c r="N432" s="89"/>
      <c r="O432" s="89"/>
      <c r="P432" s="94"/>
    </row>
    <row r="433" spans="5:16" x14ac:dyDescent="0.2">
      <c r="E433" s="89"/>
      <c r="F433" s="92"/>
      <c r="I433" s="89"/>
      <c r="J433" s="89"/>
      <c r="K433" s="89"/>
      <c r="L433" s="93"/>
      <c r="M433" s="89"/>
      <c r="N433" s="89"/>
      <c r="O433" s="89"/>
      <c r="P433" s="94"/>
    </row>
    <row r="434" spans="5:16" x14ac:dyDescent="0.2">
      <c r="E434" s="89"/>
      <c r="F434" s="92"/>
      <c r="I434" s="89"/>
      <c r="J434" s="89"/>
      <c r="K434" s="89"/>
      <c r="L434" s="93"/>
      <c r="M434" s="89"/>
      <c r="N434" s="89"/>
      <c r="O434" s="89"/>
      <c r="P434" s="94"/>
    </row>
    <row r="435" spans="5:16" x14ac:dyDescent="0.2">
      <c r="E435" s="89"/>
      <c r="F435" s="92"/>
      <c r="I435" s="89"/>
      <c r="J435" s="89"/>
      <c r="K435" s="89"/>
      <c r="L435" s="93"/>
      <c r="M435" s="89"/>
      <c r="N435" s="89"/>
      <c r="O435" s="89"/>
      <c r="P435" s="94"/>
    </row>
    <row r="436" spans="5:16" x14ac:dyDescent="0.2">
      <c r="E436" s="89"/>
      <c r="F436" s="92"/>
      <c r="I436" s="89"/>
      <c r="J436" s="89"/>
      <c r="K436" s="89"/>
      <c r="L436" s="93"/>
      <c r="M436" s="89"/>
      <c r="N436" s="89"/>
      <c r="O436" s="89"/>
      <c r="P436" s="94"/>
    </row>
    <row r="437" spans="5:16" x14ac:dyDescent="0.2">
      <c r="E437" s="89"/>
      <c r="F437" s="92"/>
      <c r="I437" s="89"/>
      <c r="J437" s="89"/>
      <c r="K437" s="89"/>
      <c r="L437" s="93"/>
      <c r="M437" s="89"/>
      <c r="N437" s="89"/>
      <c r="O437" s="89"/>
      <c r="P437" s="94"/>
    </row>
    <row r="438" spans="5:16" x14ac:dyDescent="0.2">
      <c r="E438" s="89"/>
      <c r="F438" s="92"/>
      <c r="I438" s="89"/>
      <c r="J438" s="89"/>
      <c r="K438" s="89"/>
      <c r="L438" s="93"/>
      <c r="M438" s="89"/>
      <c r="N438" s="89"/>
      <c r="O438" s="89"/>
      <c r="P438" s="94"/>
    </row>
    <row r="439" spans="5:16" x14ac:dyDescent="0.2">
      <c r="E439" s="89"/>
      <c r="F439" s="92"/>
      <c r="I439" s="89"/>
      <c r="J439" s="89"/>
      <c r="K439" s="89"/>
      <c r="L439" s="93"/>
      <c r="M439" s="89"/>
      <c r="N439" s="89"/>
      <c r="O439" s="89"/>
      <c r="P439" s="94"/>
    </row>
    <row r="440" spans="5:16" x14ac:dyDescent="0.2">
      <c r="E440" s="89"/>
      <c r="F440" s="92"/>
      <c r="I440" s="89"/>
      <c r="J440" s="89"/>
      <c r="K440" s="89"/>
      <c r="L440" s="93"/>
      <c r="M440" s="89"/>
      <c r="N440" s="89"/>
      <c r="O440" s="89"/>
      <c r="P440" s="94"/>
    </row>
    <row r="441" spans="5:16" x14ac:dyDescent="0.2">
      <c r="E441" s="89"/>
      <c r="F441" s="92"/>
      <c r="I441" s="89"/>
      <c r="J441" s="89"/>
      <c r="K441" s="89"/>
      <c r="L441" s="93"/>
      <c r="M441" s="89"/>
      <c r="N441" s="89"/>
      <c r="O441" s="89"/>
      <c r="P441" s="94"/>
    </row>
    <row r="442" spans="5:16" x14ac:dyDescent="0.2">
      <c r="E442" s="89"/>
      <c r="F442" s="92"/>
      <c r="I442" s="89"/>
      <c r="J442" s="89"/>
      <c r="K442" s="89"/>
      <c r="L442" s="93"/>
      <c r="M442" s="89"/>
      <c r="N442" s="89"/>
      <c r="O442" s="89"/>
      <c r="P442" s="94"/>
    </row>
    <row r="443" spans="5:16" x14ac:dyDescent="0.2">
      <c r="E443" s="89"/>
      <c r="F443" s="92"/>
      <c r="I443" s="89"/>
      <c r="J443" s="89"/>
      <c r="K443" s="89"/>
      <c r="L443" s="93"/>
      <c r="M443" s="89"/>
      <c r="N443" s="89"/>
      <c r="O443" s="89"/>
      <c r="P443" s="94"/>
    </row>
    <row r="444" spans="5:16" x14ac:dyDescent="0.2">
      <c r="E444" s="89"/>
      <c r="F444" s="92"/>
      <c r="I444" s="89"/>
      <c r="J444" s="89"/>
      <c r="K444" s="89"/>
      <c r="L444" s="93"/>
      <c r="M444" s="89"/>
      <c r="N444" s="89"/>
      <c r="O444" s="89"/>
      <c r="P444" s="94"/>
    </row>
    <row r="445" spans="5:16" x14ac:dyDescent="0.2">
      <c r="E445" s="89"/>
      <c r="F445" s="92"/>
      <c r="I445" s="89"/>
      <c r="J445" s="89"/>
      <c r="K445" s="89"/>
      <c r="L445" s="93"/>
      <c r="M445" s="89"/>
      <c r="N445" s="89"/>
      <c r="O445" s="89"/>
      <c r="P445" s="94"/>
    </row>
    <row r="446" spans="5:16" x14ac:dyDescent="0.2">
      <c r="E446" s="89"/>
      <c r="F446" s="92"/>
      <c r="I446" s="89"/>
      <c r="J446" s="89"/>
      <c r="K446" s="89"/>
      <c r="L446" s="93"/>
      <c r="M446" s="89"/>
      <c r="N446" s="89"/>
      <c r="O446" s="89"/>
      <c r="P446" s="94"/>
    </row>
    <row r="447" spans="5:16" x14ac:dyDescent="0.2">
      <c r="E447" s="89"/>
      <c r="F447" s="92"/>
      <c r="I447" s="89"/>
      <c r="J447" s="89"/>
      <c r="K447" s="89"/>
      <c r="L447" s="93"/>
      <c r="M447" s="89"/>
      <c r="N447" s="89"/>
      <c r="O447" s="89"/>
      <c r="P447" s="94"/>
    </row>
    <row r="448" spans="5:16" x14ac:dyDescent="0.2">
      <c r="E448" s="89"/>
      <c r="F448" s="92"/>
      <c r="I448" s="89"/>
      <c r="J448" s="89"/>
      <c r="K448" s="89"/>
      <c r="L448" s="93"/>
      <c r="M448" s="89"/>
      <c r="N448" s="89"/>
      <c r="O448" s="89"/>
      <c r="P448" s="94"/>
    </row>
    <row r="449" spans="5:16" x14ac:dyDescent="0.2">
      <c r="E449" s="89"/>
      <c r="F449" s="92"/>
      <c r="I449" s="89"/>
      <c r="J449" s="89"/>
      <c r="K449" s="89"/>
      <c r="L449" s="93"/>
      <c r="M449" s="89"/>
      <c r="N449" s="89"/>
      <c r="O449" s="89"/>
      <c r="P449" s="94"/>
    </row>
    <row r="450" spans="5:16" x14ac:dyDescent="0.2">
      <c r="E450" s="89"/>
      <c r="F450" s="92"/>
      <c r="I450" s="89"/>
      <c r="J450" s="89"/>
      <c r="K450" s="89"/>
      <c r="L450" s="93"/>
      <c r="M450" s="89"/>
      <c r="N450" s="89"/>
      <c r="O450" s="89"/>
      <c r="P450" s="94"/>
    </row>
    <row r="451" spans="5:16" x14ac:dyDescent="0.2">
      <c r="E451" s="89"/>
      <c r="F451" s="92"/>
      <c r="I451" s="89"/>
      <c r="J451" s="89"/>
      <c r="K451" s="89"/>
      <c r="L451" s="93"/>
      <c r="M451" s="89"/>
      <c r="N451" s="89"/>
      <c r="O451" s="89"/>
      <c r="P451" s="94"/>
    </row>
    <row r="452" spans="5:16" x14ac:dyDescent="0.2">
      <c r="E452" s="89"/>
      <c r="F452" s="92"/>
      <c r="I452" s="89"/>
      <c r="J452" s="89"/>
      <c r="K452" s="89"/>
      <c r="L452" s="93"/>
      <c r="M452" s="89"/>
      <c r="N452" s="89"/>
      <c r="O452" s="89"/>
      <c r="P452" s="94"/>
    </row>
    <row r="453" spans="5:16" x14ac:dyDescent="0.2">
      <c r="E453" s="89"/>
      <c r="F453" s="92"/>
      <c r="I453" s="89"/>
      <c r="J453" s="89"/>
      <c r="K453" s="89"/>
      <c r="L453" s="93"/>
      <c r="M453" s="89"/>
      <c r="N453" s="89"/>
      <c r="O453" s="89"/>
      <c r="P453" s="94"/>
    </row>
    <row r="454" spans="5:16" x14ac:dyDescent="0.2">
      <c r="E454" s="89"/>
      <c r="F454" s="92"/>
      <c r="I454" s="89"/>
      <c r="J454" s="89"/>
      <c r="K454" s="89"/>
      <c r="L454" s="93"/>
      <c r="M454" s="89"/>
      <c r="N454" s="89"/>
      <c r="O454" s="89"/>
      <c r="P454" s="94"/>
    </row>
    <row r="455" spans="5:16" x14ac:dyDescent="0.2">
      <c r="E455" s="89"/>
      <c r="F455" s="92"/>
      <c r="I455" s="89"/>
      <c r="J455" s="89"/>
      <c r="K455" s="89"/>
      <c r="L455" s="93"/>
      <c r="M455" s="89"/>
      <c r="N455" s="89"/>
      <c r="O455" s="89"/>
      <c r="P455" s="94"/>
    </row>
    <row r="456" spans="5:16" x14ac:dyDescent="0.2">
      <c r="E456" s="89"/>
      <c r="F456" s="92"/>
      <c r="I456" s="89"/>
      <c r="J456" s="89"/>
      <c r="K456" s="89"/>
      <c r="L456" s="93"/>
      <c r="M456" s="89"/>
      <c r="N456" s="89"/>
      <c r="O456" s="89"/>
      <c r="P456" s="94"/>
    </row>
    <row r="457" spans="5:16" x14ac:dyDescent="0.2">
      <c r="E457" s="89"/>
      <c r="F457" s="92"/>
      <c r="I457" s="89"/>
      <c r="J457" s="89"/>
      <c r="K457" s="89"/>
      <c r="L457" s="93"/>
      <c r="M457" s="89"/>
      <c r="N457" s="89"/>
      <c r="O457" s="89"/>
      <c r="P457" s="94"/>
    </row>
    <row r="458" spans="5:16" x14ac:dyDescent="0.2">
      <c r="E458" s="89"/>
      <c r="F458" s="92"/>
      <c r="I458" s="89"/>
      <c r="J458" s="89"/>
      <c r="K458" s="89"/>
      <c r="L458" s="93"/>
      <c r="M458" s="89"/>
      <c r="N458" s="89"/>
      <c r="O458" s="89"/>
      <c r="P458" s="94"/>
    </row>
    <row r="459" spans="5:16" x14ac:dyDescent="0.2">
      <c r="E459" s="89"/>
      <c r="F459" s="92"/>
      <c r="I459" s="89"/>
      <c r="J459" s="89"/>
      <c r="K459" s="89"/>
      <c r="L459" s="93"/>
      <c r="M459" s="89"/>
      <c r="N459" s="89"/>
      <c r="O459" s="89"/>
      <c r="P459" s="94"/>
    </row>
    <row r="460" spans="5:16" x14ac:dyDescent="0.2">
      <c r="E460" s="89"/>
      <c r="F460" s="92"/>
      <c r="I460" s="89"/>
      <c r="J460" s="89"/>
      <c r="K460" s="89"/>
      <c r="L460" s="93"/>
      <c r="M460" s="89"/>
      <c r="N460" s="89"/>
      <c r="O460" s="89"/>
      <c r="P460" s="94"/>
    </row>
    <row r="461" spans="5:16" x14ac:dyDescent="0.2">
      <c r="E461" s="89"/>
      <c r="F461" s="92"/>
      <c r="I461" s="89"/>
      <c r="J461" s="89"/>
      <c r="K461" s="89"/>
      <c r="L461" s="93"/>
      <c r="M461" s="89"/>
      <c r="N461" s="89"/>
      <c r="O461" s="89"/>
      <c r="P461" s="94"/>
    </row>
    <row r="462" spans="5:16" x14ac:dyDescent="0.2">
      <c r="E462" s="89"/>
      <c r="F462" s="92"/>
      <c r="I462" s="89"/>
      <c r="J462" s="89"/>
      <c r="K462" s="89"/>
      <c r="L462" s="93"/>
      <c r="M462" s="89"/>
      <c r="N462" s="89"/>
      <c r="O462" s="89"/>
      <c r="P462" s="94"/>
    </row>
    <row r="463" spans="5:16" x14ac:dyDescent="0.2">
      <c r="E463" s="89"/>
      <c r="F463" s="92"/>
      <c r="I463" s="89"/>
      <c r="J463" s="89"/>
      <c r="K463" s="89"/>
      <c r="L463" s="93"/>
      <c r="M463" s="89"/>
      <c r="N463" s="89"/>
      <c r="O463" s="89"/>
      <c r="P463" s="94"/>
    </row>
    <row r="464" spans="5:16" x14ac:dyDescent="0.2">
      <c r="E464" s="89"/>
      <c r="F464" s="92"/>
      <c r="I464" s="89"/>
      <c r="J464" s="89"/>
      <c r="K464" s="89"/>
      <c r="L464" s="93"/>
      <c r="M464" s="89"/>
      <c r="N464" s="89"/>
      <c r="O464" s="89"/>
      <c r="P464" s="94"/>
    </row>
    <row r="465" spans="5:16" x14ac:dyDescent="0.2">
      <c r="E465" s="89"/>
      <c r="F465" s="92"/>
      <c r="I465" s="89"/>
      <c r="J465" s="89"/>
      <c r="K465" s="89"/>
      <c r="L465" s="93"/>
      <c r="M465" s="89"/>
      <c r="N465" s="89"/>
      <c r="O465" s="89"/>
      <c r="P465" s="94"/>
    </row>
    <row r="466" spans="5:16" x14ac:dyDescent="0.2">
      <c r="E466" s="89"/>
      <c r="F466" s="92"/>
      <c r="I466" s="89"/>
      <c r="J466" s="89"/>
      <c r="K466" s="89"/>
      <c r="L466" s="93"/>
      <c r="M466" s="89"/>
      <c r="N466" s="89"/>
      <c r="O466" s="89"/>
      <c r="P466" s="94"/>
    </row>
    <row r="467" spans="5:16" x14ac:dyDescent="0.2">
      <c r="E467" s="89"/>
      <c r="F467" s="92"/>
      <c r="I467" s="89"/>
      <c r="J467" s="89"/>
      <c r="K467" s="89"/>
      <c r="L467" s="93"/>
      <c r="M467" s="89"/>
      <c r="N467" s="89"/>
      <c r="O467" s="89"/>
      <c r="P467" s="94"/>
    </row>
    <row r="468" spans="5:16" x14ac:dyDescent="0.2">
      <c r="E468" s="89"/>
      <c r="F468" s="92"/>
      <c r="I468" s="89"/>
      <c r="J468" s="89"/>
      <c r="K468" s="89"/>
      <c r="L468" s="93"/>
      <c r="M468" s="89"/>
      <c r="N468" s="89"/>
      <c r="O468" s="89"/>
      <c r="P468" s="94"/>
    </row>
    <row r="469" spans="5:16" x14ac:dyDescent="0.2">
      <c r="E469" s="89"/>
      <c r="F469" s="92"/>
      <c r="I469" s="89"/>
      <c r="J469" s="89"/>
      <c r="K469" s="89"/>
      <c r="L469" s="93"/>
      <c r="M469" s="89"/>
      <c r="N469" s="89"/>
      <c r="O469" s="89"/>
      <c r="P469" s="94"/>
    </row>
    <row r="470" spans="5:16" x14ac:dyDescent="0.2">
      <c r="E470" s="89"/>
      <c r="F470" s="92"/>
      <c r="I470" s="89"/>
      <c r="J470" s="89"/>
      <c r="K470" s="89"/>
      <c r="L470" s="93"/>
      <c r="M470" s="89"/>
      <c r="N470" s="89"/>
      <c r="O470" s="89"/>
      <c r="P470" s="94"/>
    </row>
    <row r="471" spans="5:16" x14ac:dyDescent="0.2">
      <c r="E471" s="89"/>
      <c r="F471" s="92"/>
      <c r="I471" s="89"/>
      <c r="J471" s="89"/>
      <c r="K471" s="89"/>
      <c r="L471" s="93"/>
      <c r="M471" s="89"/>
      <c r="N471" s="89"/>
      <c r="O471" s="89"/>
      <c r="P471" s="94"/>
    </row>
    <row r="472" spans="5:16" x14ac:dyDescent="0.2">
      <c r="E472" s="89"/>
      <c r="F472" s="92"/>
      <c r="I472" s="89"/>
      <c r="J472" s="89"/>
      <c r="K472" s="89"/>
      <c r="L472" s="93"/>
      <c r="M472" s="89"/>
      <c r="N472" s="89"/>
      <c r="O472" s="89"/>
      <c r="P472" s="94"/>
    </row>
    <row r="473" spans="5:16" x14ac:dyDescent="0.2">
      <c r="E473" s="89"/>
      <c r="F473" s="92"/>
      <c r="I473" s="89"/>
      <c r="J473" s="89"/>
      <c r="K473" s="89"/>
      <c r="L473" s="93"/>
      <c r="M473" s="89"/>
      <c r="N473" s="89"/>
      <c r="O473" s="89"/>
      <c r="P473" s="94"/>
    </row>
    <row r="474" spans="5:16" x14ac:dyDescent="0.2">
      <c r="E474" s="89"/>
      <c r="F474" s="92"/>
      <c r="I474" s="89"/>
      <c r="J474" s="89"/>
      <c r="K474" s="89"/>
      <c r="L474" s="93"/>
      <c r="M474" s="89"/>
      <c r="N474" s="89"/>
      <c r="O474" s="89"/>
      <c r="P474" s="94"/>
    </row>
    <row r="475" spans="5:16" x14ac:dyDescent="0.2">
      <c r="E475" s="89"/>
      <c r="F475" s="92"/>
      <c r="I475" s="89"/>
      <c r="J475" s="89"/>
      <c r="K475" s="89"/>
      <c r="L475" s="93"/>
      <c r="M475" s="89"/>
      <c r="N475" s="89"/>
      <c r="O475" s="89"/>
      <c r="P475" s="94"/>
    </row>
    <row r="476" spans="5:16" x14ac:dyDescent="0.2">
      <c r="E476" s="89"/>
      <c r="F476" s="92"/>
      <c r="I476" s="89"/>
      <c r="J476" s="89"/>
      <c r="K476" s="89"/>
      <c r="L476" s="93"/>
      <c r="M476" s="89"/>
      <c r="N476" s="89"/>
      <c r="O476" s="89"/>
      <c r="P476" s="94"/>
    </row>
    <row r="477" spans="5:16" x14ac:dyDescent="0.2">
      <c r="E477" s="89"/>
      <c r="F477" s="92"/>
      <c r="I477" s="89"/>
      <c r="J477" s="89"/>
      <c r="K477" s="89"/>
      <c r="L477" s="93"/>
      <c r="M477" s="89"/>
      <c r="N477" s="89"/>
      <c r="O477" s="89"/>
      <c r="P477" s="94"/>
    </row>
    <row r="478" spans="5:16" x14ac:dyDescent="0.2">
      <c r="E478" s="89"/>
      <c r="F478" s="92"/>
      <c r="I478" s="89"/>
      <c r="J478" s="89"/>
      <c r="K478" s="89"/>
      <c r="L478" s="93"/>
      <c r="M478" s="89"/>
      <c r="N478" s="89"/>
      <c r="O478" s="89"/>
      <c r="P478" s="94"/>
    </row>
    <row r="479" spans="5:16" x14ac:dyDescent="0.2">
      <c r="E479" s="89"/>
      <c r="F479" s="92"/>
      <c r="I479" s="89"/>
      <c r="J479" s="89"/>
      <c r="K479" s="89"/>
      <c r="L479" s="93"/>
      <c r="M479" s="89"/>
      <c r="N479" s="89"/>
      <c r="O479" s="89"/>
      <c r="P479" s="94"/>
    </row>
    <row r="480" spans="5:16" x14ac:dyDescent="0.2">
      <c r="E480" s="89"/>
      <c r="F480" s="92"/>
      <c r="I480" s="89"/>
      <c r="J480" s="89"/>
      <c r="K480" s="89"/>
      <c r="L480" s="93"/>
      <c r="M480" s="89"/>
      <c r="N480" s="89"/>
      <c r="O480" s="89"/>
      <c r="P480" s="94"/>
    </row>
    <row r="481" spans="5:16" x14ac:dyDescent="0.2">
      <c r="E481" s="89"/>
      <c r="F481" s="92"/>
      <c r="I481" s="89"/>
      <c r="J481" s="89"/>
      <c r="K481" s="89"/>
      <c r="L481" s="93"/>
      <c r="M481" s="89"/>
      <c r="N481" s="89"/>
      <c r="O481" s="89"/>
      <c r="P481" s="94"/>
    </row>
    <row r="482" spans="5:16" x14ac:dyDescent="0.2">
      <c r="E482" s="89"/>
      <c r="F482" s="92"/>
      <c r="I482" s="89"/>
      <c r="J482" s="89"/>
      <c r="K482" s="89"/>
      <c r="L482" s="93"/>
      <c r="M482" s="89"/>
      <c r="N482" s="89"/>
      <c r="O482" s="89"/>
      <c r="P482" s="94"/>
    </row>
    <row r="483" spans="5:16" x14ac:dyDescent="0.2">
      <c r="E483" s="89"/>
      <c r="F483" s="92"/>
      <c r="I483" s="89"/>
      <c r="J483" s="89"/>
      <c r="K483" s="89"/>
      <c r="L483" s="93"/>
      <c r="M483" s="89"/>
      <c r="N483" s="89"/>
      <c r="O483" s="89"/>
      <c r="P483" s="94"/>
    </row>
    <row r="484" spans="5:16" x14ac:dyDescent="0.2">
      <c r="E484" s="89"/>
      <c r="F484" s="92"/>
      <c r="I484" s="89"/>
      <c r="J484" s="89"/>
      <c r="K484" s="89"/>
      <c r="L484" s="93"/>
      <c r="M484" s="89"/>
      <c r="N484" s="89"/>
      <c r="O484" s="89"/>
      <c r="P484" s="94"/>
    </row>
    <row r="485" spans="5:16" x14ac:dyDescent="0.2">
      <c r="E485" s="89"/>
      <c r="F485" s="92"/>
      <c r="I485" s="89"/>
      <c r="J485" s="89"/>
      <c r="K485" s="89"/>
      <c r="L485" s="93"/>
      <c r="M485" s="89"/>
      <c r="N485" s="89"/>
      <c r="O485" s="89"/>
      <c r="P485" s="94"/>
    </row>
    <row r="486" spans="5:16" x14ac:dyDescent="0.2">
      <c r="E486" s="89"/>
      <c r="F486" s="92"/>
      <c r="I486" s="89"/>
      <c r="J486" s="89"/>
      <c r="K486" s="89"/>
      <c r="L486" s="93"/>
      <c r="M486" s="89"/>
      <c r="N486" s="89"/>
      <c r="O486" s="89"/>
      <c r="P486" s="94"/>
    </row>
    <row r="487" spans="5:16" x14ac:dyDescent="0.2">
      <c r="E487" s="89"/>
      <c r="F487" s="92"/>
      <c r="I487" s="89"/>
      <c r="J487" s="89"/>
      <c r="K487" s="89"/>
      <c r="L487" s="93"/>
      <c r="M487" s="89"/>
      <c r="N487" s="89"/>
      <c r="O487" s="89"/>
      <c r="P487" s="94"/>
    </row>
    <row r="488" spans="5:16" x14ac:dyDescent="0.2">
      <c r="E488" s="89"/>
      <c r="F488" s="92"/>
      <c r="I488" s="89"/>
      <c r="J488" s="89"/>
      <c r="K488" s="89"/>
      <c r="L488" s="93"/>
      <c r="M488" s="89"/>
      <c r="N488" s="89"/>
      <c r="O488" s="89"/>
      <c r="P488" s="94"/>
    </row>
    <row r="489" spans="5:16" x14ac:dyDescent="0.2">
      <c r="E489" s="89"/>
      <c r="F489" s="92"/>
      <c r="I489" s="89"/>
      <c r="J489" s="89"/>
      <c r="K489" s="89"/>
      <c r="L489" s="93"/>
      <c r="M489" s="89"/>
      <c r="N489" s="89"/>
      <c r="O489" s="89"/>
      <c r="P489" s="94"/>
    </row>
    <row r="490" spans="5:16" x14ac:dyDescent="0.2">
      <c r="E490" s="89"/>
      <c r="F490" s="92"/>
      <c r="I490" s="89"/>
      <c r="J490" s="89"/>
      <c r="K490" s="89"/>
      <c r="L490" s="93"/>
      <c r="M490" s="89"/>
      <c r="N490" s="89"/>
      <c r="O490" s="89"/>
      <c r="P490" s="94"/>
    </row>
    <row r="491" spans="5:16" x14ac:dyDescent="0.2">
      <c r="E491" s="89"/>
      <c r="F491" s="92"/>
      <c r="I491" s="89"/>
      <c r="J491" s="89"/>
      <c r="K491" s="89"/>
      <c r="L491" s="93"/>
      <c r="M491" s="89"/>
      <c r="N491" s="89"/>
      <c r="O491" s="89"/>
      <c r="P491" s="94"/>
    </row>
    <row r="492" spans="5:16" x14ac:dyDescent="0.2">
      <c r="E492" s="89"/>
      <c r="F492" s="92"/>
      <c r="I492" s="89"/>
      <c r="J492" s="89"/>
      <c r="K492" s="89"/>
      <c r="L492" s="93"/>
      <c r="M492" s="89"/>
      <c r="N492" s="89"/>
      <c r="O492" s="89"/>
      <c r="P492" s="94"/>
    </row>
    <row r="493" spans="5:16" x14ac:dyDescent="0.2">
      <c r="E493" s="89"/>
      <c r="F493" s="92"/>
      <c r="I493" s="89"/>
      <c r="J493" s="89"/>
      <c r="K493" s="89"/>
      <c r="L493" s="93"/>
      <c r="M493" s="89"/>
      <c r="N493" s="89"/>
      <c r="O493" s="89"/>
      <c r="P493" s="94"/>
    </row>
    <row r="494" spans="5:16" x14ac:dyDescent="0.2">
      <c r="E494" s="89"/>
      <c r="F494" s="92"/>
      <c r="I494" s="89"/>
      <c r="J494" s="89"/>
      <c r="K494" s="89"/>
      <c r="L494" s="93"/>
      <c r="M494" s="89"/>
      <c r="N494" s="89"/>
      <c r="O494" s="89"/>
      <c r="P494" s="94"/>
    </row>
    <row r="495" spans="5:16" x14ac:dyDescent="0.2">
      <c r="E495" s="89"/>
      <c r="F495" s="92"/>
      <c r="I495" s="89"/>
      <c r="J495" s="89"/>
      <c r="K495" s="89"/>
      <c r="L495" s="93"/>
      <c r="M495" s="89"/>
      <c r="N495" s="89"/>
      <c r="O495" s="89"/>
      <c r="P495" s="94"/>
    </row>
    <row r="496" spans="5:16" x14ac:dyDescent="0.2">
      <c r="E496" s="89"/>
      <c r="F496" s="92"/>
      <c r="I496" s="89"/>
      <c r="J496" s="89"/>
      <c r="K496" s="89"/>
      <c r="L496" s="93"/>
      <c r="M496" s="89"/>
      <c r="N496" s="89"/>
      <c r="O496" s="89"/>
      <c r="P496" s="94"/>
    </row>
    <row r="497" spans="5:16" x14ac:dyDescent="0.2">
      <c r="E497" s="89"/>
      <c r="F497" s="92"/>
      <c r="I497" s="89"/>
      <c r="J497" s="89"/>
      <c r="K497" s="89"/>
      <c r="L497" s="93"/>
      <c r="M497" s="89"/>
      <c r="N497" s="89"/>
      <c r="O497" s="89"/>
      <c r="P497" s="94"/>
    </row>
    <row r="498" spans="5:16" x14ac:dyDescent="0.2">
      <c r="E498" s="89"/>
      <c r="F498" s="92"/>
      <c r="I498" s="89"/>
      <c r="J498" s="89"/>
      <c r="K498" s="89"/>
      <c r="L498" s="93"/>
      <c r="M498" s="89"/>
      <c r="N498" s="89"/>
      <c r="O498" s="89"/>
      <c r="P498" s="94"/>
    </row>
    <row r="499" spans="5:16" x14ac:dyDescent="0.2">
      <c r="E499" s="89"/>
      <c r="F499" s="92"/>
      <c r="I499" s="89"/>
      <c r="J499" s="89"/>
      <c r="K499" s="89"/>
      <c r="L499" s="93"/>
      <c r="M499" s="89"/>
      <c r="N499" s="89"/>
      <c r="O499" s="89"/>
      <c r="P499" s="94"/>
    </row>
    <row r="500" spans="5:16" x14ac:dyDescent="0.2">
      <c r="E500" s="89"/>
      <c r="F500" s="92"/>
      <c r="I500" s="89"/>
      <c r="J500" s="89"/>
      <c r="K500" s="89"/>
      <c r="L500" s="93"/>
      <c r="M500" s="89"/>
      <c r="N500" s="89"/>
      <c r="O500" s="89"/>
      <c r="P500" s="94"/>
    </row>
    <row r="501" spans="5:16" x14ac:dyDescent="0.2">
      <c r="E501" s="89"/>
      <c r="F501" s="92"/>
      <c r="I501" s="89"/>
      <c r="J501" s="89"/>
      <c r="K501" s="89"/>
      <c r="L501" s="93"/>
      <c r="M501" s="89"/>
      <c r="N501" s="89"/>
      <c r="O501" s="89"/>
      <c r="P501" s="94"/>
    </row>
    <row r="502" spans="5:16" x14ac:dyDescent="0.2">
      <c r="E502" s="89"/>
      <c r="F502" s="92"/>
      <c r="I502" s="89"/>
      <c r="J502" s="89"/>
      <c r="K502" s="89"/>
      <c r="L502" s="93"/>
      <c r="M502" s="89"/>
      <c r="N502" s="89"/>
      <c r="O502" s="89"/>
      <c r="P502" s="94"/>
    </row>
    <row r="503" spans="5:16" x14ac:dyDescent="0.2">
      <c r="E503" s="89"/>
      <c r="F503" s="92"/>
      <c r="I503" s="89"/>
      <c r="J503" s="89"/>
      <c r="K503" s="89"/>
      <c r="L503" s="93"/>
      <c r="M503" s="89"/>
      <c r="N503" s="89"/>
      <c r="O503" s="89"/>
      <c r="P503" s="94"/>
    </row>
    <row r="504" spans="5:16" x14ac:dyDescent="0.2">
      <c r="E504" s="89"/>
      <c r="F504" s="92"/>
      <c r="I504" s="89"/>
      <c r="J504" s="89"/>
      <c r="K504" s="89"/>
      <c r="L504" s="93"/>
      <c r="M504" s="89"/>
      <c r="N504" s="89"/>
      <c r="O504" s="89"/>
      <c r="P504" s="94"/>
    </row>
    <row r="505" spans="5:16" x14ac:dyDescent="0.2">
      <c r="E505" s="89"/>
      <c r="F505" s="92"/>
      <c r="I505" s="89"/>
      <c r="J505" s="89"/>
      <c r="K505" s="89"/>
      <c r="L505" s="93"/>
      <c r="M505" s="89"/>
      <c r="N505" s="89"/>
      <c r="O505" s="89"/>
      <c r="P505" s="94"/>
    </row>
    <row r="506" spans="5:16" x14ac:dyDescent="0.2">
      <c r="E506" s="89"/>
      <c r="F506" s="92"/>
      <c r="I506" s="89"/>
      <c r="J506" s="89"/>
      <c r="K506" s="89"/>
      <c r="L506" s="93"/>
      <c r="M506" s="89"/>
      <c r="N506" s="89"/>
      <c r="O506" s="89"/>
      <c r="P506" s="94"/>
    </row>
    <row r="507" spans="5:16" x14ac:dyDescent="0.2">
      <c r="E507" s="89"/>
      <c r="F507" s="92"/>
      <c r="I507" s="89"/>
      <c r="J507" s="89"/>
      <c r="K507" s="89"/>
      <c r="L507" s="93"/>
      <c r="M507" s="89"/>
      <c r="N507" s="89"/>
      <c r="O507" s="89"/>
      <c r="P507" s="94"/>
    </row>
    <row r="508" spans="5:16" x14ac:dyDescent="0.2">
      <c r="E508" s="89"/>
      <c r="F508" s="92"/>
      <c r="I508" s="89"/>
      <c r="J508" s="89"/>
      <c r="K508" s="89"/>
      <c r="L508" s="93"/>
      <c r="M508" s="89"/>
      <c r="N508" s="89"/>
      <c r="O508" s="89"/>
      <c r="P508" s="94"/>
    </row>
    <row r="509" spans="5:16" x14ac:dyDescent="0.2">
      <c r="E509" s="89"/>
      <c r="F509" s="92"/>
      <c r="I509" s="89"/>
      <c r="J509" s="89"/>
      <c r="K509" s="89"/>
      <c r="L509" s="93"/>
      <c r="M509" s="89"/>
      <c r="N509" s="89"/>
      <c r="O509" s="89"/>
      <c r="P509" s="94"/>
    </row>
    <row r="510" spans="5:16" x14ac:dyDescent="0.2">
      <c r="E510" s="89"/>
      <c r="F510" s="92"/>
      <c r="I510" s="89"/>
      <c r="J510" s="89"/>
      <c r="K510" s="89"/>
      <c r="L510" s="93"/>
      <c r="M510" s="89"/>
      <c r="N510" s="89"/>
      <c r="O510" s="89"/>
      <c r="P510" s="94"/>
    </row>
    <row r="511" spans="5:16" x14ac:dyDescent="0.2">
      <c r="E511" s="89"/>
      <c r="F511" s="92"/>
      <c r="I511" s="89"/>
      <c r="J511" s="89"/>
      <c r="K511" s="89"/>
      <c r="L511" s="93"/>
      <c r="M511" s="89"/>
      <c r="N511" s="89"/>
      <c r="O511" s="89"/>
      <c r="P511" s="94"/>
    </row>
    <row r="512" spans="5:16" x14ac:dyDescent="0.2">
      <c r="E512" s="89"/>
      <c r="F512" s="92"/>
      <c r="I512" s="89"/>
      <c r="J512" s="89"/>
      <c r="K512" s="89"/>
      <c r="L512" s="93"/>
      <c r="M512" s="89"/>
      <c r="N512" s="89"/>
      <c r="O512" s="89"/>
      <c r="P512" s="94"/>
    </row>
    <row r="513" spans="5:16" x14ac:dyDescent="0.2">
      <c r="E513" s="89"/>
      <c r="F513" s="92"/>
      <c r="I513" s="89"/>
      <c r="J513" s="89"/>
      <c r="K513" s="89"/>
      <c r="L513" s="93"/>
      <c r="M513" s="89"/>
      <c r="N513" s="89"/>
      <c r="O513" s="89"/>
      <c r="P513" s="94"/>
    </row>
    <row r="514" spans="5:16" x14ac:dyDescent="0.2">
      <c r="E514" s="89"/>
      <c r="F514" s="92"/>
      <c r="I514" s="89"/>
      <c r="J514" s="89"/>
      <c r="K514" s="89"/>
      <c r="L514" s="93"/>
      <c r="M514" s="89"/>
      <c r="N514" s="89"/>
      <c r="O514" s="89"/>
      <c r="P514" s="94"/>
    </row>
    <row r="515" spans="5:16" x14ac:dyDescent="0.2">
      <c r="E515" s="89"/>
      <c r="F515" s="92"/>
      <c r="I515" s="89"/>
      <c r="J515" s="89"/>
      <c r="K515" s="89"/>
      <c r="L515" s="93"/>
      <c r="M515" s="89"/>
      <c r="N515" s="89"/>
      <c r="O515" s="89"/>
      <c r="P515" s="94"/>
    </row>
    <row r="516" spans="5:16" x14ac:dyDescent="0.2">
      <c r="E516" s="89"/>
      <c r="F516" s="92"/>
      <c r="I516" s="89"/>
      <c r="J516" s="89"/>
      <c r="K516" s="89"/>
      <c r="L516" s="93"/>
      <c r="M516" s="89"/>
      <c r="N516" s="89"/>
      <c r="O516" s="89"/>
      <c r="P516" s="94"/>
    </row>
    <row r="517" spans="5:16" x14ac:dyDescent="0.2">
      <c r="E517" s="89"/>
      <c r="F517" s="92"/>
      <c r="I517" s="89"/>
      <c r="J517" s="89"/>
      <c r="K517" s="89"/>
      <c r="L517" s="93"/>
      <c r="M517" s="89"/>
      <c r="N517" s="89"/>
      <c r="O517" s="89"/>
      <c r="P517" s="94"/>
    </row>
    <row r="518" spans="5:16" x14ac:dyDescent="0.2">
      <c r="E518" s="89"/>
      <c r="F518" s="92"/>
      <c r="I518" s="89"/>
      <c r="J518" s="89"/>
      <c r="K518" s="89"/>
      <c r="L518" s="93"/>
      <c r="M518" s="89"/>
      <c r="N518" s="89"/>
      <c r="O518" s="89"/>
      <c r="P518" s="94"/>
    </row>
    <row r="519" spans="5:16" x14ac:dyDescent="0.2">
      <c r="E519" s="89"/>
      <c r="F519" s="92"/>
      <c r="I519" s="89"/>
      <c r="J519" s="89"/>
      <c r="K519" s="89"/>
      <c r="L519" s="93"/>
      <c r="M519" s="89"/>
      <c r="N519" s="89"/>
      <c r="O519" s="89"/>
      <c r="P519" s="94"/>
    </row>
    <row r="520" spans="5:16" x14ac:dyDescent="0.2">
      <c r="E520" s="89"/>
      <c r="F520" s="92"/>
      <c r="I520" s="89"/>
      <c r="J520" s="89"/>
      <c r="K520" s="89"/>
      <c r="L520" s="93"/>
      <c r="M520" s="89"/>
      <c r="N520" s="89"/>
      <c r="O520" s="89"/>
      <c r="P520" s="94"/>
    </row>
    <row r="521" spans="5:16" x14ac:dyDescent="0.2">
      <c r="E521" s="89"/>
      <c r="F521" s="92"/>
      <c r="I521" s="89"/>
      <c r="J521" s="89"/>
      <c r="K521" s="89"/>
      <c r="L521" s="93"/>
      <c r="M521" s="89"/>
      <c r="N521" s="89"/>
      <c r="O521" s="89"/>
      <c r="P521" s="94"/>
    </row>
    <row r="522" spans="5:16" x14ac:dyDescent="0.2">
      <c r="E522" s="89"/>
      <c r="F522" s="92"/>
      <c r="I522" s="89"/>
      <c r="J522" s="89"/>
      <c r="K522" s="89"/>
      <c r="L522" s="93"/>
      <c r="M522" s="89"/>
      <c r="N522" s="89"/>
      <c r="O522" s="89"/>
      <c r="P522" s="94"/>
    </row>
    <row r="523" spans="5:16" x14ac:dyDescent="0.2">
      <c r="E523" s="89"/>
      <c r="F523" s="92"/>
      <c r="I523" s="89"/>
      <c r="J523" s="89"/>
      <c r="K523" s="89"/>
      <c r="L523" s="93"/>
      <c r="M523" s="89"/>
      <c r="N523" s="89"/>
      <c r="O523" s="89"/>
      <c r="P523" s="94"/>
    </row>
    <row r="524" spans="5:16" x14ac:dyDescent="0.2">
      <c r="E524" s="89"/>
      <c r="F524" s="92"/>
      <c r="I524" s="89"/>
      <c r="J524" s="89"/>
      <c r="K524" s="89"/>
      <c r="L524" s="93"/>
      <c r="M524" s="89"/>
      <c r="N524" s="89"/>
      <c r="O524" s="89"/>
      <c r="P524" s="94"/>
    </row>
    <row r="525" spans="5:16" x14ac:dyDescent="0.2">
      <c r="E525" s="89"/>
      <c r="F525" s="92"/>
      <c r="I525" s="89"/>
      <c r="J525" s="89"/>
      <c r="K525" s="89"/>
      <c r="L525" s="93"/>
      <c r="M525" s="89"/>
      <c r="N525" s="89"/>
      <c r="O525" s="89"/>
      <c r="P525" s="94"/>
    </row>
    <row r="526" spans="5:16" x14ac:dyDescent="0.2">
      <c r="E526" s="89"/>
      <c r="F526" s="92"/>
      <c r="I526" s="89"/>
      <c r="J526" s="89"/>
      <c r="K526" s="89"/>
      <c r="L526" s="93"/>
      <c r="M526" s="89"/>
      <c r="N526" s="89"/>
      <c r="O526" s="89"/>
      <c r="P526" s="94"/>
    </row>
    <row r="527" spans="5:16" x14ac:dyDescent="0.2">
      <c r="E527" s="89"/>
      <c r="F527" s="92"/>
      <c r="I527" s="89"/>
      <c r="J527" s="89"/>
      <c r="K527" s="89"/>
      <c r="L527" s="93"/>
      <c r="M527" s="89"/>
      <c r="N527" s="89"/>
      <c r="O527" s="89"/>
      <c r="P527" s="94"/>
    </row>
    <row r="528" spans="5:16" x14ac:dyDescent="0.2">
      <c r="E528" s="89"/>
      <c r="F528" s="92"/>
      <c r="I528" s="89"/>
      <c r="J528" s="89"/>
      <c r="K528" s="89"/>
      <c r="L528" s="93"/>
      <c r="M528" s="89"/>
      <c r="N528" s="89"/>
      <c r="O528" s="89"/>
      <c r="P528" s="94"/>
    </row>
    <row r="529" spans="5:16" x14ac:dyDescent="0.2">
      <c r="E529" s="89"/>
      <c r="F529" s="92"/>
      <c r="I529" s="89"/>
      <c r="J529" s="89"/>
      <c r="K529" s="89"/>
      <c r="L529" s="93"/>
      <c r="M529" s="89"/>
      <c r="N529" s="89"/>
      <c r="O529" s="89"/>
      <c r="P529" s="94"/>
    </row>
    <row r="530" spans="5:16" x14ac:dyDescent="0.2">
      <c r="E530" s="89"/>
      <c r="F530" s="92"/>
      <c r="I530" s="89"/>
      <c r="J530" s="89"/>
      <c r="K530" s="89"/>
      <c r="L530" s="93"/>
      <c r="M530" s="89"/>
      <c r="N530" s="89"/>
      <c r="O530" s="89"/>
      <c r="P530" s="94"/>
    </row>
    <row r="531" spans="5:16" x14ac:dyDescent="0.2">
      <c r="E531" s="89"/>
      <c r="F531" s="92"/>
      <c r="I531" s="89"/>
      <c r="J531" s="89"/>
      <c r="K531" s="89"/>
      <c r="L531" s="93"/>
      <c r="M531" s="89"/>
      <c r="N531" s="89"/>
      <c r="O531" s="89"/>
      <c r="P531" s="94"/>
    </row>
    <row r="532" spans="5:16" x14ac:dyDescent="0.2">
      <c r="E532" s="89"/>
      <c r="F532" s="92"/>
      <c r="I532" s="89"/>
      <c r="J532" s="89"/>
      <c r="K532" s="89"/>
      <c r="L532" s="93"/>
      <c r="M532" s="89"/>
      <c r="N532" s="89"/>
      <c r="O532" s="89"/>
      <c r="P532" s="94"/>
    </row>
    <row r="533" spans="5:16" x14ac:dyDescent="0.2">
      <c r="E533" s="89"/>
      <c r="F533" s="92"/>
      <c r="I533" s="89"/>
      <c r="J533" s="89"/>
      <c r="K533" s="89"/>
      <c r="L533" s="93"/>
      <c r="M533" s="89"/>
      <c r="N533" s="89"/>
      <c r="O533" s="89"/>
      <c r="P533" s="94"/>
    </row>
    <row r="534" spans="5:16" x14ac:dyDescent="0.2">
      <c r="E534" s="89"/>
      <c r="F534" s="92"/>
      <c r="I534" s="89"/>
      <c r="J534" s="89"/>
      <c r="K534" s="89"/>
      <c r="L534" s="93"/>
      <c r="M534" s="89"/>
      <c r="N534" s="89"/>
      <c r="O534" s="89"/>
      <c r="P534" s="94"/>
    </row>
    <row r="535" spans="5:16" x14ac:dyDescent="0.2">
      <c r="E535" s="89"/>
      <c r="F535" s="92"/>
      <c r="I535" s="89"/>
      <c r="J535" s="89"/>
      <c r="K535" s="89"/>
      <c r="L535" s="93"/>
      <c r="M535" s="89"/>
      <c r="N535" s="89"/>
      <c r="O535" s="89"/>
      <c r="P535" s="94"/>
    </row>
    <row r="536" spans="5:16" x14ac:dyDescent="0.2">
      <c r="E536" s="89"/>
      <c r="F536" s="92"/>
      <c r="I536" s="89"/>
      <c r="J536" s="89"/>
      <c r="K536" s="89"/>
      <c r="L536" s="93"/>
      <c r="M536" s="89"/>
      <c r="N536" s="89"/>
      <c r="O536" s="89"/>
      <c r="P536" s="94"/>
    </row>
    <row r="537" spans="5:16" x14ac:dyDescent="0.2">
      <c r="E537" s="89"/>
      <c r="F537" s="92"/>
      <c r="I537" s="89"/>
      <c r="J537" s="89"/>
      <c r="K537" s="89"/>
      <c r="L537" s="93"/>
      <c r="M537" s="89"/>
      <c r="N537" s="89"/>
      <c r="O537" s="89"/>
      <c r="P537" s="94"/>
    </row>
    <row r="538" spans="5:16" x14ac:dyDescent="0.2">
      <c r="E538" s="89"/>
      <c r="F538" s="92"/>
      <c r="I538" s="89"/>
      <c r="J538" s="89"/>
      <c r="K538" s="89"/>
      <c r="L538" s="93"/>
      <c r="M538" s="89"/>
      <c r="N538" s="89"/>
      <c r="O538" s="89"/>
      <c r="P538" s="94"/>
    </row>
    <row r="539" spans="5:16" x14ac:dyDescent="0.2">
      <c r="E539" s="89"/>
      <c r="F539" s="92"/>
      <c r="I539" s="89"/>
      <c r="J539" s="89"/>
      <c r="K539" s="89"/>
      <c r="L539" s="93"/>
      <c r="M539" s="89"/>
      <c r="N539" s="89"/>
      <c r="O539" s="89"/>
      <c r="P539" s="94"/>
    </row>
    <row r="540" spans="5:16" x14ac:dyDescent="0.2">
      <c r="E540" s="89"/>
      <c r="F540" s="92"/>
      <c r="I540" s="89"/>
      <c r="J540" s="89"/>
      <c r="K540" s="89"/>
      <c r="L540" s="93"/>
      <c r="M540" s="89"/>
      <c r="N540" s="89"/>
      <c r="O540" s="89"/>
      <c r="P540" s="94"/>
    </row>
    <row r="541" spans="5:16" x14ac:dyDescent="0.2">
      <c r="E541" s="89"/>
      <c r="F541" s="92"/>
      <c r="I541" s="89"/>
      <c r="J541" s="89"/>
      <c r="K541" s="89"/>
      <c r="L541" s="93"/>
      <c r="M541" s="89"/>
      <c r="N541" s="89"/>
      <c r="O541" s="89"/>
      <c r="P541" s="94"/>
    </row>
    <row r="542" spans="5:16" x14ac:dyDescent="0.2">
      <c r="E542" s="89"/>
      <c r="F542" s="92"/>
      <c r="I542" s="89"/>
      <c r="J542" s="89"/>
      <c r="K542" s="89"/>
      <c r="L542" s="93"/>
      <c r="M542" s="89"/>
      <c r="N542" s="89"/>
      <c r="O542" s="89"/>
      <c r="P542" s="94"/>
    </row>
    <row r="543" spans="5:16" x14ac:dyDescent="0.2">
      <c r="E543" s="89"/>
      <c r="F543" s="92"/>
      <c r="I543" s="89"/>
      <c r="J543" s="89"/>
      <c r="K543" s="89"/>
      <c r="L543" s="93"/>
      <c r="M543" s="89"/>
      <c r="N543" s="89"/>
      <c r="O543" s="89"/>
      <c r="P543" s="94"/>
    </row>
    <row r="544" spans="5:16" x14ac:dyDescent="0.2">
      <c r="E544" s="89"/>
      <c r="F544" s="92"/>
      <c r="I544" s="89"/>
      <c r="J544" s="89"/>
      <c r="K544" s="89"/>
      <c r="L544" s="93"/>
      <c r="M544" s="89"/>
      <c r="N544" s="89"/>
      <c r="O544" s="89"/>
      <c r="P544" s="94"/>
    </row>
    <row r="545" spans="5:16" x14ac:dyDescent="0.2">
      <c r="E545" s="89"/>
      <c r="F545" s="92"/>
      <c r="I545" s="89"/>
      <c r="J545" s="89"/>
      <c r="K545" s="89"/>
      <c r="L545" s="93"/>
      <c r="M545" s="89"/>
      <c r="N545" s="89"/>
      <c r="O545" s="89"/>
      <c r="P545" s="94"/>
    </row>
    <row r="546" spans="5:16" x14ac:dyDescent="0.2">
      <c r="E546" s="89"/>
      <c r="F546" s="92"/>
      <c r="I546" s="89"/>
      <c r="J546" s="89"/>
      <c r="K546" s="89"/>
      <c r="L546" s="93"/>
      <c r="M546" s="89"/>
      <c r="N546" s="89"/>
      <c r="O546" s="89"/>
      <c r="P546" s="94"/>
    </row>
    <row r="547" spans="5:16" x14ac:dyDescent="0.2">
      <c r="E547" s="89"/>
      <c r="F547" s="92"/>
      <c r="I547" s="89"/>
      <c r="J547" s="89"/>
      <c r="K547" s="89"/>
      <c r="L547" s="93"/>
      <c r="M547" s="89"/>
      <c r="N547" s="89"/>
      <c r="O547" s="89"/>
      <c r="P547" s="94"/>
    </row>
    <row r="548" spans="5:16" x14ac:dyDescent="0.2">
      <c r="E548" s="89"/>
      <c r="F548" s="92"/>
      <c r="I548" s="89"/>
      <c r="J548" s="89"/>
      <c r="K548" s="89"/>
      <c r="L548" s="93"/>
      <c r="M548" s="89"/>
      <c r="N548" s="89"/>
      <c r="O548" s="89"/>
      <c r="P548" s="94"/>
    </row>
    <row r="549" spans="5:16" x14ac:dyDescent="0.2">
      <c r="E549" s="89"/>
      <c r="F549" s="92"/>
      <c r="I549" s="89"/>
      <c r="J549" s="89"/>
      <c r="K549" s="89"/>
      <c r="L549" s="93"/>
      <c r="M549" s="89"/>
      <c r="N549" s="89"/>
      <c r="O549" s="89"/>
      <c r="P549" s="94"/>
    </row>
    <row r="550" spans="5:16" x14ac:dyDescent="0.2">
      <c r="E550" s="89"/>
      <c r="F550" s="92"/>
      <c r="I550" s="89"/>
      <c r="J550" s="89"/>
      <c r="K550" s="89"/>
      <c r="L550" s="93"/>
      <c r="M550" s="89"/>
      <c r="N550" s="89"/>
      <c r="O550" s="89"/>
      <c r="P550" s="94"/>
    </row>
    <row r="551" spans="5:16" x14ac:dyDescent="0.2">
      <c r="E551" s="89"/>
      <c r="F551" s="92"/>
      <c r="I551" s="89"/>
      <c r="J551" s="89"/>
      <c r="K551" s="89"/>
      <c r="L551" s="93"/>
      <c r="M551" s="89"/>
      <c r="N551" s="89"/>
      <c r="O551" s="89"/>
      <c r="P551" s="94"/>
    </row>
    <row r="552" spans="5:16" x14ac:dyDescent="0.2">
      <c r="E552" s="89"/>
      <c r="F552" s="92"/>
      <c r="I552" s="89"/>
      <c r="J552" s="89"/>
      <c r="K552" s="89"/>
      <c r="L552" s="93"/>
      <c r="M552" s="89"/>
      <c r="N552" s="89"/>
      <c r="O552" s="89"/>
      <c r="P552" s="94"/>
    </row>
    <row r="553" spans="5:16" x14ac:dyDescent="0.2">
      <c r="E553" s="89"/>
      <c r="F553" s="92"/>
      <c r="I553" s="89"/>
      <c r="J553" s="89"/>
      <c r="K553" s="89"/>
      <c r="L553" s="93"/>
      <c r="M553" s="89"/>
      <c r="N553" s="89"/>
      <c r="O553" s="89"/>
      <c r="P553" s="94"/>
    </row>
    <row r="554" spans="5:16" x14ac:dyDescent="0.2">
      <c r="E554" s="89"/>
      <c r="F554" s="92"/>
      <c r="I554" s="89"/>
      <c r="J554" s="89"/>
      <c r="K554" s="89"/>
      <c r="L554" s="93"/>
      <c r="M554" s="89"/>
      <c r="N554" s="89"/>
      <c r="O554" s="89"/>
      <c r="P554" s="94"/>
    </row>
    <row r="555" spans="5:16" x14ac:dyDescent="0.2">
      <c r="E555" s="89"/>
      <c r="F555" s="92"/>
      <c r="I555" s="89"/>
      <c r="J555" s="89"/>
      <c r="K555" s="89"/>
      <c r="L555" s="93"/>
      <c r="M555" s="89"/>
      <c r="N555" s="89"/>
      <c r="O555" s="89"/>
      <c r="P555" s="94"/>
    </row>
    <row r="556" spans="5:16" x14ac:dyDescent="0.2">
      <c r="E556" s="89"/>
      <c r="F556" s="92"/>
      <c r="I556" s="89"/>
      <c r="J556" s="89"/>
      <c r="K556" s="89"/>
      <c r="L556" s="93"/>
      <c r="M556" s="89"/>
      <c r="N556" s="89"/>
      <c r="O556" s="89"/>
      <c r="P556" s="94"/>
    </row>
    <row r="557" spans="5:16" x14ac:dyDescent="0.2">
      <c r="E557" s="89"/>
      <c r="F557" s="92"/>
      <c r="I557" s="89"/>
      <c r="J557" s="89"/>
      <c r="K557" s="89"/>
      <c r="L557" s="93"/>
      <c r="M557" s="89"/>
      <c r="N557" s="89"/>
      <c r="O557" s="89"/>
      <c r="P557" s="94"/>
    </row>
    <row r="558" spans="5:16" x14ac:dyDescent="0.2">
      <c r="E558" s="89"/>
      <c r="F558" s="92"/>
      <c r="I558" s="89"/>
      <c r="J558" s="89"/>
      <c r="K558" s="89"/>
      <c r="L558" s="93"/>
      <c r="M558" s="89"/>
      <c r="N558" s="89"/>
      <c r="O558" s="89"/>
      <c r="P558" s="94"/>
    </row>
    <row r="559" spans="5:16" x14ac:dyDescent="0.2">
      <c r="E559" s="89"/>
      <c r="F559" s="92"/>
      <c r="I559" s="89"/>
      <c r="J559" s="89"/>
      <c r="K559" s="89"/>
      <c r="L559" s="93"/>
      <c r="M559" s="89"/>
      <c r="N559" s="89"/>
      <c r="O559" s="89"/>
      <c r="P559" s="94"/>
    </row>
    <row r="560" spans="5:16" x14ac:dyDescent="0.2">
      <c r="E560" s="89"/>
      <c r="F560" s="92"/>
      <c r="I560" s="89"/>
      <c r="J560" s="89"/>
      <c r="K560" s="89"/>
      <c r="L560" s="93"/>
      <c r="M560" s="89"/>
      <c r="N560" s="89"/>
      <c r="O560" s="89"/>
      <c r="P560" s="94"/>
    </row>
    <row r="561" spans="5:16" x14ac:dyDescent="0.2">
      <c r="E561" s="89"/>
      <c r="F561" s="92"/>
      <c r="I561" s="89"/>
      <c r="J561" s="89"/>
      <c r="K561" s="89"/>
      <c r="L561" s="93"/>
      <c r="M561" s="89"/>
      <c r="N561" s="89"/>
      <c r="O561" s="89"/>
      <c r="P561" s="94"/>
    </row>
    <row r="562" spans="5:16" x14ac:dyDescent="0.2">
      <c r="E562" s="89"/>
      <c r="F562" s="92"/>
      <c r="I562" s="89"/>
      <c r="J562" s="89"/>
      <c r="K562" s="89"/>
      <c r="L562" s="93"/>
      <c r="M562" s="89"/>
      <c r="N562" s="89"/>
      <c r="O562" s="89"/>
      <c r="P562" s="94"/>
    </row>
    <row r="563" spans="5:16" x14ac:dyDescent="0.2">
      <c r="E563" s="89"/>
      <c r="F563" s="92"/>
      <c r="I563" s="89"/>
      <c r="J563" s="89"/>
      <c r="K563" s="89"/>
      <c r="L563" s="93"/>
      <c r="M563" s="89"/>
      <c r="N563" s="89"/>
      <c r="O563" s="89"/>
      <c r="P563" s="94"/>
    </row>
    <row r="564" spans="5:16" x14ac:dyDescent="0.2">
      <c r="E564" s="89"/>
      <c r="F564" s="92"/>
      <c r="I564" s="89"/>
      <c r="J564" s="89"/>
      <c r="K564" s="89"/>
      <c r="L564" s="93"/>
      <c r="M564" s="89"/>
      <c r="N564" s="89"/>
      <c r="O564" s="89"/>
      <c r="P564" s="94"/>
    </row>
    <row r="565" spans="5:16" x14ac:dyDescent="0.2">
      <c r="E565" s="89"/>
      <c r="F565" s="92"/>
      <c r="I565" s="89"/>
      <c r="J565" s="89"/>
      <c r="K565" s="89"/>
      <c r="L565" s="93"/>
      <c r="M565" s="89"/>
      <c r="N565" s="89"/>
      <c r="O565" s="89"/>
      <c r="P565" s="94"/>
    </row>
    <row r="566" spans="5:16" x14ac:dyDescent="0.2">
      <c r="E566" s="89"/>
      <c r="F566" s="92"/>
      <c r="I566" s="89"/>
      <c r="J566" s="89"/>
      <c r="K566" s="89"/>
      <c r="L566" s="93"/>
      <c r="M566" s="89"/>
      <c r="N566" s="89"/>
      <c r="O566" s="89"/>
      <c r="P566" s="94"/>
    </row>
    <row r="567" spans="5:16" x14ac:dyDescent="0.2">
      <c r="E567" s="89"/>
      <c r="F567" s="92"/>
      <c r="I567" s="89"/>
      <c r="J567" s="89"/>
      <c r="K567" s="89"/>
      <c r="L567" s="93"/>
      <c r="M567" s="89"/>
      <c r="N567" s="89"/>
      <c r="O567" s="89"/>
      <c r="P567" s="94"/>
    </row>
    <row r="568" spans="5:16" x14ac:dyDescent="0.2">
      <c r="E568" s="89"/>
      <c r="F568" s="92"/>
      <c r="I568" s="89"/>
      <c r="J568" s="89"/>
      <c r="K568" s="89"/>
      <c r="L568" s="93"/>
      <c r="M568" s="89"/>
      <c r="N568" s="89"/>
      <c r="O568" s="89"/>
      <c r="P568" s="94"/>
    </row>
    <row r="569" spans="5:16" x14ac:dyDescent="0.2">
      <c r="E569" s="89"/>
      <c r="F569" s="92"/>
      <c r="I569" s="89"/>
      <c r="J569" s="89"/>
      <c r="K569" s="89"/>
      <c r="L569" s="93"/>
      <c r="M569" s="89"/>
      <c r="N569" s="89"/>
      <c r="O569" s="89"/>
      <c r="P569" s="94"/>
    </row>
    <row r="570" spans="5:16" x14ac:dyDescent="0.2">
      <c r="E570" s="89"/>
      <c r="F570" s="92"/>
      <c r="I570" s="89"/>
      <c r="J570" s="89"/>
      <c r="K570" s="89"/>
      <c r="L570" s="93"/>
      <c r="M570" s="89"/>
      <c r="N570" s="89"/>
      <c r="O570" s="89"/>
      <c r="P570" s="94"/>
    </row>
    <row r="571" spans="5:16" x14ac:dyDescent="0.2">
      <c r="E571" s="89"/>
      <c r="F571" s="92"/>
      <c r="I571" s="89"/>
      <c r="J571" s="89"/>
      <c r="K571" s="89"/>
      <c r="L571" s="93"/>
      <c r="M571" s="89"/>
      <c r="N571" s="89"/>
      <c r="O571" s="89"/>
      <c r="P571" s="94"/>
    </row>
    <row r="572" spans="5:16" x14ac:dyDescent="0.2">
      <c r="E572" s="89"/>
      <c r="F572" s="92"/>
      <c r="I572" s="89"/>
      <c r="J572" s="89"/>
      <c r="K572" s="89"/>
      <c r="L572" s="93"/>
      <c r="M572" s="89"/>
      <c r="N572" s="89"/>
      <c r="O572" s="89"/>
      <c r="P572" s="94"/>
    </row>
    <row r="573" spans="5:16" x14ac:dyDescent="0.2">
      <c r="E573" s="89"/>
      <c r="F573" s="92"/>
      <c r="I573" s="89"/>
      <c r="J573" s="89"/>
      <c r="K573" s="89"/>
      <c r="L573" s="93"/>
      <c r="M573" s="89"/>
      <c r="N573" s="89"/>
      <c r="O573" s="89"/>
      <c r="P573" s="94"/>
    </row>
    <row r="574" spans="5:16" x14ac:dyDescent="0.2">
      <c r="E574" s="89"/>
      <c r="F574" s="92"/>
      <c r="I574" s="89"/>
      <c r="J574" s="89"/>
      <c r="K574" s="89"/>
      <c r="L574" s="93"/>
      <c r="M574" s="89"/>
      <c r="N574" s="89"/>
      <c r="O574" s="89"/>
      <c r="P574" s="94"/>
    </row>
    <row r="575" spans="5:16" x14ac:dyDescent="0.2">
      <c r="E575" s="89"/>
      <c r="F575" s="92"/>
      <c r="I575" s="89"/>
      <c r="J575" s="89"/>
      <c r="K575" s="89"/>
      <c r="L575" s="93"/>
      <c r="M575" s="89"/>
      <c r="N575" s="89"/>
      <c r="O575" s="89"/>
      <c r="P575" s="94"/>
    </row>
    <row r="576" spans="5:16" x14ac:dyDescent="0.2">
      <c r="E576" s="89"/>
      <c r="F576" s="92"/>
      <c r="I576" s="89"/>
      <c r="J576" s="89"/>
      <c r="K576" s="89"/>
      <c r="L576" s="93"/>
      <c r="M576" s="89"/>
      <c r="N576" s="89"/>
      <c r="O576" s="89"/>
      <c r="P576" s="94"/>
    </row>
    <row r="577" spans="5:16" x14ac:dyDescent="0.2">
      <c r="E577" s="89"/>
      <c r="F577" s="92"/>
      <c r="I577" s="89"/>
      <c r="J577" s="89"/>
      <c r="K577" s="89"/>
      <c r="L577" s="93"/>
      <c r="M577" s="89"/>
      <c r="N577" s="89"/>
      <c r="O577" s="89"/>
      <c r="P577" s="94"/>
    </row>
    <row r="578" spans="5:16" x14ac:dyDescent="0.2">
      <c r="E578" s="89"/>
      <c r="F578" s="92"/>
      <c r="I578" s="89"/>
      <c r="J578" s="89"/>
      <c r="K578" s="89"/>
      <c r="L578" s="93"/>
      <c r="M578" s="89"/>
      <c r="N578" s="89"/>
      <c r="O578" s="89"/>
      <c r="P578" s="94"/>
    </row>
    <row r="579" spans="5:16" x14ac:dyDescent="0.2">
      <c r="E579" s="89"/>
      <c r="F579" s="92"/>
      <c r="I579" s="89"/>
      <c r="J579" s="89"/>
      <c r="K579" s="89"/>
      <c r="L579" s="93"/>
      <c r="M579" s="89"/>
      <c r="N579" s="89"/>
      <c r="O579" s="89"/>
      <c r="P579" s="94"/>
    </row>
    <row r="580" spans="5:16" x14ac:dyDescent="0.2">
      <c r="E580" s="89"/>
      <c r="F580" s="92"/>
      <c r="I580" s="89"/>
      <c r="J580" s="89"/>
      <c r="K580" s="89"/>
      <c r="L580" s="93"/>
      <c r="M580" s="89"/>
      <c r="N580" s="89"/>
      <c r="O580" s="89"/>
      <c r="P580" s="94"/>
    </row>
    <row r="581" spans="5:16" x14ac:dyDescent="0.2">
      <c r="E581" s="89"/>
      <c r="F581" s="92"/>
      <c r="I581" s="89"/>
      <c r="J581" s="89"/>
      <c r="K581" s="89"/>
      <c r="L581" s="93"/>
      <c r="M581" s="89"/>
      <c r="N581" s="89"/>
      <c r="O581" s="89"/>
      <c r="P581" s="94"/>
    </row>
    <row r="582" spans="5:16" x14ac:dyDescent="0.2">
      <c r="E582" s="89"/>
      <c r="F582" s="92"/>
      <c r="I582" s="89"/>
      <c r="J582" s="89"/>
      <c r="K582" s="89"/>
      <c r="L582" s="93"/>
      <c r="M582" s="89"/>
      <c r="N582" s="89"/>
      <c r="O582" s="89"/>
      <c r="P582" s="94"/>
    </row>
    <row r="583" spans="5:16" x14ac:dyDescent="0.2">
      <c r="E583" s="89"/>
      <c r="F583" s="92"/>
      <c r="I583" s="89"/>
      <c r="J583" s="89"/>
      <c r="K583" s="89"/>
      <c r="L583" s="93"/>
      <c r="M583" s="89"/>
      <c r="N583" s="89"/>
      <c r="O583" s="89"/>
      <c r="P583" s="94"/>
    </row>
    <row r="584" spans="5:16" x14ac:dyDescent="0.2">
      <c r="E584" s="89"/>
      <c r="F584" s="92"/>
      <c r="I584" s="89"/>
      <c r="J584" s="89"/>
      <c r="K584" s="89"/>
      <c r="L584" s="93"/>
      <c r="M584" s="89"/>
      <c r="N584" s="89"/>
      <c r="O584" s="89"/>
      <c r="P584" s="94"/>
    </row>
    <row r="585" spans="5:16" x14ac:dyDescent="0.2">
      <c r="E585" s="89"/>
      <c r="F585" s="92"/>
      <c r="I585" s="89"/>
      <c r="J585" s="89"/>
      <c r="K585" s="89"/>
      <c r="L585" s="93"/>
      <c r="M585" s="89"/>
      <c r="N585" s="89"/>
      <c r="O585" s="89"/>
      <c r="P585" s="94"/>
    </row>
    <row r="586" spans="5:16" x14ac:dyDescent="0.2">
      <c r="E586" s="89"/>
      <c r="F586" s="92"/>
      <c r="I586" s="89"/>
      <c r="J586" s="89"/>
      <c r="K586" s="89"/>
      <c r="L586" s="93"/>
      <c r="M586" s="89"/>
      <c r="N586" s="89"/>
      <c r="O586" s="89"/>
      <c r="P586" s="94"/>
    </row>
    <row r="587" spans="5:16" x14ac:dyDescent="0.2">
      <c r="E587" s="89"/>
      <c r="F587" s="92"/>
      <c r="I587" s="89"/>
      <c r="J587" s="89"/>
      <c r="K587" s="89"/>
      <c r="L587" s="93"/>
      <c r="M587" s="89"/>
      <c r="N587" s="89"/>
      <c r="O587" s="89"/>
      <c r="P587" s="94"/>
    </row>
    <row r="588" spans="5:16" x14ac:dyDescent="0.2">
      <c r="E588" s="89"/>
      <c r="F588" s="92"/>
      <c r="I588" s="89"/>
      <c r="J588" s="89"/>
      <c r="K588" s="89"/>
      <c r="L588" s="93"/>
      <c r="M588" s="89"/>
      <c r="N588" s="89"/>
      <c r="O588" s="89"/>
      <c r="P588" s="94"/>
    </row>
    <row r="589" spans="5:16" x14ac:dyDescent="0.2">
      <c r="E589" s="89"/>
      <c r="F589" s="92"/>
      <c r="I589" s="89"/>
      <c r="J589" s="89"/>
      <c r="K589" s="89"/>
      <c r="L589" s="93"/>
      <c r="M589" s="89"/>
      <c r="N589" s="89"/>
      <c r="O589" s="89"/>
      <c r="P589" s="94"/>
    </row>
    <row r="590" spans="5:16" x14ac:dyDescent="0.2">
      <c r="E590" s="89"/>
      <c r="F590" s="92"/>
      <c r="I590" s="89"/>
      <c r="J590" s="89"/>
      <c r="K590" s="89"/>
      <c r="L590" s="93"/>
      <c r="M590" s="89"/>
      <c r="N590" s="89"/>
      <c r="O590" s="89"/>
      <c r="P590" s="94"/>
    </row>
    <row r="591" spans="5:16" x14ac:dyDescent="0.2">
      <c r="E591" s="89"/>
      <c r="F591" s="92"/>
      <c r="I591" s="89"/>
      <c r="J591" s="89"/>
      <c r="K591" s="89"/>
      <c r="L591" s="93"/>
      <c r="M591" s="89"/>
      <c r="N591" s="89"/>
      <c r="O591" s="89"/>
      <c r="P591" s="94"/>
    </row>
    <row r="592" spans="5:16" x14ac:dyDescent="0.2">
      <c r="E592" s="89"/>
      <c r="F592" s="92"/>
      <c r="I592" s="89"/>
      <c r="J592" s="89"/>
      <c r="K592" s="89"/>
      <c r="L592" s="93"/>
      <c r="M592" s="89"/>
      <c r="N592" s="89"/>
      <c r="O592" s="89"/>
      <c r="P592" s="94"/>
    </row>
    <row r="593" spans="5:16" x14ac:dyDescent="0.2">
      <c r="E593" s="89"/>
      <c r="F593" s="92"/>
      <c r="I593" s="89"/>
      <c r="J593" s="89"/>
      <c r="K593" s="89"/>
      <c r="L593" s="93"/>
      <c r="M593" s="89"/>
      <c r="N593" s="89"/>
      <c r="O593" s="89"/>
      <c r="P593" s="94"/>
    </row>
    <row r="594" spans="5:16" x14ac:dyDescent="0.2">
      <c r="E594" s="89"/>
      <c r="F594" s="92"/>
      <c r="I594" s="89"/>
      <c r="J594" s="89"/>
      <c r="K594" s="89"/>
      <c r="L594" s="93"/>
      <c r="M594" s="89"/>
      <c r="N594" s="89"/>
      <c r="O594" s="89"/>
      <c r="P594" s="94"/>
    </row>
    <row r="595" spans="5:16" x14ac:dyDescent="0.2">
      <c r="E595" s="89"/>
      <c r="F595" s="92"/>
      <c r="I595" s="89"/>
      <c r="J595" s="89"/>
      <c r="K595" s="89"/>
      <c r="L595" s="93"/>
      <c r="M595" s="89"/>
      <c r="N595" s="89"/>
      <c r="O595" s="89"/>
      <c r="P595" s="94"/>
    </row>
    <row r="596" spans="5:16" x14ac:dyDescent="0.2">
      <c r="E596" s="89"/>
      <c r="F596" s="92"/>
      <c r="I596" s="89"/>
      <c r="J596" s="89"/>
      <c r="K596" s="89"/>
      <c r="L596" s="93"/>
      <c r="M596" s="89"/>
      <c r="N596" s="89"/>
      <c r="O596" s="89"/>
      <c r="P596" s="94"/>
    </row>
    <row r="597" spans="5:16" x14ac:dyDescent="0.2">
      <c r="E597" s="89"/>
      <c r="F597" s="92"/>
      <c r="I597" s="89"/>
      <c r="J597" s="89"/>
      <c r="K597" s="89"/>
      <c r="L597" s="93"/>
      <c r="M597" s="89"/>
      <c r="N597" s="89"/>
      <c r="O597" s="89"/>
      <c r="P597" s="94"/>
    </row>
    <row r="598" spans="5:16" x14ac:dyDescent="0.2">
      <c r="E598" s="89"/>
      <c r="F598" s="92"/>
      <c r="I598" s="89"/>
      <c r="J598" s="89"/>
      <c r="K598" s="89"/>
      <c r="L598" s="93"/>
      <c r="M598" s="89"/>
      <c r="N598" s="89"/>
      <c r="O598" s="89"/>
      <c r="P598" s="94"/>
    </row>
    <row r="599" spans="5:16" x14ac:dyDescent="0.2">
      <c r="E599" s="89"/>
      <c r="F599" s="92"/>
      <c r="I599" s="89"/>
      <c r="J599" s="89"/>
      <c r="K599" s="89"/>
      <c r="L599" s="93"/>
      <c r="M599" s="89"/>
      <c r="N599" s="89"/>
      <c r="O599" s="89"/>
      <c r="P599" s="94"/>
    </row>
    <row r="600" spans="5:16" x14ac:dyDescent="0.2">
      <c r="E600" s="89"/>
      <c r="F600" s="92"/>
      <c r="I600" s="89"/>
      <c r="J600" s="89"/>
      <c r="K600" s="89"/>
      <c r="L600" s="93"/>
      <c r="M600" s="89"/>
      <c r="N600" s="89"/>
      <c r="O600" s="89"/>
      <c r="P600" s="94"/>
    </row>
    <row r="601" spans="5:16" x14ac:dyDescent="0.2">
      <c r="E601" s="89"/>
      <c r="F601" s="92"/>
      <c r="I601" s="89"/>
      <c r="J601" s="89"/>
      <c r="K601" s="89"/>
      <c r="L601" s="93"/>
      <c r="M601" s="89"/>
      <c r="N601" s="89"/>
      <c r="O601" s="89"/>
      <c r="P601" s="94"/>
    </row>
    <row r="602" spans="5:16" x14ac:dyDescent="0.2">
      <c r="E602" s="89"/>
      <c r="F602" s="92"/>
      <c r="I602" s="89"/>
      <c r="J602" s="89"/>
      <c r="K602" s="89"/>
      <c r="L602" s="93"/>
      <c r="M602" s="89"/>
      <c r="N602" s="89"/>
      <c r="O602" s="89"/>
      <c r="P602" s="94"/>
    </row>
    <row r="603" spans="5:16" x14ac:dyDescent="0.2">
      <c r="E603" s="89"/>
      <c r="F603" s="92"/>
      <c r="I603" s="89"/>
      <c r="J603" s="89"/>
      <c r="K603" s="89"/>
      <c r="L603" s="93"/>
      <c r="M603" s="89"/>
      <c r="N603" s="89"/>
      <c r="O603" s="89"/>
      <c r="P603" s="94"/>
    </row>
    <row r="604" spans="5:16" x14ac:dyDescent="0.2">
      <c r="E604" s="89"/>
      <c r="F604" s="92"/>
      <c r="I604" s="89"/>
      <c r="J604" s="89"/>
      <c r="K604" s="89"/>
      <c r="L604" s="93"/>
      <c r="M604" s="89"/>
      <c r="N604" s="89"/>
      <c r="O604" s="89"/>
      <c r="P604" s="94"/>
    </row>
    <row r="605" spans="5:16" x14ac:dyDescent="0.2">
      <c r="E605" s="89"/>
      <c r="F605" s="92"/>
      <c r="I605" s="89"/>
      <c r="J605" s="89"/>
      <c r="K605" s="89"/>
      <c r="L605" s="93"/>
      <c r="M605" s="89"/>
      <c r="N605" s="89"/>
      <c r="O605" s="89"/>
      <c r="P605" s="94"/>
    </row>
    <row r="606" spans="5:16" x14ac:dyDescent="0.2">
      <c r="E606" s="89"/>
      <c r="F606" s="92"/>
      <c r="I606" s="89"/>
      <c r="J606" s="89"/>
      <c r="K606" s="89"/>
      <c r="L606" s="93"/>
      <c r="M606" s="89"/>
      <c r="N606" s="89"/>
      <c r="O606" s="89"/>
      <c r="P606" s="94"/>
    </row>
    <row r="607" spans="5:16" x14ac:dyDescent="0.2">
      <c r="E607" s="89"/>
      <c r="F607" s="92"/>
      <c r="I607" s="89"/>
      <c r="J607" s="89"/>
      <c r="K607" s="89"/>
      <c r="L607" s="93"/>
      <c r="M607" s="89"/>
      <c r="N607" s="89"/>
      <c r="O607" s="89"/>
      <c r="P607" s="94"/>
    </row>
    <row r="608" spans="5:16" x14ac:dyDescent="0.2">
      <c r="E608" s="89"/>
      <c r="F608" s="92"/>
      <c r="I608" s="89"/>
      <c r="J608" s="89"/>
      <c r="K608" s="89"/>
      <c r="L608" s="93"/>
      <c r="M608" s="89"/>
      <c r="N608" s="89"/>
      <c r="O608" s="89"/>
      <c r="P608" s="94"/>
    </row>
    <row r="609" spans="5:16" x14ac:dyDescent="0.2">
      <c r="E609" s="89"/>
      <c r="F609" s="92"/>
      <c r="I609" s="89"/>
      <c r="J609" s="89"/>
      <c r="K609" s="89"/>
      <c r="L609" s="93"/>
      <c r="M609" s="89"/>
      <c r="N609" s="89"/>
      <c r="O609" s="89"/>
      <c r="P609" s="94"/>
    </row>
    <row r="610" spans="5:16" x14ac:dyDescent="0.2">
      <c r="E610" s="89"/>
      <c r="F610" s="92"/>
      <c r="I610" s="89"/>
      <c r="J610" s="89"/>
      <c r="K610" s="89"/>
      <c r="L610" s="93"/>
      <c r="M610" s="89"/>
      <c r="N610" s="89"/>
      <c r="O610" s="89"/>
      <c r="P610" s="94"/>
    </row>
    <row r="611" spans="5:16" x14ac:dyDescent="0.2">
      <c r="E611" s="89"/>
      <c r="F611" s="92"/>
      <c r="I611" s="89"/>
      <c r="J611" s="89"/>
      <c r="K611" s="89"/>
      <c r="L611" s="93"/>
      <c r="M611" s="89"/>
      <c r="N611" s="89"/>
      <c r="O611" s="89"/>
      <c r="P611" s="94"/>
    </row>
    <row r="612" spans="5:16" x14ac:dyDescent="0.2">
      <c r="E612" s="89"/>
      <c r="F612" s="92"/>
      <c r="I612" s="89"/>
      <c r="J612" s="89"/>
      <c r="K612" s="89"/>
      <c r="L612" s="93"/>
      <c r="M612" s="89"/>
      <c r="N612" s="89"/>
      <c r="O612" s="89"/>
      <c r="P612" s="94"/>
    </row>
    <row r="613" spans="5:16" x14ac:dyDescent="0.2">
      <c r="E613" s="89"/>
      <c r="F613" s="92"/>
      <c r="I613" s="89"/>
      <c r="J613" s="89"/>
      <c r="K613" s="89"/>
      <c r="L613" s="93"/>
      <c r="M613" s="89"/>
      <c r="N613" s="89"/>
      <c r="O613" s="89"/>
      <c r="P613" s="94"/>
    </row>
    <row r="614" spans="5:16" x14ac:dyDescent="0.2">
      <c r="E614" s="89"/>
      <c r="F614" s="92"/>
      <c r="I614" s="89"/>
      <c r="J614" s="89"/>
      <c r="K614" s="89"/>
      <c r="L614" s="93"/>
      <c r="M614" s="89"/>
      <c r="N614" s="89"/>
      <c r="O614" s="89"/>
      <c r="P614" s="94"/>
    </row>
    <row r="615" spans="5:16" x14ac:dyDescent="0.2">
      <c r="E615" s="89"/>
      <c r="F615" s="92"/>
      <c r="I615" s="89"/>
      <c r="J615" s="89"/>
      <c r="K615" s="89"/>
      <c r="L615" s="93"/>
      <c r="M615" s="89"/>
      <c r="N615" s="89"/>
      <c r="O615" s="89"/>
      <c r="P615" s="94"/>
    </row>
    <row r="616" spans="5:16" x14ac:dyDescent="0.2">
      <c r="E616" s="89"/>
      <c r="F616" s="92"/>
      <c r="I616" s="89"/>
      <c r="J616" s="89"/>
      <c r="K616" s="89"/>
      <c r="L616" s="93"/>
      <c r="M616" s="89"/>
      <c r="N616" s="89"/>
      <c r="O616" s="89"/>
      <c r="P616" s="94"/>
    </row>
    <row r="617" spans="5:16" x14ac:dyDescent="0.2">
      <c r="E617" s="89"/>
      <c r="F617" s="92"/>
      <c r="I617" s="89"/>
      <c r="J617" s="89"/>
      <c r="K617" s="89"/>
      <c r="L617" s="93"/>
      <c r="M617" s="89"/>
      <c r="N617" s="89"/>
      <c r="O617" s="89"/>
      <c r="P617" s="94"/>
    </row>
    <row r="618" spans="5:16" x14ac:dyDescent="0.2">
      <c r="E618" s="89"/>
      <c r="F618" s="92"/>
      <c r="I618" s="89"/>
      <c r="J618" s="89"/>
      <c r="K618" s="89"/>
      <c r="L618" s="93"/>
      <c r="M618" s="89"/>
      <c r="N618" s="89"/>
      <c r="O618" s="89"/>
      <c r="P618" s="94"/>
    </row>
    <row r="619" spans="5:16" x14ac:dyDescent="0.2">
      <c r="E619" s="89"/>
      <c r="F619" s="92"/>
      <c r="I619" s="89"/>
      <c r="J619" s="89"/>
      <c r="K619" s="89"/>
      <c r="L619" s="93"/>
      <c r="M619" s="89"/>
      <c r="N619" s="89"/>
      <c r="O619" s="89"/>
      <c r="P619" s="94"/>
    </row>
    <row r="620" spans="5:16" x14ac:dyDescent="0.2">
      <c r="E620" s="89"/>
      <c r="F620" s="92"/>
      <c r="I620" s="89"/>
      <c r="J620" s="89"/>
      <c r="K620" s="89"/>
      <c r="L620" s="93"/>
      <c r="M620" s="89"/>
      <c r="N620" s="89"/>
      <c r="O620" s="89"/>
      <c r="P620" s="94"/>
    </row>
    <row r="621" spans="5:16" x14ac:dyDescent="0.2">
      <c r="E621" s="89"/>
      <c r="F621" s="92"/>
      <c r="I621" s="89"/>
      <c r="J621" s="89"/>
      <c r="K621" s="89"/>
      <c r="L621" s="93"/>
      <c r="M621" s="89"/>
      <c r="N621" s="89"/>
      <c r="O621" s="89"/>
      <c r="P621" s="94"/>
    </row>
    <row r="622" spans="5:16" x14ac:dyDescent="0.2">
      <c r="E622" s="89"/>
      <c r="F622" s="92"/>
      <c r="I622" s="89"/>
      <c r="J622" s="89"/>
      <c r="K622" s="89"/>
      <c r="L622" s="93"/>
      <c r="M622" s="89"/>
      <c r="N622" s="89"/>
      <c r="O622" s="89"/>
      <c r="P622" s="94"/>
    </row>
    <row r="623" spans="5:16" x14ac:dyDescent="0.2">
      <c r="E623" s="89"/>
      <c r="F623" s="92"/>
      <c r="I623" s="89"/>
      <c r="J623" s="89"/>
      <c r="K623" s="89"/>
      <c r="L623" s="93"/>
      <c r="M623" s="89"/>
      <c r="N623" s="89"/>
      <c r="O623" s="89"/>
      <c r="P623" s="94"/>
    </row>
    <row r="624" spans="5:16" x14ac:dyDescent="0.2">
      <c r="E624" s="89"/>
      <c r="F624" s="92"/>
      <c r="I624" s="89"/>
      <c r="J624" s="89"/>
      <c r="K624" s="89"/>
      <c r="L624" s="93"/>
      <c r="M624" s="89"/>
      <c r="N624" s="89"/>
      <c r="O624" s="89"/>
      <c r="P624" s="94"/>
    </row>
    <row r="625" spans="5:16" x14ac:dyDescent="0.2">
      <c r="E625" s="89"/>
      <c r="F625" s="92"/>
      <c r="I625" s="89"/>
      <c r="J625" s="89"/>
      <c r="K625" s="89"/>
      <c r="L625" s="93"/>
      <c r="M625" s="89"/>
      <c r="N625" s="89"/>
      <c r="O625" s="89"/>
      <c r="P625" s="94"/>
    </row>
    <row r="626" spans="5:16" x14ac:dyDescent="0.2">
      <c r="E626" s="89"/>
      <c r="F626" s="92"/>
      <c r="I626" s="89"/>
      <c r="J626" s="89"/>
      <c r="K626" s="89"/>
      <c r="L626" s="93"/>
      <c r="M626" s="89"/>
      <c r="N626" s="89"/>
      <c r="O626" s="89"/>
      <c r="P626" s="94"/>
    </row>
    <row r="627" spans="5:16" x14ac:dyDescent="0.2">
      <c r="E627" s="89"/>
      <c r="F627" s="92"/>
      <c r="I627" s="89"/>
      <c r="J627" s="89"/>
      <c r="K627" s="89"/>
      <c r="L627" s="93"/>
      <c r="M627" s="89"/>
      <c r="N627" s="89"/>
      <c r="O627" s="89"/>
      <c r="P627" s="94"/>
    </row>
    <row r="628" spans="5:16" x14ac:dyDescent="0.2">
      <c r="E628" s="89"/>
      <c r="F628" s="92"/>
      <c r="I628" s="89"/>
      <c r="J628" s="89"/>
      <c r="K628" s="89"/>
      <c r="L628" s="93"/>
      <c r="M628" s="89"/>
      <c r="N628" s="89"/>
      <c r="O628" s="89"/>
      <c r="P628" s="94"/>
    </row>
    <row r="629" spans="5:16" x14ac:dyDescent="0.2">
      <c r="E629" s="89"/>
      <c r="F629" s="92"/>
      <c r="I629" s="89"/>
      <c r="J629" s="89"/>
      <c r="K629" s="89"/>
      <c r="L629" s="93"/>
      <c r="M629" s="89"/>
      <c r="N629" s="89"/>
      <c r="O629" s="89"/>
      <c r="P629" s="94"/>
    </row>
    <row r="630" spans="5:16" x14ac:dyDescent="0.2">
      <c r="E630" s="89"/>
      <c r="F630" s="92"/>
      <c r="I630" s="89"/>
      <c r="J630" s="89"/>
      <c r="K630" s="89"/>
      <c r="L630" s="93"/>
      <c r="M630" s="89"/>
      <c r="N630" s="89"/>
      <c r="O630" s="89"/>
      <c r="P630" s="94"/>
    </row>
    <row r="631" spans="5:16" x14ac:dyDescent="0.2">
      <c r="E631" s="89"/>
      <c r="F631" s="92"/>
      <c r="I631" s="89"/>
      <c r="J631" s="89"/>
      <c r="K631" s="89"/>
      <c r="L631" s="93"/>
      <c r="M631" s="89"/>
      <c r="N631" s="89"/>
      <c r="O631" s="89"/>
      <c r="P631" s="94"/>
    </row>
    <row r="632" spans="5:16" x14ac:dyDescent="0.2">
      <c r="E632" s="89"/>
      <c r="F632" s="92"/>
      <c r="I632" s="89"/>
      <c r="J632" s="89"/>
      <c r="K632" s="89"/>
      <c r="L632" s="93"/>
      <c r="M632" s="89"/>
      <c r="N632" s="89"/>
      <c r="O632" s="89"/>
      <c r="P632" s="94"/>
    </row>
    <row r="633" spans="5:16" x14ac:dyDescent="0.2">
      <c r="E633" s="89"/>
      <c r="F633" s="92"/>
      <c r="I633" s="89"/>
      <c r="J633" s="89"/>
      <c r="K633" s="89"/>
      <c r="L633" s="93"/>
      <c r="M633" s="89"/>
      <c r="N633" s="89"/>
      <c r="O633" s="89"/>
      <c r="P633" s="94"/>
    </row>
    <row r="634" spans="5:16" x14ac:dyDescent="0.2">
      <c r="E634" s="89"/>
      <c r="F634" s="92"/>
      <c r="I634" s="89"/>
      <c r="J634" s="89"/>
      <c r="K634" s="89"/>
      <c r="L634" s="93"/>
      <c r="M634" s="89"/>
      <c r="N634" s="89"/>
      <c r="O634" s="89"/>
      <c r="P634" s="94"/>
    </row>
    <row r="635" spans="5:16" x14ac:dyDescent="0.2">
      <c r="E635" s="89"/>
      <c r="F635" s="92"/>
      <c r="I635" s="89"/>
      <c r="J635" s="89"/>
      <c r="K635" s="89"/>
      <c r="L635" s="93"/>
      <c r="M635" s="89"/>
      <c r="N635" s="89"/>
      <c r="O635" s="89"/>
      <c r="P635" s="94"/>
    </row>
    <row r="636" spans="5:16" x14ac:dyDescent="0.2">
      <c r="E636" s="89"/>
      <c r="F636" s="92"/>
      <c r="I636" s="89"/>
      <c r="J636" s="89"/>
      <c r="K636" s="89"/>
      <c r="L636" s="93"/>
      <c r="M636" s="89"/>
      <c r="N636" s="89"/>
      <c r="O636" s="89"/>
      <c r="P636" s="94"/>
    </row>
    <row r="637" spans="5:16" x14ac:dyDescent="0.2">
      <c r="E637" s="89"/>
      <c r="F637" s="92"/>
      <c r="I637" s="89"/>
      <c r="J637" s="89"/>
      <c r="K637" s="89"/>
      <c r="L637" s="93"/>
      <c r="M637" s="89"/>
      <c r="N637" s="89"/>
      <c r="O637" s="89"/>
      <c r="P637" s="94"/>
    </row>
    <row r="638" spans="5:16" x14ac:dyDescent="0.2">
      <c r="E638" s="89"/>
      <c r="F638" s="92"/>
      <c r="I638" s="89"/>
      <c r="J638" s="89"/>
      <c r="K638" s="89"/>
      <c r="L638" s="93"/>
      <c r="M638" s="89"/>
      <c r="N638" s="89"/>
      <c r="O638" s="89"/>
      <c r="P638" s="94"/>
    </row>
    <row r="639" spans="5:16" x14ac:dyDescent="0.2">
      <c r="E639" s="89"/>
      <c r="F639" s="92"/>
      <c r="I639" s="89"/>
      <c r="J639" s="89"/>
      <c r="K639" s="89"/>
      <c r="L639" s="93"/>
      <c r="M639" s="89"/>
      <c r="N639" s="89"/>
      <c r="O639" s="89"/>
      <c r="P639" s="94"/>
    </row>
    <row r="640" spans="5:16" x14ac:dyDescent="0.2">
      <c r="E640" s="89"/>
      <c r="F640" s="92"/>
      <c r="I640" s="89"/>
      <c r="J640" s="89"/>
      <c r="K640" s="89"/>
      <c r="L640" s="93"/>
      <c r="M640" s="89"/>
      <c r="N640" s="89"/>
      <c r="O640" s="89"/>
      <c r="P640" s="94"/>
    </row>
    <row r="641" spans="5:16" x14ac:dyDescent="0.2">
      <c r="E641" s="89"/>
      <c r="F641" s="92"/>
      <c r="I641" s="89"/>
      <c r="J641" s="89"/>
      <c r="K641" s="89"/>
      <c r="L641" s="93"/>
      <c r="M641" s="89"/>
      <c r="N641" s="89"/>
      <c r="O641" s="89"/>
      <c r="P641" s="94"/>
    </row>
    <row r="642" spans="5:16" x14ac:dyDescent="0.2">
      <c r="E642" s="89"/>
      <c r="F642" s="92"/>
      <c r="I642" s="89"/>
      <c r="J642" s="89"/>
      <c r="K642" s="89"/>
      <c r="L642" s="93"/>
      <c r="M642" s="89"/>
      <c r="N642" s="89"/>
      <c r="O642" s="89"/>
      <c r="P642" s="94"/>
    </row>
    <row r="643" spans="5:16" x14ac:dyDescent="0.2">
      <c r="E643" s="89"/>
      <c r="F643" s="92"/>
      <c r="I643" s="89"/>
      <c r="J643" s="89"/>
      <c r="K643" s="89"/>
      <c r="L643" s="93"/>
      <c r="M643" s="89"/>
      <c r="N643" s="89"/>
      <c r="O643" s="89"/>
      <c r="P643" s="94"/>
    </row>
    <row r="644" spans="5:16" x14ac:dyDescent="0.2">
      <c r="E644" s="89"/>
      <c r="F644" s="92"/>
      <c r="I644" s="89"/>
      <c r="J644" s="89"/>
      <c r="K644" s="89"/>
      <c r="L644" s="93"/>
      <c r="M644" s="89"/>
      <c r="N644" s="89"/>
      <c r="O644" s="89"/>
      <c r="P644" s="94"/>
    </row>
    <row r="645" spans="5:16" x14ac:dyDescent="0.2">
      <c r="E645" s="89"/>
      <c r="F645" s="92"/>
      <c r="I645" s="89"/>
      <c r="J645" s="89"/>
      <c r="K645" s="89"/>
      <c r="L645" s="93"/>
      <c r="M645" s="89"/>
      <c r="N645" s="89"/>
      <c r="O645" s="89"/>
      <c r="P645" s="94"/>
    </row>
    <row r="646" spans="5:16" x14ac:dyDescent="0.2">
      <c r="E646" s="89"/>
      <c r="F646" s="92"/>
      <c r="I646" s="89"/>
      <c r="J646" s="89"/>
      <c r="K646" s="89"/>
      <c r="L646" s="93"/>
      <c r="M646" s="89"/>
      <c r="N646" s="89"/>
      <c r="O646" s="89"/>
      <c r="P646" s="94"/>
    </row>
    <row r="647" spans="5:16" x14ac:dyDescent="0.2">
      <c r="E647" s="89"/>
      <c r="F647" s="92"/>
      <c r="I647" s="89"/>
      <c r="J647" s="89"/>
      <c r="K647" s="89"/>
      <c r="L647" s="93"/>
      <c r="M647" s="89"/>
      <c r="N647" s="89"/>
      <c r="O647" s="89"/>
      <c r="P647" s="94"/>
    </row>
    <row r="648" spans="5:16" x14ac:dyDescent="0.2">
      <c r="E648" s="89"/>
      <c r="F648" s="92"/>
      <c r="I648" s="89"/>
      <c r="J648" s="89"/>
      <c r="K648" s="89"/>
      <c r="L648" s="93"/>
      <c r="M648" s="89"/>
      <c r="N648" s="89"/>
      <c r="O648" s="89"/>
      <c r="P648" s="94"/>
    </row>
    <row r="649" spans="5:16" x14ac:dyDescent="0.2">
      <c r="E649" s="89"/>
      <c r="F649" s="92"/>
      <c r="I649" s="89"/>
      <c r="J649" s="89"/>
      <c r="K649" s="89"/>
      <c r="L649" s="93"/>
      <c r="M649" s="89"/>
      <c r="N649" s="89"/>
      <c r="O649" s="89"/>
      <c r="P649" s="94"/>
    </row>
    <row r="650" spans="5:16" x14ac:dyDescent="0.2">
      <c r="E650" s="89"/>
      <c r="F650" s="92"/>
      <c r="I650" s="89"/>
      <c r="J650" s="89"/>
      <c r="K650" s="89"/>
      <c r="L650" s="93"/>
      <c r="M650" s="89"/>
      <c r="N650" s="89"/>
      <c r="O650" s="89"/>
      <c r="P650" s="94"/>
    </row>
    <row r="651" spans="5:16" x14ac:dyDescent="0.2">
      <c r="E651" s="89"/>
      <c r="F651" s="92"/>
      <c r="I651" s="89"/>
      <c r="J651" s="89"/>
      <c r="K651" s="89"/>
      <c r="L651" s="93"/>
      <c r="M651" s="89"/>
      <c r="N651" s="89"/>
      <c r="O651" s="89"/>
      <c r="P651" s="94"/>
    </row>
    <row r="652" spans="5:16" x14ac:dyDescent="0.2">
      <c r="E652" s="89"/>
      <c r="F652" s="92"/>
      <c r="I652" s="89"/>
      <c r="J652" s="89"/>
      <c r="K652" s="89"/>
      <c r="L652" s="93"/>
      <c r="M652" s="89"/>
      <c r="N652" s="89"/>
      <c r="O652" s="89"/>
      <c r="P652" s="94"/>
    </row>
    <row r="653" spans="5:16" x14ac:dyDescent="0.2">
      <c r="E653" s="89"/>
      <c r="F653" s="92"/>
      <c r="I653" s="89"/>
      <c r="J653" s="89"/>
      <c r="K653" s="89"/>
      <c r="L653" s="93"/>
      <c r="M653" s="89"/>
      <c r="N653" s="89"/>
      <c r="O653" s="89"/>
      <c r="P653" s="94"/>
    </row>
    <row r="654" spans="5:16" x14ac:dyDescent="0.2">
      <c r="E654" s="89"/>
      <c r="F654" s="92"/>
      <c r="I654" s="89"/>
      <c r="J654" s="89"/>
      <c r="K654" s="89"/>
      <c r="L654" s="93"/>
      <c r="M654" s="89"/>
      <c r="N654" s="89"/>
      <c r="O654" s="89"/>
      <c r="P654" s="94"/>
    </row>
    <row r="655" spans="5:16" x14ac:dyDescent="0.2">
      <c r="E655" s="89"/>
      <c r="F655" s="92"/>
      <c r="I655" s="89"/>
      <c r="J655" s="89"/>
      <c r="K655" s="89"/>
      <c r="L655" s="93"/>
      <c r="M655" s="89"/>
      <c r="N655" s="89"/>
      <c r="O655" s="89"/>
      <c r="P655" s="94"/>
    </row>
    <row r="656" spans="5:16" x14ac:dyDescent="0.2">
      <c r="E656" s="89"/>
      <c r="F656" s="92"/>
      <c r="I656" s="89"/>
      <c r="J656" s="89"/>
      <c r="K656" s="89"/>
      <c r="L656" s="93"/>
      <c r="M656" s="89"/>
      <c r="N656" s="89"/>
      <c r="O656" s="89"/>
      <c r="P656" s="94"/>
    </row>
    <row r="657" spans="5:16" x14ac:dyDescent="0.2">
      <c r="E657" s="89"/>
      <c r="F657" s="92"/>
      <c r="I657" s="89"/>
      <c r="J657" s="89"/>
      <c r="K657" s="89"/>
      <c r="L657" s="93"/>
      <c r="M657" s="89"/>
      <c r="N657" s="89"/>
      <c r="O657" s="89"/>
      <c r="P657" s="94"/>
    </row>
    <row r="658" spans="5:16" x14ac:dyDescent="0.2">
      <c r="E658" s="89"/>
      <c r="F658" s="92"/>
      <c r="I658" s="89"/>
      <c r="J658" s="89"/>
      <c r="K658" s="89"/>
      <c r="L658" s="93"/>
      <c r="M658" s="89"/>
      <c r="N658" s="89"/>
      <c r="O658" s="89"/>
      <c r="P658" s="94"/>
    </row>
    <row r="659" spans="5:16" x14ac:dyDescent="0.2">
      <c r="E659" s="89"/>
      <c r="F659" s="92"/>
      <c r="I659" s="89"/>
      <c r="J659" s="89"/>
      <c r="K659" s="89"/>
      <c r="L659" s="93"/>
      <c r="M659" s="89"/>
      <c r="N659" s="89"/>
      <c r="O659" s="89"/>
      <c r="P659" s="94"/>
    </row>
    <row r="660" spans="5:16" x14ac:dyDescent="0.2">
      <c r="E660" s="89"/>
      <c r="F660" s="92"/>
      <c r="I660" s="89"/>
      <c r="J660" s="89"/>
      <c r="K660" s="89"/>
      <c r="L660" s="93"/>
      <c r="M660" s="89"/>
      <c r="N660" s="89"/>
      <c r="O660" s="89"/>
      <c r="P660" s="94"/>
    </row>
    <row r="661" spans="5:16" x14ac:dyDescent="0.2">
      <c r="E661" s="89"/>
      <c r="F661" s="92"/>
      <c r="I661" s="89"/>
      <c r="J661" s="89"/>
      <c r="K661" s="89"/>
      <c r="L661" s="93"/>
      <c r="M661" s="89"/>
      <c r="N661" s="89"/>
      <c r="O661" s="89"/>
      <c r="P661" s="94"/>
    </row>
    <row r="662" spans="5:16" x14ac:dyDescent="0.2">
      <c r="E662" s="89"/>
      <c r="F662" s="92"/>
      <c r="I662" s="89"/>
      <c r="J662" s="89"/>
      <c r="K662" s="89"/>
      <c r="L662" s="93"/>
      <c r="M662" s="89"/>
      <c r="N662" s="89"/>
      <c r="O662" s="89"/>
      <c r="P662" s="94"/>
    </row>
    <row r="663" spans="5:16" x14ac:dyDescent="0.2">
      <c r="E663" s="89"/>
      <c r="F663" s="92"/>
      <c r="I663" s="89"/>
      <c r="J663" s="89"/>
      <c r="K663" s="89"/>
      <c r="L663" s="93"/>
      <c r="M663" s="89"/>
      <c r="N663" s="89"/>
      <c r="O663" s="89"/>
      <c r="P663" s="94"/>
    </row>
    <row r="664" spans="5:16" x14ac:dyDescent="0.2">
      <c r="E664" s="89"/>
      <c r="F664" s="92"/>
      <c r="I664" s="89"/>
      <c r="J664" s="89"/>
      <c r="K664" s="89"/>
      <c r="L664" s="93"/>
      <c r="M664" s="89"/>
      <c r="N664" s="89"/>
      <c r="O664" s="89"/>
      <c r="P664" s="94"/>
    </row>
    <row r="665" spans="5:16" x14ac:dyDescent="0.2">
      <c r="E665" s="89"/>
      <c r="F665" s="92"/>
      <c r="I665" s="89"/>
      <c r="J665" s="89"/>
      <c r="K665" s="89"/>
      <c r="L665" s="93"/>
      <c r="M665" s="89"/>
      <c r="N665" s="89"/>
      <c r="O665" s="89"/>
      <c r="P665" s="94"/>
    </row>
    <row r="666" spans="5:16" x14ac:dyDescent="0.2">
      <c r="E666" s="89"/>
      <c r="F666" s="92"/>
      <c r="I666" s="89"/>
      <c r="J666" s="89"/>
      <c r="K666" s="89"/>
      <c r="L666" s="93"/>
      <c r="M666" s="89"/>
      <c r="N666" s="89"/>
      <c r="O666" s="89"/>
      <c r="P666" s="94"/>
    </row>
    <row r="667" spans="5:16" x14ac:dyDescent="0.2">
      <c r="E667" s="89"/>
      <c r="F667" s="92"/>
      <c r="I667" s="89"/>
      <c r="J667" s="89"/>
      <c r="K667" s="89"/>
      <c r="L667" s="93"/>
      <c r="M667" s="89"/>
      <c r="N667" s="89"/>
      <c r="O667" s="89"/>
      <c r="P667" s="94"/>
    </row>
    <row r="668" spans="5:16" x14ac:dyDescent="0.2">
      <c r="E668" s="89"/>
      <c r="F668" s="92"/>
      <c r="I668" s="89"/>
      <c r="J668" s="89"/>
      <c r="K668" s="89"/>
      <c r="L668" s="93"/>
      <c r="M668" s="89"/>
      <c r="N668" s="89"/>
      <c r="O668" s="89"/>
      <c r="P668" s="94"/>
    </row>
    <row r="669" spans="5:16" x14ac:dyDescent="0.2">
      <c r="E669" s="89"/>
      <c r="F669" s="92"/>
      <c r="I669" s="89"/>
      <c r="J669" s="89"/>
      <c r="K669" s="89"/>
      <c r="L669" s="93"/>
      <c r="M669" s="89"/>
      <c r="N669" s="89"/>
      <c r="O669" s="89"/>
      <c r="P669" s="94"/>
    </row>
    <row r="670" spans="5:16" x14ac:dyDescent="0.2">
      <c r="E670" s="89"/>
      <c r="F670" s="92"/>
      <c r="I670" s="89"/>
      <c r="J670" s="89"/>
      <c r="K670" s="89"/>
      <c r="L670" s="93"/>
      <c r="M670" s="89"/>
      <c r="N670" s="89"/>
      <c r="O670" s="89"/>
      <c r="P670" s="94"/>
    </row>
    <row r="671" spans="5:16" x14ac:dyDescent="0.2">
      <c r="E671" s="89"/>
      <c r="F671" s="92"/>
      <c r="I671" s="89"/>
      <c r="J671" s="89"/>
      <c r="K671" s="89"/>
      <c r="L671" s="93"/>
      <c r="M671" s="89"/>
      <c r="N671" s="89"/>
      <c r="O671" s="89"/>
      <c r="P671" s="94"/>
    </row>
    <row r="672" spans="5:16" x14ac:dyDescent="0.2">
      <c r="E672" s="89"/>
      <c r="F672" s="92"/>
      <c r="I672" s="89"/>
      <c r="J672" s="89"/>
      <c r="K672" s="89"/>
      <c r="L672" s="93"/>
      <c r="M672" s="89"/>
      <c r="N672" s="89"/>
      <c r="O672" s="89"/>
      <c r="P672" s="94"/>
    </row>
    <row r="673" spans="5:16" x14ac:dyDescent="0.2">
      <c r="E673" s="89"/>
      <c r="F673" s="92"/>
      <c r="I673" s="89"/>
      <c r="J673" s="89"/>
      <c r="K673" s="89"/>
      <c r="L673" s="93"/>
      <c r="M673" s="89"/>
      <c r="N673" s="89"/>
      <c r="O673" s="89"/>
      <c r="P673" s="94"/>
    </row>
    <row r="674" spans="5:16" x14ac:dyDescent="0.2">
      <c r="E674" s="89"/>
      <c r="F674" s="92"/>
      <c r="I674" s="89"/>
      <c r="J674" s="89"/>
      <c r="K674" s="89"/>
      <c r="L674" s="93"/>
      <c r="M674" s="89"/>
      <c r="N674" s="89"/>
      <c r="O674" s="89"/>
      <c r="P674" s="94"/>
    </row>
    <row r="675" spans="5:16" x14ac:dyDescent="0.2">
      <c r="E675" s="89"/>
      <c r="F675" s="92"/>
      <c r="I675" s="89"/>
      <c r="J675" s="89"/>
      <c r="K675" s="89"/>
      <c r="L675" s="93"/>
      <c r="M675" s="89"/>
      <c r="N675" s="89"/>
      <c r="O675" s="89"/>
      <c r="P675" s="94"/>
    </row>
    <row r="676" spans="5:16" x14ac:dyDescent="0.2">
      <c r="E676" s="89"/>
      <c r="F676" s="92"/>
      <c r="I676" s="89"/>
      <c r="J676" s="89"/>
      <c r="K676" s="89"/>
      <c r="L676" s="93"/>
      <c r="M676" s="89"/>
      <c r="N676" s="89"/>
      <c r="O676" s="89"/>
      <c r="P676" s="94"/>
    </row>
    <row r="677" spans="5:16" x14ac:dyDescent="0.2">
      <c r="E677" s="89"/>
      <c r="F677" s="92"/>
      <c r="I677" s="89"/>
      <c r="J677" s="89"/>
      <c r="K677" s="89"/>
      <c r="L677" s="93"/>
      <c r="M677" s="89"/>
      <c r="N677" s="89"/>
      <c r="O677" s="89"/>
      <c r="P677" s="94"/>
    </row>
    <row r="678" spans="5:16" x14ac:dyDescent="0.2">
      <c r="E678" s="89"/>
      <c r="F678" s="92"/>
      <c r="I678" s="89"/>
      <c r="J678" s="89"/>
      <c r="K678" s="89"/>
      <c r="L678" s="93"/>
      <c r="M678" s="89"/>
      <c r="N678" s="89"/>
      <c r="O678" s="89"/>
      <c r="P678" s="94"/>
    </row>
    <row r="679" spans="5:16" x14ac:dyDescent="0.2">
      <c r="E679" s="89"/>
      <c r="F679" s="92"/>
      <c r="I679" s="89"/>
      <c r="J679" s="89"/>
      <c r="K679" s="89"/>
      <c r="L679" s="93"/>
      <c r="M679" s="89"/>
      <c r="N679" s="89"/>
      <c r="O679" s="89"/>
      <c r="P679" s="94"/>
    </row>
    <row r="680" spans="5:16" x14ac:dyDescent="0.2">
      <c r="E680" s="89"/>
      <c r="F680" s="92"/>
      <c r="I680" s="89"/>
      <c r="J680" s="89"/>
      <c r="K680" s="89"/>
      <c r="L680" s="93"/>
      <c r="M680" s="89"/>
      <c r="N680" s="89"/>
      <c r="O680" s="89"/>
      <c r="P680" s="94"/>
    </row>
    <row r="681" spans="5:16" x14ac:dyDescent="0.2">
      <c r="E681" s="89"/>
      <c r="F681" s="92"/>
      <c r="I681" s="89"/>
      <c r="J681" s="89"/>
      <c r="K681" s="89"/>
      <c r="L681" s="93"/>
      <c r="M681" s="89"/>
      <c r="N681" s="89"/>
      <c r="O681" s="89"/>
      <c r="P681" s="94"/>
    </row>
    <row r="682" spans="5:16" x14ac:dyDescent="0.2">
      <c r="E682" s="89"/>
      <c r="F682" s="92"/>
      <c r="I682" s="89"/>
      <c r="J682" s="89"/>
      <c r="K682" s="89"/>
      <c r="L682" s="93"/>
      <c r="M682" s="89"/>
      <c r="N682" s="89"/>
      <c r="O682" s="89"/>
      <c r="P682" s="94"/>
    </row>
    <row r="683" spans="5:16" x14ac:dyDescent="0.2">
      <c r="E683" s="89"/>
      <c r="F683" s="92"/>
      <c r="I683" s="89"/>
      <c r="J683" s="89"/>
      <c r="K683" s="89"/>
      <c r="L683" s="93"/>
      <c r="M683" s="89"/>
      <c r="N683" s="89"/>
      <c r="O683" s="89"/>
      <c r="P683" s="94"/>
    </row>
    <row r="684" spans="5:16" x14ac:dyDescent="0.2">
      <c r="E684" s="89"/>
      <c r="F684" s="92"/>
      <c r="I684" s="89"/>
      <c r="J684" s="89"/>
      <c r="K684" s="89"/>
      <c r="L684" s="93"/>
      <c r="M684" s="89"/>
      <c r="N684" s="89"/>
      <c r="O684" s="89"/>
      <c r="P684" s="94"/>
    </row>
    <row r="685" spans="5:16" x14ac:dyDescent="0.2">
      <c r="E685" s="89"/>
      <c r="F685" s="92"/>
      <c r="I685" s="89"/>
      <c r="J685" s="89"/>
      <c r="K685" s="89"/>
      <c r="L685" s="93"/>
      <c r="M685" s="89"/>
      <c r="N685" s="89"/>
      <c r="O685" s="89"/>
      <c r="P685" s="94"/>
    </row>
    <row r="686" spans="5:16" x14ac:dyDescent="0.2">
      <c r="E686" s="89"/>
      <c r="F686" s="92"/>
      <c r="I686" s="89"/>
      <c r="J686" s="89"/>
      <c r="K686" s="89"/>
      <c r="L686" s="93"/>
      <c r="M686" s="89"/>
      <c r="N686" s="89"/>
      <c r="O686" s="89"/>
      <c r="P686" s="94"/>
    </row>
    <row r="687" spans="5:16" x14ac:dyDescent="0.2">
      <c r="E687" s="89"/>
      <c r="F687" s="92"/>
      <c r="I687" s="89"/>
      <c r="J687" s="89"/>
      <c r="K687" s="89"/>
      <c r="L687" s="93"/>
      <c r="M687" s="89"/>
      <c r="N687" s="89"/>
      <c r="O687" s="89"/>
      <c r="P687" s="94"/>
    </row>
    <row r="688" spans="5:16" x14ac:dyDescent="0.2">
      <c r="E688" s="89"/>
      <c r="F688" s="92"/>
      <c r="I688" s="89"/>
      <c r="J688" s="89"/>
      <c r="K688" s="89"/>
      <c r="L688" s="93"/>
      <c r="M688" s="89"/>
      <c r="N688" s="89"/>
      <c r="O688" s="89"/>
      <c r="P688" s="94"/>
    </row>
    <row r="689" spans="5:16" x14ac:dyDescent="0.2">
      <c r="E689" s="89"/>
      <c r="F689" s="92"/>
      <c r="I689" s="89"/>
      <c r="J689" s="89"/>
      <c r="K689" s="89"/>
      <c r="L689" s="93"/>
      <c r="M689" s="89"/>
      <c r="N689" s="89"/>
      <c r="O689" s="89"/>
      <c r="P689" s="94"/>
    </row>
    <row r="690" spans="5:16" x14ac:dyDescent="0.2">
      <c r="E690" s="89"/>
      <c r="F690" s="92"/>
      <c r="I690" s="89"/>
      <c r="J690" s="89"/>
      <c r="K690" s="89"/>
      <c r="L690" s="93"/>
      <c r="M690" s="89"/>
      <c r="N690" s="89"/>
      <c r="O690" s="89"/>
      <c r="P690" s="94"/>
    </row>
    <row r="691" spans="5:16" x14ac:dyDescent="0.2">
      <c r="E691" s="89"/>
      <c r="F691" s="92"/>
      <c r="I691" s="89"/>
      <c r="J691" s="89"/>
      <c r="K691" s="89"/>
      <c r="L691" s="93"/>
      <c r="M691" s="89"/>
      <c r="N691" s="89"/>
      <c r="O691" s="89"/>
      <c r="P691" s="94"/>
    </row>
    <row r="692" spans="5:16" x14ac:dyDescent="0.2">
      <c r="E692" s="89"/>
      <c r="F692" s="92"/>
      <c r="I692" s="89"/>
      <c r="J692" s="89"/>
      <c r="K692" s="89"/>
      <c r="L692" s="93"/>
      <c r="M692" s="89"/>
      <c r="N692" s="89"/>
      <c r="O692" s="89"/>
      <c r="P692" s="94"/>
    </row>
    <row r="693" spans="5:16" x14ac:dyDescent="0.2">
      <c r="E693" s="89"/>
      <c r="F693" s="92"/>
      <c r="I693" s="89"/>
      <c r="J693" s="89"/>
      <c r="K693" s="89"/>
      <c r="L693" s="93"/>
      <c r="M693" s="89"/>
      <c r="N693" s="89"/>
      <c r="O693" s="89"/>
      <c r="P693" s="94"/>
    </row>
    <row r="694" spans="5:16" x14ac:dyDescent="0.2">
      <c r="E694" s="89"/>
      <c r="F694" s="92"/>
      <c r="I694" s="89"/>
      <c r="J694" s="89"/>
      <c r="K694" s="89"/>
      <c r="L694" s="93"/>
      <c r="M694" s="89"/>
      <c r="N694" s="89"/>
      <c r="O694" s="89"/>
      <c r="P694" s="94"/>
    </row>
    <row r="695" spans="5:16" x14ac:dyDescent="0.2">
      <c r="E695" s="89"/>
      <c r="F695" s="92"/>
      <c r="I695" s="89"/>
      <c r="J695" s="89"/>
      <c r="K695" s="89"/>
      <c r="L695" s="93"/>
      <c r="M695" s="89"/>
      <c r="N695" s="89"/>
      <c r="O695" s="89"/>
      <c r="P695" s="94"/>
    </row>
    <row r="696" spans="5:16" x14ac:dyDescent="0.2">
      <c r="E696" s="89"/>
      <c r="F696" s="92"/>
      <c r="I696" s="89"/>
      <c r="J696" s="89"/>
      <c r="K696" s="89"/>
      <c r="L696" s="93"/>
      <c r="M696" s="89"/>
      <c r="N696" s="89"/>
      <c r="O696" s="89"/>
      <c r="P696" s="94"/>
    </row>
    <row r="697" spans="5:16" x14ac:dyDescent="0.2">
      <c r="E697" s="89"/>
      <c r="F697" s="92"/>
      <c r="I697" s="89"/>
      <c r="J697" s="89"/>
      <c r="K697" s="89"/>
      <c r="L697" s="93"/>
      <c r="M697" s="89"/>
      <c r="N697" s="89"/>
      <c r="O697" s="89"/>
      <c r="P697" s="94"/>
    </row>
    <row r="698" spans="5:16" x14ac:dyDescent="0.2">
      <c r="E698" s="89"/>
      <c r="F698" s="92"/>
      <c r="I698" s="89"/>
      <c r="J698" s="89"/>
      <c r="K698" s="89"/>
      <c r="L698" s="93"/>
      <c r="M698" s="89"/>
      <c r="N698" s="89"/>
      <c r="O698" s="89"/>
      <c r="P698" s="94"/>
    </row>
    <row r="699" spans="5:16" x14ac:dyDescent="0.2">
      <c r="E699" s="89"/>
      <c r="F699" s="92"/>
      <c r="I699" s="89"/>
      <c r="J699" s="89"/>
      <c r="K699" s="89"/>
      <c r="L699" s="93"/>
      <c r="M699" s="89"/>
      <c r="N699" s="89"/>
      <c r="O699" s="89"/>
      <c r="P699" s="94"/>
    </row>
    <row r="700" spans="5:16" x14ac:dyDescent="0.2">
      <c r="E700" s="89"/>
      <c r="F700" s="92"/>
      <c r="I700" s="89"/>
      <c r="J700" s="89"/>
      <c r="K700" s="89"/>
      <c r="L700" s="93"/>
      <c r="M700" s="89"/>
      <c r="N700" s="89"/>
      <c r="O700" s="89"/>
      <c r="P700" s="94"/>
    </row>
    <row r="701" spans="5:16" x14ac:dyDescent="0.2">
      <c r="E701" s="89"/>
      <c r="F701" s="92"/>
      <c r="I701" s="89"/>
      <c r="J701" s="89"/>
      <c r="K701" s="89"/>
      <c r="L701" s="93"/>
      <c r="M701" s="89"/>
      <c r="N701" s="89"/>
      <c r="O701" s="89"/>
      <c r="P701" s="94"/>
    </row>
    <row r="702" spans="5:16" x14ac:dyDescent="0.2">
      <c r="E702" s="89"/>
      <c r="F702" s="92"/>
      <c r="I702" s="89"/>
      <c r="J702" s="89"/>
      <c r="K702" s="89"/>
      <c r="L702" s="93"/>
      <c r="M702" s="89"/>
      <c r="N702" s="89"/>
      <c r="O702" s="89"/>
      <c r="P702" s="94"/>
    </row>
    <row r="703" spans="5:16" x14ac:dyDescent="0.2">
      <c r="E703" s="89"/>
      <c r="F703" s="92"/>
      <c r="I703" s="89"/>
      <c r="J703" s="89"/>
      <c r="K703" s="89"/>
      <c r="L703" s="93"/>
      <c r="M703" s="89"/>
      <c r="N703" s="89"/>
      <c r="O703" s="89"/>
      <c r="P703" s="94"/>
    </row>
    <row r="704" spans="5:16" x14ac:dyDescent="0.2">
      <c r="E704" s="89"/>
      <c r="F704" s="92"/>
      <c r="I704" s="89"/>
      <c r="J704" s="89"/>
      <c r="K704" s="89"/>
      <c r="L704" s="93"/>
      <c r="M704" s="89"/>
      <c r="N704" s="89"/>
      <c r="O704" s="89"/>
      <c r="P704" s="94"/>
    </row>
    <row r="705" spans="5:16" x14ac:dyDescent="0.2">
      <c r="E705" s="89"/>
      <c r="F705" s="92"/>
      <c r="I705" s="89"/>
      <c r="J705" s="89"/>
      <c r="K705" s="89"/>
      <c r="L705" s="93"/>
      <c r="M705" s="89"/>
      <c r="N705" s="89"/>
      <c r="O705" s="89"/>
      <c r="P705" s="94"/>
    </row>
    <row r="706" spans="5:16" x14ac:dyDescent="0.2">
      <c r="E706" s="89"/>
      <c r="F706" s="92"/>
      <c r="I706" s="89"/>
      <c r="J706" s="89"/>
      <c r="K706" s="89"/>
      <c r="L706" s="93"/>
      <c r="M706" s="89"/>
      <c r="N706" s="89"/>
      <c r="O706" s="89"/>
      <c r="P706" s="94"/>
    </row>
    <row r="707" spans="5:16" x14ac:dyDescent="0.2">
      <c r="E707" s="89"/>
      <c r="F707" s="92"/>
      <c r="I707" s="89"/>
      <c r="J707" s="89"/>
      <c r="K707" s="89"/>
      <c r="L707" s="93"/>
      <c r="M707" s="89"/>
      <c r="N707" s="89"/>
      <c r="O707" s="89"/>
      <c r="P707" s="94"/>
    </row>
    <row r="708" spans="5:16" x14ac:dyDescent="0.2">
      <c r="E708" s="89"/>
      <c r="F708" s="92"/>
      <c r="I708" s="89"/>
      <c r="J708" s="89"/>
      <c r="K708" s="89"/>
      <c r="L708" s="93"/>
      <c r="M708" s="89"/>
      <c r="N708" s="89"/>
      <c r="O708" s="89"/>
      <c r="P708" s="94"/>
    </row>
    <row r="709" spans="5:16" x14ac:dyDescent="0.2">
      <c r="E709" s="89"/>
      <c r="F709" s="92"/>
      <c r="I709" s="89"/>
      <c r="J709" s="89"/>
      <c r="K709" s="89"/>
      <c r="L709" s="93"/>
      <c r="M709" s="89"/>
      <c r="N709" s="89"/>
      <c r="O709" s="89"/>
      <c r="P709" s="94"/>
    </row>
    <row r="710" spans="5:16" x14ac:dyDescent="0.2">
      <c r="E710" s="89"/>
      <c r="F710" s="92"/>
      <c r="I710" s="89"/>
      <c r="J710" s="89"/>
      <c r="K710" s="89"/>
      <c r="L710" s="93"/>
      <c r="M710" s="89"/>
      <c r="N710" s="89"/>
      <c r="O710" s="89"/>
      <c r="P710" s="94"/>
    </row>
    <row r="711" spans="5:16" x14ac:dyDescent="0.2">
      <c r="E711" s="89"/>
      <c r="F711" s="92"/>
      <c r="I711" s="89"/>
      <c r="J711" s="89"/>
      <c r="K711" s="89"/>
      <c r="L711" s="93"/>
      <c r="M711" s="89"/>
      <c r="N711" s="89"/>
      <c r="O711" s="89"/>
      <c r="P711" s="94"/>
    </row>
    <row r="712" spans="5:16" x14ac:dyDescent="0.2">
      <c r="E712" s="89"/>
      <c r="F712" s="92"/>
      <c r="I712" s="89"/>
      <c r="J712" s="89"/>
      <c r="K712" s="89"/>
      <c r="L712" s="93"/>
      <c r="M712" s="89"/>
      <c r="N712" s="89"/>
      <c r="O712" s="89"/>
      <c r="P712" s="94"/>
    </row>
    <row r="713" spans="5:16" x14ac:dyDescent="0.2">
      <c r="E713" s="89"/>
      <c r="F713" s="92"/>
      <c r="I713" s="89"/>
      <c r="J713" s="89"/>
      <c r="K713" s="89"/>
      <c r="L713" s="93"/>
      <c r="M713" s="89"/>
      <c r="N713" s="89"/>
      <c r="O713" s="89"/>
      <c r="P713" s="94"/>
    </row>
    <row r="714" spans="5:16" x14ac:dyDescent="0.2">
      <c r="E714" s="89"/>
      <c r="F714" s="92"/>
      <c r="I714" s="89"/>
      <c r="J714" s="89"/>
      <c r="K714" s="89"/>
      <c r="L714" s="93"/>
      <c r="M714" s="89"/>
      <c r="N714" s="89"/>
      <c r="O714" s="89"/>
      <c r="P714" s="94"/>
    </row>
    <row r="715" spans="5:16" x14ac:dyDescent="0.2">
      <c r="E715" s="89"/>
      <c r="F715" s="92"/>
      <c r="I715" s="89"/>
      <c r="J715" s="89"/>
      <c r="K715" s="89"/>
      <c r="L715" s="93"/>
      <c r="M715" s="89"/>
      <c r="N715" s="89"/>
      <c r="O715" s="89"/>
      <c r="P715" s="94"/>
    </row>
    <row r="716" spans="5:16" x14ac:dyDescent="0.2">
      <c r="E716" s="89"/>
      <c r="F716" s="92"/>
      <c r="I716" s="89"/>
      <c r="J716" s="89"/>
      <c r="K716" s="89"/>
      <c r="L716" s="93"/>
      <c r="M716" s="89"/>
      <c r="N716" s="89"/>
      <c r="O716" s="89"/>
      <c r="P716" s="94"/>
    </row>
    <row r="717" spans="5:16" x14ac:dyDescent="0.2">
      <c r="E717" s="89"/>
      <c r="F717" s="92"/>
      <c r="I717" s="89"/>
      <c r="J717" s="89"/>
      <c r="K717" s="89"/>
      <c r="L717" s="93"/>
      <c r="M717" s="89"/>
      <c r="N717" s="89"/>
      <c r="O717" s="89"/>
      <c r="P717" s="94"/>
    </row>
    <row r="718" spans="5:16" x14ac:dyDescent="0.2">
      <c r="E718" s="89"/>
      <c r="F718" s="92"/>
      <c r="I718" s="89"/>
      <c r="J718" s="89"/>
      <c r="K718" s="89"/>
      <c r="L718" s="93"/>
      <c r="M718" s="89"/>
      <c r="N718" s="89"/>
      <c r="O718" s="89"/>
      <c r="P718" s="94"/>
    </row>
    <row r="719" spans="5:16" x14ac:dyDescent="0.2">
      <c r="E719" s="89"/>
      <c r="F719" s="92"/>
      <c r="I719" s="89"/>
      <c r="J719" s="89"/>
      <c r="K719" s="89"/>
      <c r="L719" s="93"/>
      <c r="M719" s="89"/>
      <c r="N719" s="89"/>
      <c r="O719" s="89"/>
      <c r="P719" s="94"/>
    </row>
    <row r="720" spans="5:16" x14ac:dyDescent="0.2">
      <c r="E720" s="89"/>
      <c r="F720" s="92"/>
      <c r="I720" s="89"/>
      <c r="J720" s="89"/>
      <c r="K720" s="89"/>
      <c r="L720" s="93"/>
      <c r="M720" s="89"/>
      <c r="N720" s="89"/>
      <c r="O720" s="89"/>
      <c r="P720" s="94"/>
    </row>
    <row r="721" spans="5:16" x14ac:dyDescent="0.2">
      <c r="E721" s="89"/>
      <c r="F721" s="92"/>
      <c r="I721" s="89"/>
      <c r="J721" s="89"/>
      <c r="K721" s="89"/>
      <c r="L721" s="93"/>
      <c r="M721" s="89"/>
      <c r="N721" s="89"/>
      <c r="O721" s="89"/>
      <c r="P721" s="94"/>
    </row>
    <row r="722" spans="5:16" x14ac:dyDescent="0.2">
      <c r="E722" s="89"/>
      <c r="F722" s="92"/>
      <c r="I722" s="89"/>
      <c r="J722" s="89"/>
      <c r="K722" s="89"/>
      <c r="L722" s="93"/>
      <c r="M722" s="89"/>
      <c r="N722" s="89"/>
      <c r="O722" s="89"/>
      <c r="P722" s="94"/>
    </row>
    <row r="723" spans="5:16" x14ac:dyDescent="0.2">
      <c r="E723" s="89"/>
      <c r="F723" s="92"/>
      <c r="I723" s="89"/>
      <c r="J723" s="89"/>
      <c r="K723" s="89"/>
      <c r="L723" s="93"/>
      <c r="M723" s="89"/>
      <c r="N723" s="89"/>
      <c r="O723" s="89"/>
      <c r="P723" s="94"/>
    </row>
    <row r="724" spans="5:16" x14ac:dyDescent="0.2">
      <c r="E724" s="89"/>
      <c r="F724" s="92"/>
      <c r="I724" s="89"/>
      <c r="J724" s="89"/>
      <c r="K724" s="89"/>
      <c r="L724" s="93"/>
      <c r="M724" s="89"/>
      <c r="N724" s="89"/>
      <c r="O724" s="89"/>
      <c r="P724" s="94"/>
    </row>
    <row r="725" spans="5:16" x14ac:dyDescent="0.2">
      <c r="E725" s="89"/>
      <c r="F725" s="92"/>
      <c r="I725" s="89"/>
      <c r="J725" s="89"/>
      <c r="K725" s="89"/>
      <c r="L725" s="93"/>
      <c r="M725" s="89"/>
      <c r="N725" s="89"/>
      <c r="O725" s="89"/>
      <c r="P725" s="94"/>
    </row>
    <row r="726" spans="5:16" x14ac:dyDescent="0.2">
      <c r="E726" s="89"/>
      <c r="F726" s="92"/>
      <c r="I726" s="89"/>
      <c r="J726" s="89"/>
      <c r="K726" s="89"/>
      <c r="L726" s="93"/>
      <c r="M726" s="89"/>
      <c r="N726" s="89"/>
      <c r="O726" s="89"/>
      <c r="P726" s="94"/>
    </row>
    <row r="727" spans="5:16" x14ac:dyDescent="0.2">
      <c r="E727" s="89"/>
      <c r="F727" s="92"/>
      <c r="I727" s="89"/>
      <c r="J727" s="89"/>
      <c r="K727" s="89"/>
      <c r="L727" s="93"/>
      <c r="M727" s="89"/>
      <c r="N727" s="89"/>
      <c r="O727" s="89"/>
      <c r="P727" s="94"/>
    </row>
    <row r="728" spans="5:16" x14ac:dyDescent="0.2">
      <c r="E728" s="89"/>
      <c r="F728" s="92"/>
      <c r="I728" s="89"/>
      <c r="J728" s="89"/>
      <c r="K728" s="89"/>
      <c r="L728" s="93"/>
      <c r="M728" s="89"/>
      <c r="N728" s="89"/>
      <c r="O728" s="89"/>
      <c r="P728" s="94"/>
    </row>
    <row r="729" spans="5:16" x14ac:dyDescent="0.2">
      <c r="E729" s="89"/>
      <c r="F729" s="92"/>
      <c r="I729" s="89"/>
      <c r="J729" s="89"/>
      <c r="K729" s="89"/>
      <c r="L729" s="93"/>
      <c r="M729" s="89"/>
      <c r="N729" s="89"/>
      <c r="O729" s="89"/>
      <c r="P729" s="94"/>
    </row>
    <row r="730" spans="5:16" x14ac:dyDescent="0.2">
      <c r="E730" s="89"/>
      <c r="F730" s="92"/>
      <c r="I730" s="89"/>
      <c r="J730" s="89"/>
      <c r="K730" s="89"/>
      <c r="L730" s="93"/>
      <c r="M730" s="89"/>
      <c r="N730" s="89"/>
      <c r="O730" s="89"/>
      <c r="P730" s="94"/>
    </row>
    <row r="731" spans="5:16" x14ac:dyDescent="0.2">
      <c r="E731" s="89"/>
      <c r="F731" s="92"/>
      <c r="I731" s="89"/>
      <c r="J731" s="89"/>
      <c r="K731" s="89"/>
      <c r="L731" s="93"/>
      <c r="M731" s="89"/>
      <c r="N731" s="89"/>
      <c r="O731" s="89"/>
      <c r="P731" s="94"/>
    </row>
    <row r="732" spans="5:16" x14ac:dyDescent="0.2">
      <c r="E732" s="89"/>
      <c r="F732" s="92"/>
      <c r="I732" s="89"/>
      <c r="J732" s="89"/>
      <c r="K732" s="89"/>
      <c r="L732" s="93"/>
      <c r="M732" s="89"/>
      <c r="N732" s="89"/>
      <c r="O732" s="89"/>
      <c r="P732" s="94"/>
    </row>
    <row r="733" spans="5:16" x14ac:dyDescent="0.2">
      <c r="E733" s="89"/>
      <c r="F733" s="92"/>
      <c r="I733" s="89"/>
      <c r="J733" s="89"/>
      <c r="K733" s="89"/>
      <c r="L733" s="93"/>
      <c r="M733" s="89"/>
      <c r="N733" s="89"/>
      <c r="O733" s="89"/>
      <c r="P733" s="94"/>
    </row>
    <row r="734" spans="5:16" x14ac:dyDescent="0.2">
      <c r="E734" s="89"/>
      <c r="F734" s="92"/>
      <c r="I734" s="89"/>
      <c r="J734" s="89"/>
      <c r="K734" s="89"/>
      <c r="L734" s="93"/>
      <c r="M734" s="89"/>
      <c r="N734" s="89"/>
      <c r="O734" s="89"/>
      <c r="P734" s="94"/>
    </row>
    <row r="735" spans="5:16" x14ac:dyDescent="0.2">
      <c r="E735" s="89"/>
      <c r="F735" s="92"/>
      <c r="I735" s="89"/>
      <c r="J735" s="89"/>
      <c r="K735" s="89"/>
      <c r="L735" s="93"/>
      <c r="M735" s="89"/>
      <c r="N735" s="89"/>
      <c r="O735" s="89"/>
      <c r="P735" s="94"/>
    </row>
    <row r="736" spans="5:16" x14ac:dyDescent="0.2">
      <c r="E736" s="89"/>
      <c r="F736" s="92"/>
      <c r="I736" s="89"/>
      <c r="J736" s="89"/>
      <c r="K736" s="89"/>
      <c r="L736" s="93"/>
      <c r="M736" s="89"/>
      <c r="N736" s="89"/>
      <c r="O736" s="89"/>
      <c r="P736" s="94"/>
    </row>
    <row r="737" spans="5:16" x14ac:dyDescent="0.2">
      <c r="E737" s="89"/>
      <c r="F737" s="92"/>
      <c r="I737" s="89"/>
      <c r="J737" s="89"/>
      <c r="K737" s="89"/>
      <c r="L737" s="93"/>
      <c r="M737" s="89"/>
      <c r="N737" s="89"/>
      <c r="O737" s="89"/>
      <c r="P737" s="94"/>
    </row>
    <row r="738" spans="5:16" x14ac:dyDescent="0.2">
      <c r="E738" s="89"/>
      <c r="F738" s="92"/>
      <c r="I738" s="89"/>
      <c r="J738" s="89"/>
      <c r="K738" s="89"/>
      <c r="L738" s="93"/>
      <c r="M738" s="89"/>
      <c r="N738" s="89"/>
      <c r="O738" s="89"/>
      <c r="P738" s="94"/>
    </row>
    <row r="739" spans="5:16" x14ac:dyDescent="0.2">
      <c r="E739" s="89"/>
      <c r="F739" s="92"/>
      <c r="I739" s="89"/>
      <c r="J739" s="89"/>
      <c r="K739" s="89"/>
      <c r="L739" s="93"/>
      <c r="M739" s="89"/>
      <c r="N739" s="89"/>
      <c r="O739" s="89"/>
      <c r="P739" s="94"/>
    </row>
    <row r="740" spans="5:16" x14ac:dyDescent="0.2">
      <c r="E740" s="89"/>
      <c r="F740" s="92"/>
      <c r="I740" s="89"/>
      <c r="J740" s="89"/>
      <c r="K740" s="89"/>
      <c r="L740" s="93"/>
      <c r="M740" s="89"/>
      <c r="N740" s="89"/>
      <c r="O740" s="89"/>
      <c r="P740" s="94"/>
    </row>
    <row r="741" spans="5:16" x14ac:dyDescent="0.2">
      <c r="E741" s="89"/>
      <c r="F741" s="92"/>
      <c r="I741" s="89"/>
      <c r="J741" s="89"/>
      <c r="K741" s="89"/>
      <c r="L741" s="93"/>
      <c r="M741" s="89"/>
      <c r="N741" s="89"/>
      <c r="O741" s="89"/>
      <c r="P741" s="94"/>
    </row>
    <row r="742" spans="5:16" x14ac:dyDescent="0.2">
      <c r="E742" s="89"/>
      <c r="F742" s="92"/>
      <c r="I742" s="89"/>
      <c r="J742" s="89"/>
      <c r="K742" s="89"/>
      <c r="L742" s="93"/>
      <c r="M742" s="89"/>
      <c r="N742" s="89"/>
      <c r="O742" s="89"/>
      <c r="P742" s="94"/>
    </row>
    <row r="743" spans="5:16" x14ac:dyDescent="0.2">
      <c r="E743" s="89"/>
      <c r="F743" s="92"/>
      <c r="I743" s="89"/>
      <c r="J743" s="89"/>
      <c r="K743" s="89"/>
      <c r="L743" s="93"/>
      <c r="M743" s="89"/>
      <c r="N743" s="89"/>
      <c r="O743" s="89"/>
      <c r="P743" s="94"/>
    </row>
    <row r="744" spans="5:16" x14ac:dyDescent="0.2">
      <c r="E744" s="89"/>
      <c r="F744" s="92"/>
      <c r="I744" s="89"/>
      <c r="J744" s="89"/>
      <c r="K744" s="89"/>
      <c r="L744" s="93"/>
      <c r="M744" s="89"/>
      <c r="N744" s="89"/>
      <c r="O744" s="89"/>
      <c r="P744" s="94"/>
    </row>
    <row r="745" spans="5:16" x14ac:dyDescent="0.2">
      <c r="E745" s="89"/>
      <c r="F745" s="92"/>
      <c r="I745" s="89"/>
      <c r="J745" s="89"/>
      <c r="K745" s="89"/>
      <c r="L745" s="93"/>
      <c r="M745" s="89"/>
      <c r="N745" s="89"/>
      <c r="O745" s="89"/>
      <c r="P745" s="94"/>
    </row>
    <row r="746" spans="5:16" x14ac:dyDescent="0.2">
      <c r="E746" s="89"/>
      <c r="F746" s="92"/>
      <c r="I746" s="89"/>
      <c r="J746" s="89"/>
      <c r="K746" s="89"/>
      <c r="L746" s="93"/>
      <c r="M746" s="89"/>
      <c r="N746" s="89"/>
      <c r="O746" s="89"/>
      <c r="P746" s="94"/>
    </row>
    <row r="747" spans="5:16" x14ac:dyDescent="0.2">
      <c r="E747" s="89"/>
      <c r="F747" s="92"/>
      <c r="I747" s="89"/>
      <c r="J747" s="89"/>
      <c r="K747" s="89"/>
      <c r="L747" s="93"/>
      <c r="M747" s="89"/>
      <c r="N747" s="89"/>
      <c r="O747" s="89"/>
      <c r="P747" s="94"/>
    </row>
    <row r="748" spans="5:16" x14ac:dyDescent="0.2">
      <c r="E748" s="89"/>
      <c r="F748" s="92"/>
      <c r="I748" s="89"/>
      <c r="J748" s="89"/>
      <c r="K748" s="89"/>
      <c r="L748" s="93"/>
      <c r="M748" s="89"/>
      <c r="N748" s="89"/>
      <c r="O748" s="89"/>
      <c r="P748" s="94"/>
    </row>
    <row r="749" spans="5:16" x14ac:dyDescent="0.2">
      <c r="E749" s="89"/>
      <c r="F749" s="92"/>
      <c r="I749" s="89"/>
      <c r="J749" s="89"/>
      <c r="K749" s="89"/>
      <c r="L749" s="93"/>
      <c r="M749" s="89"/>
      <c r="N749" s="89"/>
      <c r="O749" s="89"/>
      <c r="P749" s="94"/>
    </row>
    <row r="750" spans="5:16" x14ac:dyDescent="0.2">
      <c r="E750" s="89"/>
      <c r="F750" s="92"/>
      <c r="I750" s="89"/>
      <c r="J750" s="89"/>
      <c r="K750" s="89"/>
      <c r="L750" s="93"/>
      <c r="M750" s="89"/>
      <c r="N750" s="89"/>
      <c r="O750" s="89"/>
      <c r="P750" s="94"/>
    </row>
    <row r="751" spans="5:16" x14ac:dyDescent="0.2">
      <c r="E751" s="89"/>
      <c r="F751" s="92"/>
      <c r="I751" s="89"/>
      <c r="J751" s="89"/>
      <c r="K751" s="89"/>
      <c r="L751" s="93"/>
      <c r="M751" s="89"/>
      <c r="N751" s="89"/>
      <c r="O751" s="89"/>
      <c r="P751" s="94"/>
    </row>
    <row r="752" spans="5:16" x14ac:dyDescent="0.2">
      <c r="E752" s="89"/>
      <c r="F752" s="92"/>
      <c r="I752" s="89"/>
      <c r="J752" s="89"/>
      <c r="K752" s="89"/>
      <c r="L752" s="93"/>
      <c r="M752" s="89"/>
      <c r="N752" s="89"/>
      <c r="O752" s="89"/>
      <c r="P752" s="94"/>
    </row>
    <row r="753" spans="5:16" x14ac:dyDescent="0.2">
      <c r="E753" s="89"/>
      <c r="F753" s="92"/>
      <c r="I753" s="89"/>
      <c r="J753" s="89"/>
      <c r="K753" s="89"/>
      <c r="L753" s="93"/>
      <c r="M753" s="89"/>
      <c r="N753" s="89"/>
      <c r="O753" s="89"/>
      <c r="P753" s="94"/>
    </row>
    <row r="754" spans="5:16" x14ac:dyDescent="0.2">
      <c r="E754" s="89"/>
      <c r="F754" s="92"/>
      <c r="I754" s="89"/>
      <c r="J754" s="89"/>
      <c r="K754" s="89"/>
      <c r="L754" s="93"/>
      <c r="M754" s="89"/>
      <c r="N754" s="89"/>
      <c r="O754" s="89"/>
      <c r="P754" s="94"/>
    </row>
    <row r="755" spans="5:16" x14ac:dyDescent="0.2">
      <c r="E755" s="89"/>
      <c r="F755" s="92"/>
      <c r="I755" s="89"/>
      <c r="J755" s="89"/>
      <c r="K755" s="89"/>
      <c r="L755" s="93"/>
      <c r="M755" s="89"/>
      <c r="N755" s="89"/>
      <c r="O755" s="89"/>
      <c r="P755" s="94"/>
    </row>
    <row r="756" spans="5:16" x14ac:dyDescent="0.2">
      <c r="E756" s="89"/>
      <c r="F756" s="92"/>
      <c r="I756" s="89"/>
      <c r="J756" s="89"/>
      <c r="K756" s="89"/>
      <c r="L756" s="93"/>
      <c r="M756" s="89"/>
      <c r="N756" s="89"/>
      <c r="O756" s="89"/>
      <c r="P756" s="94"/>
    </row>
    <row r="757" spans="5:16" x14ac:dyDescent="0.2">
      <c r="E757" s="89"/>
      <c r="F757" s="92"/>
      <c r="I757" s="89"/>
      <c r="J757" s="89"/>
      <c r="K757" s="89"/>
      <c r="L757" s="93"/>
      <c r="M757" s="89"/>
      <c r="N757" s="89"/>
      <c r="O757" s="89"/>
      <c r="P757" s="94"/>
    </row>
    <row r="758" spans="5:16" x14ac:dyDescent="0.2">
      <c r="E758" s="89"/>
      <c r="F758" s="92"/>
      <c r="I758" s="89"/>
      <c r="J758" s="89"/>
      <c r="K758" s="89"/>
      <c r="L758" s="93"/>
      <c r="M758" s="89"/>
      <c r="N758" s="89"/>
      <c r="O758" s="89"/>
      <c r="P758" s="94"/>
    </row>
    <row r="759" spans="5:16" x14ac:dyDescent="0.2">
      <c r="E759" s="89"/>
      <c r="F759" s="92"/>
      <c r="I759" s="89"/>
      <c r="J759" s="89"/>
      <c r="K759" s="89"/>
      <c r="L759" s="93"/>
      <c r="M759" s="89"/>
      <c r="N759" s="89"/>
      <c r="O759" s="89"/>
      <c r="P759" s="94"/>
    </row>
    <row r="760" spans="5:16" x14ac:dyDescent="0.2">
      <c r="E760" s="89"/>
      <c r="F760" s="92"/>
      <c r="I760" s="89"/>
      <c r="J760" s="89"/>
      <c r="K760" s="89"/>
      <c r="L760" s="93"/>
      <c r="M760" s="89"/>
      <c r="N760" s="89"/>
      <c r="O760" s="89"/>
      <c r="P760" s="94"/>
    </row>
    <row r="761" spans="5:16" x14ac:dyDescent="0.2">
      <c r="E761" s="89"/>
      <c r="F761" s="92"/>
      <c r="I761" s="89"/>
      <c r="J761" s="89"/>
      <c r="K761" s="89"/>
      <c r="L761" s="93"/>
      <c r="M761" s="89"/>
      <c r="N761" s="89"/>
      <c r="O761" s="89"/>
      <c r="P761" s="94"/>
    </row>
    <row r="762" spans="5:16" x14ac:dyDescent="0.2">
      <c r="E762" s="89"/>
      <c r="F762" s="92"/>
      <c r="I762" s="89"/>
      <c r="J762" s="89"/>
      <c r="K762" s="89"/>
      <c r="L762" s="93"/>
      <c r="M762" s="89"/>
      <c r="N762" s="89"/>
      <c r="O762" s="89"/>
      <c r="P762" s="94"/>
    </row>
    <row r="763" spans="5:16" x14ac:dyDescent="0.2">
      <c r="E763" s="89"/>
      <c r="F763" s="92"/>
      <c r="I763" s="89"/>
      <c r="J763" s="89"/>
      <c r="K763" s="89"/>
      <c r="L763" s="93"/>
      <c r="M763" s="89"/>
      <c r="N763" s="89"/>
      <c r="O763" s="89"/>
      <c r="P763" s="94"/>
    </row>
    <row r="764" spans="5:16" x14ac:dyDescent="0.2">
      <c r="E764" s="89"/>
      <c r="F764" s="92"/>
      <c r="I764" s="89"/>
      <c r="J764" s="89"/>
      <c r="K764" s="89"/>
      <c r="L764" s="93"/>
      <c r="M764" s="89"/>
      <c r="N764" s="89"/>
      <c r="O764" s="89"/>
      <c r="P764" s="94"/>
    </row>
    <row r="765" spans="5:16" x14ac:dyDescent="0.2">
      <c r="E765" s="89"/>
      <c r="F765" s="92"/>
      <c r="I765" s="89"/>
      <c r="J765" s="89"/>
      <c r="K765" s="89"/>
      <c r="L765" s="93"/>
      <c r="M765" s="89"/>
      <c r="N765" s="89"/>
      <c r="O765" s="89"/>
      <c r="P765" s="94"/>
    </row>
    <row r="766" spans="5:16" x14ac:dyDescent="0.2">
      <c r="E766" s="89"/>
      <c r="F766" s="92"/>
      <c r="I766" s="89"/>
      <c r="J766" s="89"/>
      <c r="K766" s="89"/>
      <c r="L766" s="93"/>
      <c r="M766" s="89"/>
      <c r="N766" s="89"/>
      <c r="O766" s="89"/>
      <c r="P766" s="94"/>
    </row>
    <row r="767" spans="5:16" x14ac:dyDescent="0.2">
      <c r="E767" s="89"/>
      <c r="F767" s="92"/>
      <c r="I767" s="89"/>
      <c r="J767" s="89"/>
      <c r="K767" s="89"/>
      <c r="L767" s="93"/>
      <c r="M767" s="89"/>
      <c r="N767" s="89"/>
      <c r="O767" s="89"/>
      <c r="P767" s="94"/>
    </row>
    <row r="768" spans="5:16" x14ac:dyDescent="0.2">
      <c r="E768" s="89"/>
      <c r="F768" s="92"/>
      <c r="I768" s="89"/>
      <c r="J768" s="89"/>
      <c r="K768" s="89"/>
      <c r="L768" s="93"/>
      <c r="M768" s="89"/>
      <c r="N768" s="89"/>
      <c r="O768" s="89"/>
      <c r="P768" s="94"/>
    </row>
    <row r="769" spans="5:16" x14ac:dyDescent="0.2">
      <c r="E769" s="89"/>
      <c r="F769" s="92"/>
      <c r="I769" s="89"/>
      <c r="J769" s="89"/>
      <c r="K769" s="89"/>
      <c r="L769" s="93"/>
      <c r="M769" s="89"/>
      <c r="N769" s="89"/>
      <c r="O769" s="89"/>
      <c r="P769" s="94"/>
    </row>
    <row r="770" spans="5:16" x14ac:dyDescent="0.2">
      <c r="E770" s="89"/>
      <c r="F770" s="92"/>
      <c r="I770" s="89"/>
      <c r="J770" s="89"/>
      <c r="K770" s="89"/>
      <c r="L770" s="93"/>
      <c r="M770" s="89"/>
      <c r="N770" s="89"/>
      <c r="O770" s="89"/>
      <c r="P770" s="94"/>
    </row>
    <row r="771" spans="5:16" x14ac:dyDescent="0.2">
      <c r="E771" s="89"/>
      <c r="F771" s="92"/>
      <c r="I771" s="89"/>
      <c r="J771" s="89"/>
      <c r="K771" s="89"/>
      <c r="L771" s="93"/>
      <c r="M771" s="89"/>
      <c r="N771" s="89"/>
      <c r="O771" s="89"/>
      <c r="P771" s="94"/>
    </row>
    <row r="772" spans="5:16" x14ac:dyDescent="0.2">
      <c r="E772" s="89"/>
      <c r="F772" s="92"/>
      <c r="I772" s="89"/>
      <c r="J772" s="89"/>
      <c r="K772" s="89"/>
      <c r="L772" s="93"/>
      <c r="M772" s="89"/>
      <c r="N772" s="89"/>
      <c r="O772" s="89"/>
      <c r="P772" s="94"/>
    </row>
    <row r="773" spans="5:16" x14ac:dyDescent="0.2">
      <c r="E773" s="89"/>
      <c r="F773" s="92"/>
      <c r="I773" s="89"/>
      <c r="J773" s="89"/>
      <c r="K773" s="89"/>
      <c r="L773" s="93"/>
      <c r="M773" s="89"/>
      <c r="N773" s="89"/>
      <c r="O773" s="89"/>
      <c r="P773" s="94"/>
    </row>
    <row r="774" spans="5:16" x14ac:dyDescent="0.2">
      <c r="E774" s="89"/>
      <c r="F774" s="92"/>
      <c r="I774" s="89"/>
      <c r="J774" s="89"/>
      <c r="K774" s="89"/>
      <c r="L774" s="93"/>
      <c r="M774" s="89"/>
      <c r="N774" s="89"/>
      <c r="O774" s="89"/>
      <c r="P774" s="94"/>
    </row>
    <row r="775" spans="5:16" x14ac:dyDescent="0.2">
      <c r="E775" s="89"/>
      <c r="F775" s="92"/>
      <c r="I775" s="89"/>
      <c r="J775" s="89"/>
      <c r="K775" s="89"/>
      <c r="L775" s="93"/>
      <c r="M775" s="89"/>
      <c r="N775" s="89"/>
      <c r="O775" s="89"/>
      <c r="P775" s="94"/>
    </row>
    <row r="776" spans="5:16" x14ac:dyDescent="0.2">
      <c r="E776" s="89"/>
      <c r="F776" s="92"/>
      <c r="I776" s="89"/>
      <c r="J776" s="89"/>
      <c r="K776" s="89"/>
      <c r="L776" s="93"/>
      <c r="M776" s="89"/>
      <c r="N776" s="89"/>
      <c r="O776" s="89"/>
      <c r="P776" s="94"/>
    </row>
    <row r="777" spans="5:16" x14ac:dyDescent="0.2">
      <c r="E777" s="89"/>
      <c r="F777" s="92"/>
      <c r="I777" s="89"/>
      <c r="J777" s="89"/>
      <c r="K777" s="89"/>
      <c r="L777" s="93"/>
      <c r="M777" s="89"/>
      <c r="N777" s="89"/>
      <c r="O777" s="89"/>
      <c r="P777" s="94"/>
    </row>
    <row r="778" spans="5:16" x14ac:dyDescent="0.2">
      <c r="E778" s="89"/>
      <c r="F778" s="92"/>
      <c r="I778" s="89"/>
      <c r="J778" s="89"/>
      <c r="K778" s="89"/>
      <c r="L778" s="93"/>
      <c r="M778" s="89"/>
      <c r="N778" s="89"/>
      <c r="O778" s="89"/>
      <c r="P778" s="94"/>
    </row>
    <row r="779" spans="5:16" x14ac:dyDescent="0.2">
      <c r="E779" s="89"/>
      <c r="F779" s="92"/>
      <c r="I779" s="89"/>
      <c r="J779" s="89"/>
      <c r="K779" s="89"/>
      <c r="L779" s="93"/>
      <c r="M779" s="89"/>
      <c r="N779" s="89"/>
      <c r="O779" s="89"/>
      <c r="P779" s="94"/>
    </row>
    <row r="780" spans="5:16" x14ac:dyDescent="0.2">
      <c r="E780" s="89"/>
      <c r="F780" s="92"/>
      <c r="I780" s="89"/>
      <c r="J780" s="89"/>
      <c r="K780" s="89"/>
      <c r="L780" s="93"/>
      <c r="M780" s="89"/>
      <c r="N780" s="89"/>
      <c r="O780" s="89"/>
      <c r="P780" s="94"/>
    </row>
    <row r="781" spans="5:16" x14ac:dyDescent="0.2">
      <c r="E781" s="89"/>
      <c r="F781" s="92"/>
      <c r="I781" s="89"/>
      <c r="J781" s="89"/>
      <c r="K781" s="89"/>
      <c r="L781" s="93"/>
      <c r="M781" s="89"/>
      <c r="N781" s="89"/>
      <c r="O781" s="89"/>
      <c r="P781" s="94"/>
    </row>
    <row r="782" spans="5:16" x14ac:dyDescent="0.2">
      <c r="E782" s="89"/>
      <c r="F782" s="92"/>
      <c r="I782" s="89"/>
      <c r="J782" s="89"/>
      <c r="K782" s="89"/>
      <c r="L782" s="93"/>
      <c r="M782" s="89"/>
      <c r="N782" s="89"/>
      <c r="O782" s="89"/>
      <c r="P782" s="94"/>
    </row>
    <row r="783" spans="5:16" x14ac:dyDescent="0.2">
      <c r="E783" s="89"/>
      <c r="F783" s="92"/>
      <c r="I783" s="89"/>
      <c r="J783" s="89"/>
      <c r="K783" s="89"/>
      <c r="L783" s="93"/>
      <c r="M783" s="89"/>
      <c r="N783" s="89"/>
      <c r="O783" s="89"/>
      <c r="P783" s="94"/>
    </row>
    <row r="784" spans="5:16" x14ac:dyDescent="0.2">
      <c r="E784" s="89"/>
      <c r="F784" s="92"/>
      <c r="I784" s="89"/>
      <c r="J784" s="89"/>
      <c r="K784" s="89"/>
      <c r="L784" s="93"/>
      <c r="M784" s="89"/>
      <c r="N784" s="89"/>
      <c r="O784" s="89"/>
      <c r="P784" s="94"/>
    </row>
    <row r="785" spans="5:16" x14ac:dyDescent="0.2">
      <c r="E785" s="89"/>
      <c r="F785" s="92"/>
      <c r="I785" s="89"/>
      <c r="J785" s="89"/>
      <c r="K785" s="89"/>
      <c r="L785" s="93"/>
      <c r="M785" s="89"/>
      <c r="N785" s="89"/>
      <c r="O785" s="89"/>
      <c r="P785" s="94"/>
    </row>
    <row r="786" spans="5:16" x14ac:dyDescent="0.2">
      <c r="E786" s="89"/>
      <c r="F786" s="92"/>
      <c r="I786" s="89"/>
      <c r="J786" s="89"/>
      <c r="K786" s="89"/>
      <c r="L786" s="93"/>
      <c r="M786" s="89"/>
      <c r="N786" s="89"/>
      <c r="O786" s="89"/>
      <c r="P786" s="94"/>
    </row>
    <row r="787" spans="5:16" x14ac:dyDescent="0.2">
      <c r="E787" s="89"/>
      <c r="F787" s="92"/>
      <c r="I787" s="89"/>
      <c r="J787" s="89"/>
      <c r="K787" s="89"/>
      <c r="L787" s="93"/>
      <c r="M787" s="89"/>
      <c r="N787" s="89"/>
      <c r="O787" s="89"/>
      <c r="P787" s="94"/>
    </row>
    <row r="788" spans="5:16" x14ac:dyDescent="0.2">
      <c r="E788" s="89"/>
      <c r="F788" s="92"/>
      <c r="I788" s="89"/>
      <c r="J788" s="89"/>
      <c r="K788" s="89"/>
      <c r="L788" s="93"/>
      <c r="M788" s="89"/>
      <c r="N788" s="89"/>
      <c r="O788" s="89"/>
      <c r="P788" s="94"/>
    </row>
    <row r="789" spans="5:16" x14ac:dyDescent="0.2">
      <c r="E789" s="89"/>
      <c r="F789" s="92"/>
      <c r="I789" s="89"/>
      <c r="J789" s="89"/>
      <c r="K789" s="89"/>
      <c r="L789" s="93"/>
      <c r="M789" s="89"/>
      <c r="N789" s="89"/>
      <c r="O789" s="89"/>
      <c r="P789" s="94"/>
    </row>
    <row r="790" spans="5:16" x14ac:dyDescent="0.2">
      <c r="E790" s="89"/>
      <c r="F790" s="92"/>
      <c r="I790" s="89"/>
      <c r="J790" s="89"/>
      <c r="K790" s="89"/>
      <c r="L790" s="93"/>
      <c r="M790" s="89"/>
      <c r="N790" s="89"/>
      <c r="O790" s="89"/>
      <c r="P790" s="94"/>
    </row>
    <row r="791" spans="5:16" x14ac:dyDescent="0.2">
      <c r="E791" s="89"/>
      <c r="F791" s="92"/>
      <c r="I791" s="89"/>
      <c r="J791" s="89"/>
      <c r="K791" s="89"/>
      <c r="L791" s="93"/>
      <c r="M791" s="89"/>
      <c r="N791" s="89"/>
      <c r="O791" s="89"/>
      <c r="P791" s="94"/>
    </row>
    <row r="792" spans="5:16" x14ac:dyDescent="0.2">
      <c r="E792" s="89"/>
      <c r="F792" s="92"/>
      <c r="I792" s="89"/>
      <c r="J792" s="89"/>
      <c r="K792" s="89"/>
      <c r="L792" s="93"/>
      <c r="M792" s="89"/>
      <c r="N792" s="89"/>
      <c r="O792" s="89"/>
      <c r="P792" s="94"/>
    </row>
    <row r="793" spans="5:16" x14ac:dyDescent="0.2">
      <c r="E793" s="89"/>
      <c r="F793" s="92"/>
      <c r="I793" s="89"/>
      <c r="J793" s="89"/>
      <c r="K793" s="89"/>
      <c r="L793" s="93"/>
      <c r="M793" s="89"/>
      <c r="N793" s="89"/>
      <c r="O793" s="89"/>
      <c r="P793" s="94"/>
    </row>
    <row r="794" spans="5:16" x14ac:dyDescent="0.2">
      <c r="E794" s="89"/>
      <c r="F794" s="92"/>
      <c r="I794" s="89"/>
      <c r="J794" s="89"/>
      <c r="K794" s="89"/>
      <c r="L794" s="93"/>
      <c r="M794" s="89"/>
      <c r="N794" s="89"/>
      <c r="O794" s="89"/>
      <c r="P794" s="94"/>
    </row>
    <row r="795" spans="5:16" x14ac:dyDescent="0.2">
      <c r="E795" s="89"/>
      <c r="F795" s="92"/>
      <c r="I795" s="89"/>
      <c r="J795" s="89"/>
      <c r="K795" s="89"/>
      <c r="L795" s="93"/>
      <c r="M795" s="89"/>
      <c r="N795" s="89"/>
      <c r="O795" s="89"/>
      <c r="P795" s="94"/>
    </row>
    <row r="796" spans="5:16" x14ac:dyDescent="0.2">
      <c r="E796" s="89"/>
      <c r="F796" s="92"/>
      <c r="I796" s="89"/>
      <c r="J796" s="89"/>
      <c r="K796" s="89"/>
      <c r="L796" s="93"/>
      <c r="M796" s="89"/>
      <c r="N796" s="89"/>
      <c r="O796" s="89"/>
      <c r="P796" s="94"/>
    </row>
    <row r="797" spans="5:16" x14ac:dyDescent="0.2">
      <c r="E797" s="89"/>
      <c r="F797" s="92"/>
      <c r="I797" s="89"/>
      <c r="J797" s="89"/>
      <c r="K797" s="89"/>
      <c r="L797" s="93"/>
      <c r="M797" s="89"/>
      <c r="N797" s="89"/>
      <c r="O797" s="89"/>
      <c r="P797" s="94"/>
    </row>
    <row r="798" spans="5:16" x14ac:dyDescent="0.2">
      <c r="E798" s="89"/>
      <c r="F798" s="92"/>
      <c r="I798" s="89"/>
      <c r="J798" s="89"/>
      <c r="K798" s="89"/>
      <c r="L798" s="93"/>
      <c r="M798" s="89"/>
      <c r="N798" s="89"/>
      <c r="O798" s="89"/>
      <c r="P798" s="94"/>
    </row>
    <row r="799" spans="5:16" x14ac:dyDescent="0.2">
      <c r="E799" s="89"/>
      <c r="F799" s="92"/>
      <c r="I799" s="89"/>
      <c r="J799" s="89"/>
      <c r="K799" s="89"/>
      <c r="L799" s="93"/>
      <c r="M799" s="89"/>
      <c r="N799" s="89"/>
      <c r="O799" s="89"/>
      <c r="P799" s="94"/>
    </row>
    <row r="800" spans="5:16" x14ac:dyDescent="0.2">
      <c r="E800" s="89"/>
      <c r="F800" s="92"/>
      <c r="I800" s="89"/>
      <c r="J800" s="89"/>
      <c r="K800" s="89"/>
      <c r="L800" s="93"/>
      <c r="M800" s="89"/>
      <c r="N800" s="89"/>
      <c r="O800" s="89"/>
      <c r="P800" s="94"/>
    </row>
    <row r="801" spans="5:16" x14ac:dyDescent="0.2">
      <c r="E801" s="89"/>
      <c r="F801" s="92"/>
      <c r="I801" s="89"/>
      <c r="J801" s="89"/>
      <c r="K801" s="89"/>
      <c r="L801" s="93"/>
      <c r="M801" s="89"/>
      <c r="N801" s="89"/>
      <c r="O801" s="89"/>
      <c r="P801" s="94"/>
    </row>
    <row r="802" spans="5:16" x14ac:dyDescent="0.2">
      <c r="E802" s="89"/>
      <c r="F802" s="92"/>
      <c r="I802" s="89"/>
      <c r="J802" s="89"/>
      <c r="K802" s="89"/>
      <c r="L802" s="93"/>
      <c r="M802" s="89"/>
      <c r="N802" s="89"/>
      <c r="O802" s="89"/>
      <c r="P802" s="94"/>
    </row>
    <row r="803" spans="5:16" x14ac:dyDescent="0.2">
      <c r="E803" s="89"/>
      <c r="F803" s="92"/>
      <c r="I803" s="89"/>
      <c r="J803" s="89"/>
      <c r="K803" s="89"/>
      <c r="L803" s="93"/>
      <c r="M803" s="89"/>
      <c r="N803" s="89"/>
      <c r="O803" s="89"/>
      <c r="P803" s="94"/>
    </row>
    <row r="804" spans="5:16" x14ac:dyDescent="0.2">
      <c r="E804" s="89"/>
      <c r="F804" s="92"/>
      <c r="I804" s="89"/>
      <c r="J804" s="89"/>
      <c r="K804" s="89"/>
      <c r="L804" s="93"/>
      <c r="M804" s="89"/>
      <c r="N804" s="89"/>
      <c r="O804" s="89"/>
      <c r="P804" s="94"/>
    </row>
    <row r="805" spans="5:16" x14ac:dyDescent="0.2">
      <c r="E805" s="89"/>
      <c r="F805" s="92"/>
      <c r="I805" s="89"/>
      <c r="J805" s="89"/>
      <c r="K805" s="89"/>
      <c r="L805" s="93"/>
      <c r="M805" s="89"/>
      <c r="N805" s="89"/>
      <c r="O805" s="89"/>
      <c r="P805" s="94"/>
    </row>
    <row r="806" spans="5:16" x14ac:dyDescent="0.2">
      <c r="E806" s="89"/>
      <c r="F806" s="92"/>
      <c r="I806" s="89"/>
      <c r="J806" s="89"/>
      <c r="K806" s="89"/>
      <c r="L806" s="93"/>
      <c r="M806" s="89"/>
      <c r="N806" s="89"/>
      <c r="O806" s="89"/>
      <c r="P806" s="94"/>
    </row>
    <row r="807" spans="5:16" x14ac:dyDescent="0.2">
      <c r="E807" s="89"/>
      <c r="F807" s="92"/>
      <c r="I807" s="89"/>
      <c r="J807" s="89"/>
      <c r="K807" s="89"/>
      <c r="L807" s="93"/>
      <c r="M807" s="89"/>
      <c r="N807" s="89"/>
      <c r="O807" s="89"/>
      <c r="P807" s="94"/>
    </row>
    <row r="808" spans="5:16" x14ac:dyDescent="0.2">
      <c r="E808" s="89"/>
      <c r="F808" s="92"/>
      <c r="I808" s="89"/>
      <c r="J808" s="89"/>
      <c r="K808" s="89"/>
      <c r="L808" s="93"/>
      <c r="M808" s="89"/>
      <c r="N808" s="89"/>
      <c r="O808" s="89"/>
      <c r="P808" s="94"/>
    </row>
    <row r="809" spans="5:16" x14ac:dyDescent="0.2">
      <c r="E809" s="89"/>
      <c r="F809" s="92"/>
      <c r="I809" s="89"/>
      <c r="J809" s="89"/>
      <c r="K809" s="89"/>
      <c r="L809" s="93"/>
      <c r="M809" s="89"/>
      <c r="N809" s="89"/>
      <c r="O809" s="89"/>
      <c r="P809" s="94"/>
    </row>
    <row r="810" spans="5:16" x14ac:dyDescent="0.2">
      <c r="E810" s="89"/>
      <c r="F810" s="92"/>
      <c r="I810" s="89"/>
      <c r="J810" s="89"/>
      <c r="K810" s="89"/>
      <c r="L810" s="93"/>
      <c r="M810" s="89"/>
      <c r="N810" s="89"/>
      <c r="O810" s="89"/>
      <c r="P810" s="94"/>
    </row>
    <row r="811" spans="5:16" x14ac:dyDescent="0.2">
      <c r="E811" s="89"/>
      <c r="F811" s="92"/>
      <c r="I811" s="89"/>
      <c r="J811" s="89"/>
      <c r="K811" s="89"/>
      <c r="L811" s="93"/>
      <c r="M811" s="89"/>
      <c r="N811" s="89"/>
      <c r="O811" s="89"/>
      <c r="P811" s="94"/>
    </row>
    <row r="812" spans="5:16" x14ac:dyDescent="0.2">
      <c r="E812" s="89"/>
      <c r="F812" s="92"/>
      <c r="I812" s="89"/>
      <c r="J812" s="89"/>
      <c r="K812" s="89"/>
      <c r="L812" s="93"/>
      <c r="M812" s="89"/>
      <c r="N812" s="89"/>
      <c r="O812" s="89"/>
      <c r="P812" s="94"/>
    </row>
    <row r="813" spans="5:16" x14ac:dyDescent="0.2">
      <c r="E813" s="89"/>
      <c r="F813" s="92"/>
      <c r="I813" s="89"/>
      <c r="J813" s="89"/>
      <c r="K813" s="89"/>
      <c r="L813" s="93"/>
      <c r="M813" s="89"/>
      <c r="N813" s="89"/>
      <c r="O813" s="89"/>
      <c r="P813" s="94"/>
    </row>
    <row r="814" spans="5:16" x14ac:dyDescent="0.2">
      <c r="E814" s="89"/>
      <c r="F814" s="92"/>
      <c r="I814" s="89"/>
      <c r="J814" s="89"/>
      <c r="K814" s="89"/>
      <c r="L814" s="93"/>
      <c r="M814" s="89"/>
      <c r="N814" s="89"/>
      <c r="O814" s="89"/>
      <c r="P814" s="94"/>
    </row>
    <row r="815" spans="5:16" x14ac:dyDescent="0.2">
      <c r="E815" s="89"/>
      <c r="F815" s="92"/>
      <c r="I815" s="89"/>
      <c r="J815" s="89"/>
      <c r="K815" s="89"/>
      <c r="L815" s="93"/>
      <c r="M815" s="89"/>
      <c r="N815" s="89"/>
      <c r="O815" s="89"/>
      <c r="P815" s="94"/>
    </row>
    <row r="816" spans="5:16" x14ac:dyDescent="0.2">
      <c r="E816" s="89"/>
      <c r="F816" s="92"/>
      <c r="I816" s="89"/>
      <c r="J816" s="89"/>
      <c r="K816" s="89"/>
      <c r="L816" s="93"/>
      <c r="M816" s="89"/>
      <c r="N816" s="89"/>
      <c r="O816" s="89"/>
      <c r="P816" s="94"/>
    </row>
    <row r="817" spans="5:16" x14ac:dyDescent="0.2">
      <c r="E817" s="89"/>
      <c r="F817" s="92"/>
      <c r="I817" s="89"/>
      <c r="J817" s="89"/>
      <c r="K817" s="89"/>
      <c r="L817" s="93"/>
      <c r="M817" s="89"/>
      <c r="N817" s="89"/>
      <c r="O817" s="89"/>
      <c r="P817" s="94"/>
    </row>
    <row r="818" spans="5:16" x14ac:dyDescent="0.2">
      <c r="E818" s="89"/>
      <c r="F818" s="92"/>
      <c r="I818" s="89"/>
      <c r="J818" s="89"/>
      <c r="K818" s="89"/>
      <c r="L818" s="93"/>
      <c r="M818" s="89"/>
      <c r="N818" s="89"/>
      <c r="O818" s="89"/>
      <c r="P818" s="94"/>
    </row>
    <row r="819" spans="5:16" x14ac:dyDescent="0.2">
      <c r="E819" s="89"/>
      <c r="F819" s="92"/>
      <c r="I819" s="89"/>
      <c r="J819" s="89"/>
      <c r="K819" s="89"/>
      <c r="L819" s="93"/>
      <c r="M819" s="89"/>
      <c r="N819" s="89"/>
      <c r="O819" s="89"/>
      <c r="P819" s="94"/>
    </row>
    <row r="820" spans="5:16" x14ac:dyDescent="0.2">
      <c r="E820" s="89"/>
      <c r="F820" s="92"/>
      <c r="I820" s="89"/>
      <c r="J820" s="89"/>
      <c r="K820" s="89"/>
      <c r="L820" s="93"/>
      <c r="M820" s="89"/>
      <c r="N820" s="89"/>
      <c r="O820" s="89"/>
      <c r="P820" s="94"/>
    </row>
    <row r="821" spans="5:16" x14ac:dyDescent="0.2">
      <c r="E821" s="89"/>
      <c r="F821" s="92"/>
      <c r="I821" s="89"/>
      <c r="J821" s="89"/>
      <c r="K821" s="89"/>
      <c r="L821" s="93"/>
      <c r="M821" s="89"/>
      <c r="N821" s="89"/>
      <c r="O821" s="89"/>
      <c r="P821" s="94"/>
    </row>
    <row r="822" spans="5:16" x14ac:dyDescent="0.2">
      <c r="E822" s="89"/>
      <c r="F822" s="92"/>
      <c r="I822" s="89"/>
      <c r="J822" s="89"/>
      <c r="K822" s="89"/>
      <c r="L822" s="93"/>
      <c r="M822" s="89"/>
      <c r="N822" s="89"/>
      <c r="O822" s="89"/>
      <c r="P822" s="94"/>
    </row>
    <row r="823" spans="5:16" x14ac:dyDescent="0.2">
      <c r="E823" s="89"/>
      <c r="F823" s="92"/>
      <c r="I823" s="89"/>
      <c r="J823" s="89"/>
      <c r="K823" s="89"/>
      <c r="L823" s="93"/>
      <c r="M823" s="89"/>
      <c r="N823" s="89"/>
      <c r="O823" s="89"/>
      <c r="P823" s="94"/>
    </row>
    <row r="824" spans="5:16" x14ac:dyDescent="0.2">
      <c r="E824" s="89"/>
      <c r="F824" s="92"/>
      <c r="I824" s="89"/>
      <c r="J824" s="89"/>
      <c r="K824" s="89"/>
      <c r="L824" s="93"/>
      <c r="M824" s="89"/>
      <c r="N824" s="89"/>
      <c r="O824" s="89"/>
      <c r="P824" s="94"/>
    </row>
    <row r="825" spans="5:16" x14ac:dyDescent="0.2">
      <c r="E825" s="89"/>
      <c r="F825" s="92"/>
      <c r="I825" s="89"/>
      <c r="J825" s="89"/>
      <c r="K825" s="89"/>
      <c r="L825" s="93"/>
      <c r="M825" s="89"/>
      <c r="N825" s="89"/>
      <c r="O825" s="89"/>
      <c r="P825" s="94"/>
    </row>
    <row r="826" spans="5:16" x14ac:dyDescent="0.2">
      <c r="E826" s="89"/>
      <c r="F826" s="92"/>
      <c r="I826" s="89"/>
      <c r="J826" s="89"/>
      <c r="K826" s="89"/>
      <c r="L826" s="93"/>
      <c r="M826" s="89"/>
      <c r="N826" s="89"/>
      <c r="O826" s="89"/>
      <c r="P826" s="94"/>
    </row>
    <row r="827" spans="5:16" x14ac:dyDescent="0.2">
      <c r="E827" s="89"/>
      <c r="F827" s="92"/>
      <c r="I827" s="89"/>
      <c r="J827" s="89"/>
      <c r="K827" s="89"/>
      <c r="L827" s="93"/>
      <c r="M827" s="89"/>
      <c r="N827" s="89"/>
      <c r="O827" s="89"/>
      <c r="P827" s="94"/>
    </row>
    <row r="828" spans="5:16" x14ac:dyDescent="0.2">
      <c r="E828" s="89"/>
      <c r="F828" s="92"/>
      <c r="I828" s="89"/>
      <c r="J828" s="89"/>
      <c r="K828" s="89"/>
      <c r="L828" s="93"/>
      <c r="M828" s="89"/>
      <c r="N828" s="89"/>
      <c r="O828" s="89"/>
      <c r="P828" s="94"/>
    </row>
    <row r="829" spans="5:16" x14ac:dyDescent="0.2">
      <c r="E829" s="89"/>
      <c r="F829" s="92"/>
      <c r="I829" s="89"/>
      <c r="J829" s="89"/>
      <c r="K829" s="89"/>
      <c r="L829" s="93"/>
      <c r="M829" s="89"/>
      <c r="N829" s="89"/>
      <c r="O829" s="89"/>
      <c r="P829" s="94"/>
    </row>
    <row r="830" spans="5:16" x14ac:dyDescent="0.2">
      <c r="E830" s="89"/>
      <c r="F830" s="92"/>
      <c r="I830" s="89"/>
      <c r="J830" s="89"/>
      <c r="K830" s="89"/>
      <c r="L830" s="93"/>
      <c r="M830" s="89"/>
      <c r="N830" s="89"/>
      <c r="O830" s="89"/>
      <c r="P830" s="94"/>
    </row>
    <row r="831" spans="5:16" x14ac:dyDescent="0.2">
      <c r="E831" s="89"/>
      <c r="F831" s="92"/>
      <c r="I831" s="89"/>
      <c r="J831" s="89"/>
      <c r="K831" s="89"/>
      <c r="L831" s="93"/>
      <c r="M831" s="89"/>
      <c r="N831" s="89"/>
      <c r="O831" s="89"/>
      <c r="P831" s="94"/>
    </row>
    <row r="832" spans="5:16" x14ac:dyDescent="0.2">
      <c r="E832" s="89"/>
      <c r="F832" s="92"/>
      <c r="I832" s="89"/>
      <c r="J832" s="89"/>
      <c r="K832" s="89"/>
      <c r="L832" s="93"/>
      <c r="M832" s="89"/>
      <c r="N832" s="89"/>
      <c r="O832" s="89"/>
      <c r="P832" s="94"/>
    </row>
    <row r="833" spans="5:16" x14ac:dyDescent="0.2">
      <c r="E833" s="89"/>
      <c r="F833" s="92"/>
      <c r="I833" s="89"/>
      <c r="J833" s="89"/>
      <c r="K833" s="89"/>
      <c r="L833" s="93"/>
      <c r="M833" s="89"/>
      <c r="N833" s="89"/>
      <c r="O833" s="89"/>
      <c r="P833" s="94"/>
    </row>
    <row r="834" spans="5:16" x14ac:dyDescent="0.2">
      <c r="E834" s="89"/>
      <c r="F834" s="92"/>
      <c r="I834" s="89"/>
      <c r="J834" s="89"/>
      <c r="K834" s="89"/>
      <c r="L834" s="93"/>
      <c r="M834" s="89"/>
      <c r="N834" s="89"/>
      <c r="O834" s="89"/>
      <c r="P834" s="94"/>
    </row>
    <row r="835" spans="5:16" x14ac:dyDescent="0.2">
      <c r="E835" s="89"/>
      <c r="F835" s="92"/>
      <c r="I835" s="89"/>
      <c r="J835" s="89"/>
      <c r="K835" s="89"/>
      <c r="L835" s="93"/>
      <c r="M835" s="89"/>
      <c r="N835" s="89"/>
      <c r="O835" s="89"/>
      <c r="P835" s="94"/>
    </row>
    <row r="836" spans="5:16" x14ac:dyDescent="0.2">
      <c r="E836" s="89"/>
      <c r="F836" s="92"/>
      <c r="I836" s="89"/>
      <c r="J836" s="89"/>
      <c r="K836" s="89"/>
      <c r="L836" s="93"/>
      <c r="M836" s="89"/>
      <c r="N836" s="89"/>
      <c r="O836" s="89"/>
      <c r="P836" s="94"/>
    </row>
    <row r="837" spans="5:16" x14ac:dyDescent="0.2">
      <c r="E837" s="89"/>
      <c r="F837" s="92"/>
      <c r="I837" s="89"/>
      <c r="J837" s="89"/>
      <c r="K837" s="89"/>
      <c r="L837" s="93"/>
      <c r="M837" s="89"/>
      <c r="N837" s="89"/>
      <c r="O837" s="89"/>
      <c r="P837" s="94"/>
    </row>
    <row r="838" spans="5:16" x14ac:dyDescent="0.2">
      <c r="E838" s="89"/>
      <c r="F838" s="92"/>
      <c r="I838" s="89"/>
      <c r="J838" s="89"/>
      <c r="K838" s="89"/>
      <c r="L838" s="93"/>
      <c r="M838" s="89"/>
      <c r="N838" s="89"/>
      <c r="O838" s="89"/>
      <c r="P838" s="94"/>
    </row>
    <row r="839" spans="5:16" x14ac:dyDescent="0.2">
      <c r="E839" s="89"/>
      <c r="F839" s="92"/>
      <c r="I839" s="89"/>
      <c r="J839" s="89"/>
      <c r="K839" s="89"/>
      <c r="L839" s="93"/>
      <c r="M839" s="89"/>
      <c r="N839" s="89"/>
      <c r="O839" s="89"/>
      <c r="P839" s="94"/>
    </row>
    <row r="840" spans="5:16" x14ac:dyDescent="0.2">
      <c r="E840" s="89"/>
      <c r="F840" s="92"/>
      <c r="I840" s="89"/>
      <c r="J840" s="89"/>
      <c r="K840" s="89"/>
      <c r="L840" s="93"/>
      <c r="M840" s="89"/>
      <c r="N840" s="89"/>
      <c r="O840" s="89"/>
      <c r="P840" s="94"/>
    </row>
    <row r="841" spans="5:16" x14ac:dyDescent="0.2">
      <c r="E841" s="89"/>
      <c r="F841" s="92"/>
      <c r="I841" s="89"/>
      <c r="J841" s="89"/>
      <c r="K841" s="89"/>
      <c r="L841" s="93"/>
      <c r="M841" s="89"/>
      <c r="N841" s="89"/>
      <c r="O841" s="89"/>
      <c r="P841" s="94"/>
    </row>
    <row r="842" spans="5:16" x14ac:dyDescent="0.2">
      <c r="E842" s="89"/>
      <c r="F842" s="92"/>
      <c r="I842" s="89"/>
      <c r="J842" s="89"/>
      <c r="K842" s="89"/>
      <c r="L842" s="93"/>
      <c r="M842" s="89"/>
      <c r="N842" s="89"/>
      <c r="O842" s="89"/>
      <c r="P842" s="94"/>
    </row>
    <row r="843" spans="5:16" x14ac:dyDescent="0.2">
      <c r="E843" s="89"/>
      <c r="F843" s="92"/>
      <c r="I843" s="89"/>
      <c r="J843" s="89"/>
      <c r="K843" s="89"/>
      <c r="L843" s="93"/>
      <c r="M843" s="89"/>
      <c r="N843" s="89"/>
      <c r="O843" s="89"/>
      <c r="P843" s="94"/>
    </row>
    <row r="844" spans="5:16" x14ac:dyDescent="0.2">
      <c r="E844" s="89"/>
      <c r="F844" s="92"/>
      <c r="I844" s="89"/>
      <c r="J844" s="89"/>
      <c r="K844" s="89"/>
      <c r="L844" s="93"/>
      <c r="M844" s="89"/>
      <c r="N844" s="89"/>
      <c r="O844" s="89"/>
      <c r="P844" s="94"/>
    </row>
    <row r="845" spans="5:16" x14ac:dyDescent="0.2">
      <c r="E845" s="89"/>
      <c r="F845" s="92"/>
      <c r="I845" s="89"/>
      <c r="J845" s="89"/>
      <c r="K845" s="89"/>
      <c r="L845" s="93"/>
      <c r="M845" s="89"/>
      <c r="N845" s="89"/>
      <c r="O845" s="89"/>
      <c r="P845" s="94"/>
    </row>
    <row r="846" spans="5:16" x14ac:dyDescent="0.2">
      <c r="E846" s="89"/>
      <c r="F846" s="92"/>
      <c r="I846" s="89"/>
      <c r="J846" s="89"/>
      <c r="K846" s="89"/>
      <c r="L846" s="93"/>
      <c r="M846" s="89"/>
      <c r="N846" s="89"/>
      <c r="O846" s="89"/>
      <c r="P846" s="94"/>
    </row>
    <row r="847" spans="5:16" x14ac:dyDescent="0.2">
      <c r="E847" s="89"/>
      <c r="F847" s="92"/>
      <c r="I847" s="89"/>
      <c r="J847" s="89"/>
      <c r="K847" s="89"/>
      <c r="L847" s="93"/>
      <c r="M847" s="89"/>
      <c r="N847" s="89"/>
      <c r="O847" s="89"/>
      <c r="P847" s="94"/>
    </row>
    <row r="848" spans="5:16" x14ac:dyDescent="0.2">
      <c r="E848" s="89"/>
      <c r="F848" s="92"/>
      <c r="I848" s="89"/>
      <c r="J848" s="89"/>
      <c r="K848" s="89"/>
      <c r="L848" s="93"/>
      <c r="M848" s="89"/>
      <c r="N848" s="89"/>
      <c r="O848" s="89"/>
      <c r="P848" s="94"/>
    </row>
    <row r="849" spans="5:16" x14ac:dyDescent="0.2">
      <c r="E849" s="89"/>
      <c r="F849" s="92"/>
      <c r="I849" s="89"/>
      <c r="J849" s="89"/>
      <c r="K849" s="89"/>
      <c r="L849" s="93"/>
      <c r="M849" s="89"/>
      <c r="N849" s="89"/>
      <c r="O849" s="89"/>
      <c r="P849" s="94"/>
    </row>
    <row r="850" spans="5:16" x14ac:dyDescent="0.2">
      <c r="E850" s="89"/>
      <c r="F850" s="92"/>
      <c r="I850" s="89"/>
      <c r="J850" s="89"/>
      <c r="K850" s="89"/>
      <c r="L850" s="93"/>
      <c r="M850" s="89"/>
      <c r="N850" s="89"/>
      <c r="O850" s="89"/>
      <c r="P850" s="94"/>
    </row>
    <row r="851" spans="5:16" x14ac:dyDescent="0.2">
      <c r="E851" s="89"/>
      <c r="F851" s="92"/>
      <c r="I851" s="89"/>
      <c r="J851" s="89"/>
      <c r="K851" s="89"/>
      <c r="L851" s="93"/>
      <c r="M851" s="89"/>
      <c r="N851" s="89"/>
      <c r="O851" s="89"/>
      <c r="P851" s="94"/>
    </row>
    <row r="852" spans="5:16" x14ac:dyDescent="0.2">
      <c r="E852" s="89"/>
      <c r="F852" s="92"/>
      <c r="I852" s="89"/>
      <c r="J852" s="89"/>
      <c r="K852" s="89"/>
      <c r="L852" s="93"/>
      <c r="M852" s="89"/>
      <c r="N852" s="89"/>
      <c r="O852" s="89"/>
      <c r="P852" s="94"/>
    </row>
    <row r="853" spans="5:16" x14ac:dyDescent="0.2">
      <c r="E853" s="89"/>
      <c r="F853" s="92"/>
      <c r="I853" s="89"/>
      <c r="J853" s="89"/>
      <c r="K853" s="89"/>
      <c r="L853" s="93"/>
      <c r="M853" s="89"/>
      <c r="N853" s="89"/>
      <c r="O853" s="89"/>
      <c r="P853" s="94"/>
    </row>
    <row r="854" spans="5:16" x14ac:dyDescent="0.2">
      <c r="E854" s="89"/>
      <c r="F854" s="92"/>
      <c r="I854" s="89"/>
      <c r="J854" s="89"/>
      <c r="K854" s="89"/>
      <c r="L854" s="93"/>
      <c r="M854" s="89"/>
      <c r="N854" s="89"/>
      <c r="O854" s="89"/>
      <c r="P854" s="94"/>
    </row>
    <row r="855" spans="5:16" x14ac:dyDescent="0.2">
      <c r="E855" s="89"/>
      <c r="F855" s="92"/>
      <c r="I855" s="89"/>
      <c r="J855" s="89"/>
      <c r="K855" s="89"/>
      <c r="L855" s="93"/>
      <c r="M855" s="89"/>
      <c r="N855" s="89"/>
      <c r="O855" s="89"/>
      <c r="P855" s="94"/>
    </row>
    <row r="856" spans="5:16" x14ac:dyDescent="0.2">
      <c r="E856" s="89"/>
      <c r="F856" s="92"/>
      <c r="I856" s="89"/>
      <c r="J856" s="89"/>
      <c r="K856" s="89"/>
      <c r="L856" s="93"/>
      <c r="M856" s="89"/>
      <c r="N856" s="89"/>
      <c r="O856" s="89"/>
      <c r="P856" s="94"/>
    </row>
    <row r="857" spans="5:16" x14ac:dyDescent="0.2">
      <c r="E857" s="89"/>
      <c r="F857" s="92"/>
      <c r="I857" s="89"/>
      <c r="J857" s="89"/>
      <c r="K857" s="89"/>
      <c r="L857" s="93"/>
      <c r="M857" s="89"/>
      <c r="N857" s="89"/>
      <c r="O857" s="89"/>
      <c r="P857" s="94"/>
    </row>
  </sheetData>
  <mergeCells count="21">
    <mergeCell ref="R6:R8"/>
    <mergeCell ref="S6:S8"/>
    <mergeCell ref="T6:T8"/>
    <mergeCell ref="V6:V8"/>
    <mergeCell ref="W6:W8"/>
    <mergeCell ref="A2:E2"/>
    <mergeCell ref="A3:E3"/>
    <mergeCell ref="R5:T5"/>
    <mergeCell ref="V5:W5"/>
    <mergeCell ref="O6:P8"/>
    <mergeCell ref="A6:A8"/>
    <mergeCell ref="B6:B8"/>
    <mergeCell ref="C6:C8"/>
    <mergeCell ref="E6:E8"/>
    <mergeCell ref="F6:F8"/>
    <mergeCell ref="G6:G8"/>
    <mergeCell ref="H6:H8"/>
    <mergeCell ref="I6:I8"/>
    <mergeCell ref="J6:K8"/>
    <mergeCell ref="L6:L8"/>
    <mergeCell ref="M6:N8"/>
  </mergeCells>
  <printOptions horizontalCentered="1"/>
  <pageMargins left="0.196850393700787" right="0.196850393700787" top="0.196850393700787" bottom="0.196850393700787" header="0" footer="0"/>
  <pageSetup fitToHeight="2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3:G10"/>
  <sheetViews>
    <sheetView showGridLines="0" workbookViewId="0">
      <selection activeCell="C3" sqref="C3:G3"/>
    </sheetView>
  </sheetViews>
  <sheetFormatPr baseColWidth="10" defaultRowHeight="12.75" x14ac:dyDescent="0.2"/>
  <cols>
    <col min="3" max="3" width="27.140625" customWidth="1"/>
    <col min="4" max="4" width="26" customWidth="1"/>
    <col min="5" max="5" width="23.28515625" customWidth="1"/>
    <col min="6" max="6" width="15.7109375" customWidth="1"/>
    <col min="7" max="7" width="18.7109375" customWidth="1"/>
    <col min="8" max="8" width="20.28515625" customWidth="1"/>
    <col min="9" max="9" width="17.7109375" customWidth="1"/>
  </cols>
  <sheetData>
    <row r="3" spans="3:7" ht="15.75" x14ac:dyDescent="0.2">
      <c r="C3" s="203" t="s">
        <v>50</v>
      </c>
      <c r="D3" s="203"/>
      <c r="E3" s="203"/>
      <c r="F3" s="203"/>
      <c r="G3" s="203"/>
    </row>
    <row r="4" spans="3:7" ht="15.75" x14ac:dyDescent="0.2">
      <c r="C4" s="104" t="s">
        <v>110</v>
      </c>
      <c r="D4" s="104" t="s">
        <v>37</v>
      </c>
      <c r="E4" s="104" t="s">
        <v>106</v>
      </c>
      <c r="F4" s="104" t="s">
        <v>107</v>
      </c>
      <c r="G4" s="104" t="s">
        <v>109</v>
      </c>
    </row>
    <row r="5" spans="3:7" x14ac:dyDescent="0.2">
      <c r="C5" s="135">
        <v>-634741</v>
      </c>
      <c r="D5" s="135">
        <v>-987496</v>
      </c>
      <c r="E5" s="135">
        <v>-500453</v>
      </c>
      <c r="F5" s="135">
        <v>-195196</v>
      </c>
      <c r="G5" s="135">
        <f>C5-D5-E5+F5</f>
        <v>658012</v>
      </c>
    </row>
    <row r="8" spans="3:7" ht="15.75" x14ac:dyDescent="0.2">
      <c r="C8" s="204" t="s">
        <v>51</v>
      </c>
      <c r="D8" s="205"/>
      <c r="E8" s="205"/>
      <c r="F8" s="205"/>
      <c r="G8" s="206"/>
    </row>
    <row r="9" spans="3:7" ht="15.75" x14ac:dyDescent="0.2">
      <c r="C9" s="104" t="s">
        <v>110</v>
      </c>
      <c r="D9" s="104" t="s">
        <v>37</v>
      </c>
      <c r="E9" s="104" t="s">
        <v>108</v>
      </c>
      <c r="F9" s="104" t="s">
        <v>106</v>
      </c>
      <c r="G9" s="104" t="s">
        <v>109</v>
      </c>
    </row>
    <row r="10" spans="3:7" x14ac:dyDescent="0.2">
      <c r="C10" s="135">
        <v>-648284.57639591605</v>
      </c>
      <c r="D10" s="135">
        <v>-1369050</v>
      </c>
      <c r="E10" s="135">
        <v>-516815.6944444445</v>
      </c>
      <c r="F10" s="135">
        <v>-500453</v>
      </c>
      <c r="G10" s="135">
        <f>C10-D10-E10+F10</f>
        <v>737128.11804852844</v>
      </c>
    </row>
  </sheetData>
  <mergeCells count="2">
    <mergeCell ref="C3:G3"/>
    <mergeCell ref="C8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5</vt:i4>
      </vt:variant>
    </vt:vector>
  </HeadingPairs>
  <TitlesOfParts>
    <vt:vector size="9" baseType="lpstr">
      <vt:lpstr>Résumé</vt:lpstr>
      <vt:lpstr>VT lissée Caps depuis 29-12-17</vt:lpstr>
      <vt:lpstr>VT lissée Caps depuis origine</vt:lpstr>
      <vt:lpstr>Compta</vt:lpstr>
      <vt:lpstr>'VT lissée Caps depuis 29-12-17'!fxPortfolioInput</vt:lpstr>
      <vt:lpstr>'VT lissée Caps depuis origine'!fxPortfolioInput</vt:lpstr>
      <vt:lpstr>Résumé!Zone_d_impression</vt:lpstr>
      <vt:lpstr>'VT lissée Caps depuis 29-12-17'!Zone_d_impression</vt:lpstr>
      <vt:lpstr>'VT lissée Caps depuis origine'!Zone_d_impression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</dc:creator>
  <cp:lastModifiedBy>Solal Huard</cp:lastModifiedBy>
  <cp:lastPrinted>2018-03-12T09:53:41Z</cp:lastPrinted>
  <dcterms:created xsi:type="dcterms:W3CDTF">1996-10-14T23:33:28Z</dcterms:created>
  <dcterms:modified xsi:type="dcterms:W3CDTF">2023-04-12T14:46:19Z</dcterms:modified>
</cp:coreProperties>
</file>