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4261AD4A-BA9F-49A1-80EE-D3E1B0600E82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Résumé!$A$6:$GJ$28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L11" i="1" l="1"/>
  <c r="GL12" i="1"/>
  <c r="GL13" i="1"/>
  <c r="GL14" i="1"/>
  <c r="GL15" i="1"/>
  <c r="GL16" i="1"/>
  <c r="GL10" i="1"/>
  <c r="GG11" i="1"/>
  <c r="GH11" i="1"/>
  <c r="GI11" i="1"/>
  <c r="GJ11" i="1"/>
  <c r="GG12" i="1"/>
  <c r="GH12" i="1"/>
  <c r="GI12" i="1"/>
  <c r="GJ12" i="1"/>
  <c r="GG13" i="1"/>
  <c r="GH13" i="1"/>
  <c r="GI13" i="1"/>
  <c r="GJ13" i="1"/>
  <c r="GG14" i="1"/>
  <c r="GH14" i="1"/>
  <c r="GI14" i="1"/>
  <c r="GJ14" i="1"/>
  <c r="GG15" i="1"/>
  <c r="GH15" i="1"/>
  <c r="GI15" i="1"/>
  <c r="GJ15" i="1"/>
  <c r="GG16" i="1"/>
  <c r="GH16" i="1"/>
  <c r="GI16" i="1"/>
  <c r="GJ16" i="1"/>
  <c r="GJ10" i="1"/>
  <c r="GI10" i="1"/>
  <c r="GH10" i="1"/>
  <c r="GG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B18" i="1" s="1"/>
  <c r="GE10" i="1"/>
  <c r="GE18" i="1" s="1"/>
  <c r="GD10" i="1"/>
  <c r="GD18" i="1" s="1"/>
  <c r="GC10" i="1"/>
  <c r="GC18" i="1" s="1"/>
  <c r="GB10" i="1"/>
  <c r="FR18" i="1" l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T18" i="1" s="1"/>
  <c r="FS10" i="1"/>
  <c r="FS18" i="1" s="1"/>
  <c r="GG18" i="1"/>
  <c r="FF18" i="1"/>
  <c r="FH18" i="1"/>
  <c r="GH18" i="1"/>
  <c r="FI18" i="1"/>
  <c r="FG18" i="1"/>
  <c r="FV18" i="1" l="1"/>
  <c r="FU18" i="1"/>
  <c r="GI18" i="1"/>
  <c r="GJ18" i="1"/>
  <c r="GL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M18" i="1" s="1"/>
  <c r="FL10" i="1"/>
  <c r="FK10" i="1"/>
  <c r="FK18" i="1" s="1"/>
  <c r="FJ10" i="1"/>
  <c r="FB10" i="1"/>
  <c r="FA11" i="1"/>
  <c r="FA12" i="1"/>
  <c r="FA13" i="1"/>
  <c r="FA14" i="1"/>
  <c r="FA15" i="1"/>
  <c r="FA16" i="1"/>
  <c r="FL18" i="1" l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<sst xmlns="http://schemas.openxmlformats.org/spreadsheetml/2006/main" count="515" uniqueCount="131">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</sst>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7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O142"/>
  <sheetViews>
    <sheetView showGridLines="0" tabSelected="1" zoomScale="55" zoomScaleNormal="55" workbookViewId="0">
      <pane xSplit="8" topLeftCell="FO1" activePane="topRight" state="frozen"/>
      <selection pane="topRight" activeCell="FV22" sqref="FV22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1" width="20.140625" style="1" customWidth="1"/>
    <col min="192" max="192" width="22" style="1" customWidth="1"/>
    <col min="193" max="193" width="9.140625" style="1"/>
    <col min="194" max="194" width="16.5703125" style="1" bestFit="1" customWidth="1"/>
    <col min="195" max="195" width="21.7109375" style="1" customWidth="1"/>
    <col min="196" max="16384" width="9.140625" style="1"/>
  </cols>
  <sheetData>
    <row r="1" spans="1:197" ht="31.5" x14ac:dyDescent="0.5">
      <c r="A1" s="3" t="s">
        <v>26</v>
      </c>
      <c r="B1" s="4"/>
      <c r="C1" s="4"/>
      <c r="D1" s="4"/>
    </row>
    <row r="2" spans="1:197" ht="15.75" x14ac:dyDescent="0.25">
      <c r="A2" s="167"/>
      <c r="B2" s="167"/>
      <c r="C2" s="167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</row>
    <row r="3" spans="1:197" ht="15.75" x14ac:dyDescent="0.25">
      <c r="A3" s="168"/>
      <c r="B3" s="168"/>
      <c r="C3" s="168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</row>
    <row r="4" spans="1:197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</row>
    <row r="5" spans="1:197" ht="15.75" customHeight="1" x14ac:dyDescent="0.2">
      <c r="A5" s="18"/>
      <c r="B5" s="18"/>
      <c r="C5" s="18"/>
      <c r="D5" s="18"/>
      <c r="E5" s="169" t="s">
        <v>12</v>
      </c>
      <c r="F5" s="169"/>
      <c r="G5" s="169"/>
      <c r="H5" s="19"/>
      <c r="I5" s="155" t="s">
        <v>23</v>
      </c>
      <c r="J5" s="156"/>
      <c r="K5" s="156"/>
      <c r="L5" s="156"/>
      <c r="M5" s="156"/>
      <c r="N5" s="156"/>
      <c r="O5" s="156"/>
      <c r="P5" s="157"/>
      <c r="Q5" s="19"/>
      <c r="R5" s="155" t="s">
        <v>25</v>
      </c>
      <c r="S5" s="156"/>
      <c r="T5" s="156"/>
      <c r="U5" s="156"/>
      <c r="V5" s="156"/>
      <c r="W5" s="156"/>
      <c r="X5" s="156"/>
      <c r="Y5" s="157"/>
      <c r="Z5" s="19"/>
      <c r="AA5" s="155" t="s">
        <v>19</v>
      </c>
      <c r="AB5" s="156"/>
      <c r="AC5" s="156"/>
      <c r="AD5" s="156"/>
      <c r="AE5" s="156"/>
      <c r="AF5" s="156"/>
      <c r="AG5" s="156"/>
      <c r="AH5" s="157"/>
      <c r="AJ5" s="155" t="s">
        <v>80</v>
      </c>
      <c r="AK5" s="156"/>
      <c r="AL5" s="156"/>
      <c r="AM5" s="156"/>
      <c r="AN5" s="156"/>
      <c r="AO5" s="156"/>
      <c r="AP5" s="156"/>
      <c r="AQ5" s="157"/>
      <c r="AR5" s="19"/>
      <c r="AS5" s="155" t="s">
        <v>93</v>
      </c>
      <c r="AT5" s="156"/>
      <c r="AU5" s="156"/>
      <c r="AV5" s="156"/>
      <c r="AW5" s="156"/>
      <c r="AX5" s="156"/>
      <c r="AY5" s="156"/>
      <c r="AZ5" s="157"/>
      <c r="BB5" s="155" t="s">
        <v>105</v>
      </c>
      <c r="BC5" s="156"/>
      <c r="BD5" s="156"/>
      <c r="BE5" s="156"/>
      <c r="BF5" s="156"/>
      <c r="BG5" s="156"/>
      <c r="BH5" s="156"/>
      <c r="BI5" s="157"/>
      <c r="BK5" s="155" t="s">
        <v>116</v>
      </c>
      <c r="BL5" s="156"/>
      <c r="BM5" s="156"/>
      <c r="BN5" s="156"/>
      <c r="BO5" s="156"/>
      <c r="BP5" s="156"/>
      <c r="BQ5" s="156"/>
      <c r="BR5" s="157"/>
      <c r="BT5" s="155" t="s">
        <v>118</v>
      </c>
      <c r="BU5" s="156"/>
      <c r="BV5" s="156"/>
      <c r="BW5" s="156"/>
      <c r="BX5" s="156"/>
      <c r="BY5" s="156"/>
      <c r="BZ5" s="156"/>
      <c r="CA5" s="157"/>
      <c r="CC5" s="155" t="s">
        <v>119</v>
      </c>
      <c r="CD5" s="156"/>
      <c r="CE5" s="156"/>
      <c r="CF5" s="156"/>
      <c r="CG5" s="156"/>
      <c r="CH5" s="156"/>
      <c r="CI5" s="156"/>
      <c r="CJ5" s="157"/>
      <c r="CL5" s="155" t="s">
        <v>120</v>
      </c>
      <c r="CM5" s="156"/>
      <c r="CN5" s="156"/>
      <c r="CO5" s="156"/>
      <c r="CP5" s="156"/>
      <c r="CQ5" s="156"/>
      <c r="CR5" s="156"/>
      <c r="CS5" s="157"/>
      <c r="CU5" s="155" t="s">
        <v>121</v>
      </c>
      <c r="CV5" s="156"/>
      <c r="CW5" s="156"/>
      <c r="CX5" s="156"/>
      <c r="CY5" s="156"/>
      <c r="CZ5" s="156"/>
      <c r="DA5" s="156"/>
      <c r="DB5" s="157"/>
      <c r="DD5" s="155" t="s">
        <v>122</v>
      </c>
      <c r="DE5" s="156"/>
      <c r="DF5" s="156"/>
      <c r="DG5" s="156"/>
      <c r="DH5" s="156"/>
      <c r="DI5" s="156"/>
      <c r="DJ5" s="156"/>
      <c r="DK5" s="157"/>
      <c r="DM5" s="155" t="s">
        <v>123</v>
      </c>
      <c r="DN5" s="156"/>
      <c r="DO5" s="156"/>
      <c r="DP5" s="156"/>
      <c r="DQ5" s="156"/>
      <c r="DR5" s="156"/>
      <c r="DS5" s="156"/>
      <c r="DT5" s="157"/>
      <c r="DV5" s="155" t="s">
        <v>124</v>
      </c>
      <c r="DW5" s="156"/>
      <c r="DX5" s="156"/>
      <c r="DY5" s="156"/>
      <c r="DZ5" s="156"/>
      <c r="EA5" s="156"/>
      <c r="EB5" s="156"/>
      <c r="EC5" s="157"/>
      <c r="EE5" s="155" t="s">
        <v>125</v>
      </c>
      <c r="EF5" s="156"/>
      <c r="EG5" s="156"/>
      <c r="EH5" s="156"/>
      <c r="EI5" s="156"/>
      <c r="EJ5" s="156"/>
      <c r="EK5" s="156"/>
      <c r="EL5" s="157"/>
      <c r="EN5" s="155" t="s">
        <v>126</v>
      </c>
      <c r="EO5" s="156"/>
      <c r="EP5" s="156"/>
      <c r="EQ5" s="156"/>
      <c r="ER5" s="156"/>
      <c r="ES5" s="156"/>
      <c r="ET5" s="156"/>
      <c r="EU5" s="157"/>
      <c r="EW5" s="155" t="s">
        <v>127</v>
      </c>
      <c r="EX5" s="156"/>
      <c r="EY5" s="156"/>
      <c r="EZ5" s="156"/>
      <c r="FA5" s="156"/>
      <c r="FB5" s="156"/>
      <c r="FC5" s="156"/>
      <c r="FD5" s="157"/>
      <c r="FF5" s="155" t="s">
        <v>128</v>
      </c>
      <c r="FG5" s="156"/>
      <c r="FH5" s="156"/>
      <c r="FI5" s="156"/>
      <c r="FJ5" s="156"/>
      <c r="FK5" s="156"/>
      <c r="FL5" s="156"/>
      <c r="FM5" s="157"/>
      <c r="FO5" s="155" t="s">
        <v>129</v>
      </c>
      <c r="FP5" s="156"/>
      <c r="FQ5" s="156"/>
      <c r="FR5" s="156"/>
      <c r="FS5" s="156"/>
      <c r="FT5" s="156"/>
      <c r="FU5" s="156"/>
      <c r="FV5" s="157"/>
      <c r="FX5" s="155" t="s">
        <v>130</v>
      </c>
      <c r="FY5" s="156"/>
      <c r="FZ5" s="156"/>
      <c r="GA5" s="156"/>
      <c r="GB5" s="156"/>
      <c r="GC5" s="156"/>
      <c r="GD5" s="156"/>
      <c r="GE5" s="157"/>
      <c r="GG5" s="164" t="s">
        <v>32</v>
      </c>
      <c r="GH5" s="165"/>
      <c r="GI5" s="165"/>
      <c r="GJ5" s="166"/>
      <c r="GL5" s="161" t="s">
        <v>97</v>
      </c>
      <c r="GM5" s="162"/>
      <c r="GN5" s="162"/>
      <c r="GO5" s="163"/>
    </row>
    <row r="6" spans="1:197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42" t="s">
        <v>4</v>
      </c>
      <c r="GH6" s="46" t="s">
        <v>31</v>
      </c>
      <c r="GI6" s="46" t="s">
        <v>24</v>
      </c>
      <c r="GJ6" s="47" t="s">
        <v>37</v>
      </c>
      <c r="GL6" s="104" t="s">
        <v>4</v>
      </c>
    </row>
    <row r="7" spans="1:197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2"/>
      <c r="FY7" s="143"/>
      <c r="FZ7" s="143"/>
      <c r="GA7" s="143"/>
      <c r="GB7" s="38"/>
      <c r="GC7" s="38"/>
      <c r="GD7" s="38"/>
      <c r="GE7" s="31"/>
      <c r="GG7" s="149"/>
      <c r="GH7" s="150"/>
      <c r="GI7" s="150"/>
      <c r="GJ7" s="151"/>
      <c r="GL7" s="115"/>
    </row>
    <row r="8" spans="1:197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4"/>
      <c r="FY8" s="145"/>
      <c r="FZ8" s="145"/>
      <c r="GA8" s="145"/>
      <c r="GB8" s="39"/>
      <c r="GC8" s="39"/>
      <c r="GD8" s="39"/>
      <c r="GE8" s="10"/>
      <c r="GG8" s="146"/>
      <c r="GH8" s="45"/>
      <c r="GI8" s="45"/>
      <c r="GJ8" s="43"/>
      <c r="GL8" s="115"/>
    </row>
    <row r="9" spans="1:197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31"/>
      <c r="GL9" s="115"/>
    </row>
    <row r="10" spans="1:197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146">
        <f>FZ10-ABS($G10)</f>
        <v>-1449900.2282753501</v>
      </c>
      <c r="GH10" s="45">
        <f>FY10-ABS($F10)</f>
        <v>0</v>
      </c>
      <c r="GI10" s="45">
        <f>FX10-ABS($E10)</f>
        <v>-1449900.2282753501</v>
      </c>
      <c r="GJ10" s="43">
        <f>$E10-GA10</f>
        <v>1449900.2282753501</v>
      </c>
      <c r="GL10" s="115">
        <f>FZ10-ABS(AL10)</f>
        <v>-639411.63717973791</v>
      </c>
    </row>
    <row r="11" spans="1:197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82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83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84">IF(FI11="",FR11-$E11,FR11-FI11)</f>
        <v>4097.0649950002553</v>
      </c>
      <c r="FU11" s="38">
        <f t="shared" si="77"/>
        <v>-520367.88403745601</v>
      </c>
      <c r="FV11" s="31">
        <v>1907585.4140858699</v>
      </c>
      <c r="FX11" s="142">
        <v>2118270.4053129083</v>
      </c>
      <c r="FY11" s="143">
        <v>2108343.5494258548</v>
      </c>
      <c r="FZ11" s="143">
        <v>9926.8558870535344</v>
      </c>
      <c r="GA11" s="143">
        <v>-693155.98147925199</v>
      </c>
      <c r="GB11" s="38">
        <f>IF(FQ11="",FZ11-ABS($G11),FZ11-FQ11)</f>
        <v>54.247634931467474</v>
      </c>
      <c r="GC11" s="38">
        <f t="shared" ref="GC11:GC14" si="85">IF(FR11="",GA11-$E11,GA11-FR11)</f>
        <v>-499.47611945983954</v>
      </c>
      <c r="GD11" s="38">
        <f t="shared" si="80"/>
        <v>15443.775689244736</v>
      </c>
      <c r="GE11" s="31">
        <v>1907585.4140858699</v>
      </c>
      <c r="GG11" s="25">
        <f t="shared" ref="GG11:GG16" si="86">FZ11-ABS($G11)</f>
        <v>-1319289.5366150364</v>
      </c>
      <c r="GH11" s="26">
        <f t="shared" ref="GH11:GH16" si="87">FY11-ABS($F11)</f>
        <v>1908318.8092748278</v>
      </c>
      <c r="GI11" s="26">
        <f t="shared" ref="GI11:GI16" si="88">FX11-ABS($E11)</f>
        <v>589029.27265979839</v>
      </c>
      <c r="GJ11" s="31">
        <f t="shared" ref="GJ11:GJ16" si="89">$E11-GA11</f>
        <v>2222397.114132362</v>
      </c>
      <c r="GL11" s="115">
        <f t="shared" ref="GL11:GL16" si="90">FZ11-ABS(AL11)</f>
        <v>-599416.84677149495</v>
      </c>
    </row>
    <row r="12" spans="1:197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91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92">IF(EP12="",EY12-ABS($G12),EY12-EP12)</f>
        <v>1115.1984480040846</v>
      </c>
      <c r="FB12" s="39">
        <f t="shared" si="82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93">IF(EY12="",FH12-ABS($G12),FH12-EY12)</f>
        <v>-10405.92381169775</v>
      </c>
      <c r="FK12" s="39">
        <f t="shared" si="83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94">IF(FH12="",FQ12-ABS($G12),FQ12-FH12)</f>
        <v>-124.46239207847975</v>
      </c>
      <c r="FT12" s="39">
        <f t="shared" si="84"/>
        <v>318.24290938684135</v>
      </c>
      <c r="FU12" s="39">
        <f t="shared" si="77"/>
        <v>-292603.65446555149</v>
      </c>
      <c r="FV12" s="10">
        <f>FO12-FR12</f>
        <v>1618949.2339932013</v>
      </c>
      <c r="FX12" s="144">
        <v>1399652.6390845079</v>
      </c>
      <c r="FY12" s="145">
        <v>1399648.0369169896</v>
      </c>
      <c r="FZ12" s="145">
        <v>4.6021675183437765</v>
      </c>
      <c r="GA12" s="145">
        <v>-190657.78468054495</v>
      </c>
      <c r="GB12" s="39">
        <f t="shared" ref="GB12" si="95">IF(FQ12="",FZ12-ABS($G12),FZ12-FQ12)</f>
        <v>-2.8765417004469782</v>
      </c>
      <c r="GC12" s="39">
        <f t="shared" si="85"/>
        <v>64786.616638899926</v>
      </c>
      <c r="GD12" s="39">
        <f t="shared" si="80"/>
        <v>-36150.682952451985</v>
      </c>
      <c r="GE12" s="10">
        <f>FX12-GA12</f>
        <v>1590310.4237650528</v>
      </c>
      <c r="GG12" s="146">
        <f t="shared" si="86"/>
        <v>-1827357.3296231416</v>
      </c>
      <c r="GH12" s="45">
        <f t="shared" si="87"/>
        <v>1399648.0369169896</v>
      </c>
      <c r="GI12" s="45">
        <f t="shared" si="88"/>
        <v>-427709.29270615196</v>
      </c>
      <c r="GJ12" s="43">
        <f t="shared" si="89"/>
        <v>2018019.7164712048</v>
      </c>
      <c r="GL12" s="115">
        <f t="shared" si="90"/>
        <v>-993205.17946857412</v>
      </c>
    </row>
    <row r="13" spans="1:197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96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97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98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99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82"/>
        <v>213224.79100252921</v>
      </c>
      <c r="FC13" s="38">
        <f t="shared" si="71"/>
        <v>1547532.6360165263</v>
      </c>
      <c r="FD13" s="31">
        <f t="shared" ref="FD13:FD16" si="100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83"/>
        <v>83091.63591956906</v>
      </c>
      <c r="FL13" s="38">
        <f t="shared" si="74"/>
        <v>-2927423.3349823374</v>
      </c>
      <c r="FM13" s="31">
        <f t="shared" ref="FM13:FM16" si="101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84"/>
        <v>21643.386220075656</v>
      </c>
      <c r="FU13" s="38">
        <f t="shared" si="77"/>
        <v>-1908583.7131343428</v>
      </c>
      <c r="FV13" s="31">
        <f t="shared" ref="FV13:FV16" si="102">FO13-FR13</f>
        <v>9786251.0296797566</v>
      </c>
      <c r="FX13" s="142">
        <v>7073481.1367091108</v>
      </c>
      <c r="FY13" s="143">
        <v>6981955.0417494616</v>
      </c>
      <c r="FZ13" s="143">
        <v>91526.094959649257</v>
      </c>
      <c r="GA13" s="143">
        <v>-2347360.3794029155</v>
      </c>
      <c r="GB13" s="26">
        <f>IF(FQ13="",FZ13-ABS($G13),FZ13-FQ13)</f>
        <v>4481.2730111191049</v>
      </c>
      <c r="GC13" s="38">
        <f t="shared" si="85"/>
        <v>185844.60476738308</v>
      </c>
      <c r="GD13" s="38">
        <f t="shared" si="80"/>
        <v>184046.18181146588</v>
      </c>
      <c r="GE13" s="31">
        <f t="shared" ref="GE13:GE16" si="103">FX13-GA13</f>
        <v>9420841.5161120258</v>
      </c>
      <c r="GG13" s="25">
        <f t="shared" si="86"/>
        <v>-2998692.9466906907</v>
      </c>
      <c r="GH13" s="26">
        <f t="shared" si="87"/>
        <v>4097272.6107579917</v>
      </c>
      <c r="GI13" s="26">
        <f t="shared" si="88"/>
        <v>1098579.664067301</v>
      </c>
      <c r="GJ13" s="31">
        <f t="shared" si="89"/>
        <v>8322261.8520447258</v>
      </c>
      <c r="GL13" s="115">
        <f t="shared" si="90"/>
        <v>-1723511.5270648664</v>
      </c>
    </row>
    <row r="14" spans="1:197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104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99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82"/>
        <v>141121.52217428503</v>
      </c>
      <c r="FC14" s="39">
        <f t="shared" si="71"/>
        <v>1083272.8452115685</v>
      </c>
      <c r="FD14" s="10">
        <f t="shared" si="100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83"/>
        <v>54993.690394950099</v>
      </c>
      <c r="FL14" s="39">
        <f t="shared" si="74"/>
        <v>-2049196.3344876363</v>
      </c>
      <c r="FM14" s="10">
        <f t="shared" si="101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84"/>
        <v>14324.542629505275</v>
      </c>
      <c r="FU14" s="39">
        <f t="shared" si="77"/>
        <v>-1336008.5991940396</v>
      </c>
      <c r="FV14" s="10">
        <f t="shared" si="102"/>
        <v>6753718.4377324535</v>
      </c>
      <c r="FX14" s="144">
        <v>4951436.7956963778</v>
      </c>
      <c r="FY14" s="145">
        <v>4887368.5292246239</v>
      </c>
      <c r="FZ14" s="145">
        <v>64068.266471753828</v>
      </c>
      <c r="GA14" s="145">
        <v>-1553586.0922898841</v>
      </c>
      <c r="GB14" s="11">
        <f>IF(FQ14="",FZ14-ABS($G14),FZ14-FQ14)</f>
        <v>3136.8911077827215</v>
      </c>
      <c r="GC14" s="39">
        <f t="shared" si="85"/>
        <v>123000.11358594964</v>
      </c>
      <c r="GD14" s="39">
        <f t="shared" si="80"/>
        <v>128832.32726802491</v>
      </c>
      <c r="GE14" s="10">
        <f t="shared" si="103"/>
        <v>6505022.8879862614</v>
      </c>
      <c r="GG14" s="146">
        <f t="shared" si="86"/>
        <v>-2131534.5347346561</v>
      </c>
      <c r="GH14" s="45">
        <f t="shared" si="87"/>
        <v>3110467.6191836838</v>
      </c>
      <c r="GI14" s="45">
        <f t="shared" si="88"/>
        <v>978933.08444902766</v>
      </c>
      <c r="GJ14" s="43">
        <f t="shared" si="89"/>
        <v>5526089.8035372347</v>
      </c>
      <c r="GL14" s="115">
        <f t="shared" si="90"/>
        <v>-1206458.0689454069</v>
      </c>
    </row>
    <row r="15" spans="1:197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99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00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01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02"/>
        <v>0</v>
      </c>
      <c r="FX15" s="142">
        <v>0</v>
      </c>
      <c r="FY15" s="143">
        <v>0</v>
      </c>
      <c r="FZ15" s="143">
        <v>0</v>
      </c>
      <c r="GA15" s="143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03"/>
        <v>0</v>
      </c>
      <c r="GG15" s="25">
        <f t="shared" si="86"/>
        <v>-102000</v>
      </c>
      <c r="GH15" s="26">
        <f t="shared" si="87"/>
        <v>0</v>
      </c>
      <c r="GI15" s="26">
        <f t="shared" si="88"/>
        <v>-102000</v>
      </c>
      <c r="GJ15" s="31">
        <f t="shared" si="89"/>
        <v>102000</v>
      </c>
      <c r="GL15" s="115">
        <f t="shared" si="90"/>
        <v>0</v>
      </c>
    </row>
    <row r="16" spans="1:197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99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00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01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02"/>
        <v>0</v>
      </c>
      <c r="FX16" s="144">
        <v>0</v>
      </c>
      <c r="FY16" s="145">
        <v>0</v>
      </c>
      <c r="FZ16" s="145">
        <v>0</v>
      </c>
      <c r="GA16" s="145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03"/>
        <v>0</v>
      </c>
      <c r="GG16" s="146">
        <f t="shared" si="86"/>
        <v>-119000</v>
      </c>
      <c r="GH16" s="45">
        <f t="shared" si="87"/>
        <v>0</v>
      </c>
      <c r="GI16" s="45">
        <f t="shared" si="88"/>
        <v>-119000</v>
      </c>
      <c r="GJ16" s="43">
        <f t="shared" si="89"/>
        <v>119000</v>
      </c>
      <c r="GL16" s="115">
        <f t="shared" si="90"/>
        <v>0</v>
      </c>
    </row>
    <row r="17" spans="1:195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105">IF(BD17="",BM17-ABS($G17),BM17-BD17)</f>
        <v>-2224567.603078383</v>
      </c>
      <c r="BP17" s="38">
        <f t="shared" ref="BP17" si="106">IF(BE17="",BN17-$E17,BN17-BE17)</f>
        <v>0</v>
      </c>
      <c r="BQ17" s="38">
        <f t="shared" ref="BQ17" si="107">IF(BC17="",$F17-BL17,BC17-BL17)</f>
        <v>0</v>
      </c>
      <c r="BR17" s="31">
        <f t="shared" ref="BR17" si="108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09">IF(BM17="",BV17-ABS($G17),BV17-BM17)</f>
        <v>-1780773.3887404138</v>
      </c>
      <c r="BY17" s="38">
        <f t="shared" ref="BY17" si="110">IF(BN17="",BW17-$E17,BW17-BN17)</f>
        <v>-35091.335237069987</v>
      </c>
      <c r="BZ17" s="38">
        <f t="shared" ref="BZ17" si="111">IF(BL17="",$F17-BU17,BL17-BU17)</f>
        <v>0</v>
      </c>
      <c r="CA17" s="31">
        <f t="shared" ref="CA17" si="112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13">IF(BV17="",CE17-ABS($G17),CE17-BV17)</f>
        <v>-1609615.6922880439</v>
      </c>
      <c r="CH17" s="38">
        <f t="shared" ref="CH17" si="114">IF(BW17="",CF17-$E17,CF17-BW17)</f>
        <v>32055.984844530001</v>
      </c>
      <c r="CI17" s="38">
        <f t="shared" ref="CI17" si="115">IF(BU17="",$F17-CD17,BU17-CD17)</f>
        <v>0</v>
      </c>
      <c r="CJ17" s="31">
        <f t="shared" ref="CJ17" si="116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17">IF(CE17="",CN17-ABS($G17),CN17-CE17)</f>
        <v>-1076990.4359696647</v>
      </c>
      <c r="CQ17" s="38">
        <f t="shared" ref="CQ17" si="118">IF(CF17="",CO17-$E17,CO17-CF17)</f>
        <v>-20929.906207849272</v>
      </c>
      <c r="CR17" s="38">
        <f t="shared" ref="CR17" si="119">IF(CD17="",$F17-CM17,CD17-CM17)</f>
        <v>0</v>
      </c>
      <c r="CS17" s="31">
        <f t="shared" ref="CS17" si="120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142"/>
      <c r="FY17" s="143"/>
      <c r="FZ17" s="143"/>
      <c r="GA17" s="143"/>
      <c r="GB17" s="26"/>
      <c r="GC17" s="38"/>
      <c r="GD17" s="38"/>
      <c r="GE17" s="31"/>
      <c r="GG17" s="25"/>
      <c r="GH17" s="26"/>
      <c r="GI17" s="26"/>
      <c r="GJ17" s="31"/>
      <c r="GL17" s="115"/>
    </row>
    <row r="18" spans="1:195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21">SUM(AA7:AA16)</f>
        <v>15986406.296826748</v>
      </c>
      <c r="AB18" s="35">
        <f t="shared" si="121"/>
        <v>7036303.8629909353</v>
      </c>
      <c r="AC18" s="35">
        <f t="shared" si="121"/>
        <v>8950102.4338358119</v>
      </c>
      <c r="AD18" s="35">
        <f t="shared" si="121"/>
        <v>17670033.147662759</v>
      </c>
      <c r="AE18" s="41">
        <f t="shared" si="121"/>
        <v>-3021433.2919669393</v>
      </c>
      <c r="AF18" s="41">
        <f t="shared" si="121"/>
        <v>-601590.42013136903</v>
      </c>
      <c r="AG18" s="41">
        <f t="shared" si="121"/>
        <v>-1266334.8013360826</v>
      </c>
      <c r="AH18" s="36">
        <f t="shared" si="121"/>
        <v>-1683626.8508360132</v>
      </c>
      <c r="AJ18" s="37">
        <f t="shared" ref="AJ18:AQ18" si="122">SUM(AJ7:AJ16)</f>
        <v>13354220.896151558</v>
      </c>
      <c r="AK18" s="35">
        <f t="shared" si="122"/>
        <v>6188509.0909342328</v>
      </c>
      <c r="AL18" s="35">
        <f t="shared" si="122"/>
        <v>7165711.8052173248</v>
      </c>
      <c r="AM18" s="35">
        <f t="shared" si="122"/>
        <v>17093779.148049492</v>
      </c>
      <c r="AN18" s="41">
        <f t="shared" si="122"/>
        <v>-1784390.6286184874</v>
      </c>
      <c r="AO18" s="41">
        <f t="shared" si="122"/>
        <v>-576253.99961326888</v>
      </c>
      <c r="AP18" s="41">
        <f t="shared" si="122"/>
        <v>847794.77205670287</v>
      </c>
      <c r="AQ18" s="36">
        <f t="shared" si="122"/>
        <v>-3739558.2518979344</v>
      </c>
      <c r="AR18" s="19"/>
      <c r="AS18" s="37">
        <f t="shared" ref="AS18:AZ18" si="123">SUM(AS7:AS16)</f>
        <v>10692470.1508752</v>
      </c>
      <c r="AT18" s="35">
        <f t="shared" si="123"/>
        <v>4447725.7504339898</v>
      </c>
      <c r="AU18" s="35">
        <f t="shared" si="123"/>
        <v>6244744.4004412098</v>
      </c>
      <c r="AV18" s="35">
        <f t="shared" si="123"/>
        <v>16258324.116183681</v>
      </c>
      <c r="AW18" s="41">
        <f t="shared" si="123"/>
        <v>-1141967.4047761157</v>
      </c>
      <c r="AX18" s="41">
        <f t="shared" si="123"/>
        <v>-1056455.0318658119</v>
      </c>
      <c r="AY18" s="41">
        <f t="shared" si="123"/>
        <v>1740783.3405002425</v>
      </c>
      <c r="AZ18" s="36">
        <f t="shared" si="123"/>
        <v>-5565853.9653084809</v>
      </c>
      <c r="BB18" s="37">
        <f t="shared" ref="BB18:BI18" si="124">SUM(BB7:BB16)</f>
        <v>7749776.4792504171</v>
      </c>
      <c r="BC18" s="35">
        <f t="shared" si="124"/>
        <v>2828669.2326927325</v>
      </c>
      <c r="BD18" s="35">
        <f t="shared" si="124"/>
        <v>4921107.2465576846</v>
      </c>
      <c r="BE18" s="134">
        <f t="shared" si="124"/>
        <v>15079076.2564811</v>
      </c>
      <c r="BF18" s="41">
        <f t="shared" si="124"/>
        <v>-1323637.1538835249</v>
      </c>
      <c r="BG18" s="41">
        <f t="shared" si="124"/>
        <v>-1400247.8597025806</v>
      </c>
      <c r="BH18" s="41">
        <f t="shared" si="124"/>
        <v>1619056.5177412578</v>
      </c>
      <c r="BI18" s="36">
        <f t="shared" si="124"/>
        <v>-7329299.7772306828</v>
      </c>
      <c r="BK18" s="37">
        <f t="shared" ref="BK18:BR18" si="125">SUM(BK7:BK17)</f>
        <v>7766206.4461706262</v>
      </c>
      <c r="BL18" s="35">
        <f t="shared" si="125"/>
        <v>0</v>
      </c>
      <c r="BM18" s="35">
        <f t="shared" si="125"/>
        <v>7766206.4461706262</v>
      </c>
      <c r="BN18" s="134">
        <f t="shared" si="125"/>
        <v>21491179.4685583</v>
      </c>
      <c r="BO18" s="41">
        <f t="shared" si="125"/>
        <v>-4618269.9240650572</v>
      </c>
      <c r="BP18" s="41">
        <f t="shared" si="125"/>
        <v>-1272265.9116007991</v>
      </c>
      <c r="BQ18" s="41">
        <f t="shared" si="125"/>
        <v>2894013.4254927328</v>
      </c>
      <c r="BR18" s="36">
        <f t="shared" si="125"/>
        <v>-13724973.022387676</v>
      </c>
      <c r="BT18" s="37">
        <f t="shared" ref="BT18:CA18" si="126">SUM(BT7:BT17)</f>
        <v>4965120.8743027272</v>
      </c>
      <c r="BU18" s="35">
        <f t="shared" si="126"/>
        <v>0</v>
      </c>
      <c r="BV18" s="35">
        <f t="shared" si="126"/>
        <v>4965120.8743027272</v>
      </c>
      <c r="BW18" s="134">
        <f t="shared" si="126"/>
        <v>20112013.451266475</v>
      </c>
      <c r="BX18" s="41">
        <f t="shared" si="126"/>
        <v>-2801085.571867899</v>
      </c>
      <c r="BY18" s="41">
        <f t="shared" si="126"/>
        <v>-1600166.0172918274</v>
      </c>
      <c r="BZ18" s="41">
        <f t="shared" si="126"/>
        <v>0</v>
      </c>
      <c r="CA18" s="36">
        <f t="shared" si="126"/>
        <v>-15146892.576963745</v>
      </c>
      <c r="CC18" s="37">
        <f t="shared" ref="CC18:CJ18" si="127">SUM(CC7:CC17)</f>
        <v>2663628.315781116</v>
      </c>
      <c r="CD18" s="35">
        <f t="shared" si="127"/>
        <v>0</v>
      </c>
      <c r="CE18" s="35">
        <f t="shared" si="127"/>
        <v>2663628.315781116</v>
      </c>
      <c r="CF18" s="134">
        <f t="shared" si="127"/>
        <v>18882920.344026472</v>
      </c>
      <c r="CG18" s="41">
        <f t="shared" si="127"/>
        <v>-2301492.5585216112</v>
      </c>
      <c r="CH18" s="41">
        <f t="shared" si="127"/>
        <v>-1450093.1072399989</v>
      </c>
      <c r="CI18" s="41">
        <f t="shared" si="127"/>
        <v>0</v>
      </c>
      <c r="CJ18" s="36">
        <f t="shared" si="127"/>
        <v>-16219292.02824536</v>
      </c>
      <c r="CL18" s="37">
        <f t="shared" ref="CL18:CS18" si="128">SUM(CL7:CL17)</f>
        <v>1075300.2810488795</v>
      </c>
      <c r="CM18" s="35">
        <f t="shared" si="128"/>
        <v>0</v>
      </c>
      <c r="CN18" s="35">
        <f t="shared" si="128"/>
        <v>1075300.2810488795</v>
      </c>
      <c r="CO18" s="134">
        <f t="shared" si="128"/>
        <v>17475841.971597146</v>
      </c>
      <c r="CP18" s="41">
        <f t="shared" si="128"/>
        <v>-1588328.0347322365</v>
      </c>
      <c r="CQ18" s="41">
        <f t="shared" si="128"/>
        <v>-1628078.3724293292</v>
      </c>
      <c r="CR18" s="41">
        <f t="shared" si="128"/>
        <v>0</v>
      </c>
      <c r="CS18" s="36">
        <f t="shared" si="128"/>
        <v>-16400541.690548265</v>
      </c>
      <c r="CU18" s="37">
        <f t="shared" ref="CU18:DB18" si="129">SUM(CU7:CU17)</f>
        <v>1839347.9188996607</v>
      </c>
      <c r="CV18" s="35">
        <f t="shared" si="129"/>
        <v>0</v>
      </c>
      <c r="CW18" s="35">
        <f t="shared" si="129"/>
        <v>1839347.9188996607</v>
      </c>
      <c r="CX18" s="134">
        <f t="shared" si="129"/>
        <v>15336485.167217977</v>
      </c>
      <c r="CY18" s="41">
        <f t="shared" si="129"/>
        <v>764047.63785078132</v>
      </c>
      <c r="CZ18" s="41">
        <f t="shared" si="129"/>
        <v>-2139356.8043791661</v>
      </c>
      <c r="DA18" s="41">
        <f t="shared" si="129"/>
        <v>0</v>
      </c>
      <c r="DB18" s="36">
        <f t="shared" si="129"/>
        <v>-13497137.248318315</v>
      </c>
      <c r="DD18" s="37">
        <f t="shared" ref="DD18:DK18" si="130">SUM(DD7:DD17)</f>
        <v>5330413.5805654535</v>
      </c>
      <c r="DE18" s="35">
        <f t="shared" si="130"/>
        <v>0</v>
      </c>
      <c r="DF18" s="35">
        <f t="shared" si="130"/>
        <v>5330413.5805654535</v>
      </c>
      <c r="DG18" s="147">
        <f t="shared" si="130"/>
        <v>-9327497.9012515731</v>
      </c>
      <c r="DH18" s="41">
        <f t="shared" si="130"/>
        <v>3491065.6616657921</v>
      </c>
      <c r="DI18" s="41">
        <f t="shared" si="130"/>
        <v>-24663983.06846955</v>
      </c>
      <c r="DJ18" s="41">
        <f t="shared" si="130"/>
        <v>0</v>
      </c>
      <c r="DK18" s="36">
        <f t="shared" si="130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31">SUM(EE7:EE17)</f>
        <v>7706183.8894386766</v>
      </c>
      <c r="EF18" s="35">
        <f t="shared" si="131"/>
        <v>6810866.0959285349</v>
      </c>
      <c r="EG18" s="35">
        <f t="shared" si="131"/>
        <v>895317.79351014132</v>
      </c>
      <c r="EH18" s="147">
        <f t="shared" si="131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32">SUM(EN7:EN17)</f>
        <v>9025229.8106104918</v>
      </c>
      <c r="EO18" s="35">
        <f t="shared" si="132"/>
        <v>8298096.513403995</v>
      </c>
      <c r="EP18" s="35">
        <f t="shared" si="132"/>
        <v>727133.29720649729</v>
      </c>
      <c r="EQ18" s="147">
        <f t="shared" si="132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33">SUM(EW7:EW17)</f>
        <v>6373516.2887944626</v>
      </c>
      <c r="EX18" s="35">
        <f t="shared" si="133"/>
        <v>5104886.8667119006</v>
      </c>
      <c r="EY18" s="35">
        <f t="shared" si="133"/>
        <v>1268629.4220825618</v>
      </c>
      <c r="EZ18" s="147">
        <f t="shared" si="133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34">SUM(FF7:FF17)</f>
        <v>11937361.030216817</v>
      </c>
      <c r="FG18" s="35">
        <f t="shared" si="134"/>
        <v>11611922.908301823</v>
      </c>
      <c r="FH18" s="35">
        <f t="shared" si="134"/>
        <v>325438.12191499374</v>
      </c>
      <c r="FI18" s="147">
        <f t="shared" si="134"/>
        <v>-5198275.3334793374</v>
      </c>
      <c r="FJ18" s="152">
        <f t="shared" si="134"/>
        <v>-943191.30016756791</v>
      </c>
      <c r="FK18" s="41">
        <f t="shared" si="134"/>
        <v>156868.39731919943</v>
      </c>
      <c r="FL18" s="152">
        <f t="shared" si="134"/>
        <v>-6507036.0415899232</v>
      </c>
      <c r="FM18" s="36">
        <f t="shared" si="134"/>
        <v>16717243.744676674</v>
      </c>
      <c r="FO18" s="37">
        <f t="shared" ref="FO18" si="135">SUM(FO7:FO17)</f>
        <v>15827343.043407055</v>
      </c>
      <c r="FP18" s="35">
        <f t="shared" ref="FP18" si="136">SUM(FP7:FP17)</f>
        <v>15669486.759133212</v>
      </c>
      <c r="FQ18" s="35">
        <f t="shared" ref="FQ18" si="137">SUM(FQ7:FQ17)</f>
        <v>157856.28427384212</v>
      </c>
      <c r="FR18" s="147">
        <f t="shared" ref="FR18" si="138">SUM(FR7:FR17)</f>
        <v>-5157892.0967253689</v>
      </c>
      <c r="FS18" s="152">
        <f t="shared" ref="FS18" si="139">SUM(FS7:FS17)</f>
        <v>-167581.83764115162</v>
      </c>
      <c r="FT18" s="41">
        <f t="shared" ref="FT18" si="140">SUM(FT7:FT17)</f>
        <v>40383.236753968027</v>
      </c>
      <c r="FU18" s="152">
        <f t="shared" ref="FU18" si="141">SUM(FU7:FU17)</f>
        <v>-4057563.8508313899</v>
      </c>
      <c r="FV18" s="36">
        <f t="shared" ref="FV18" si="142">SUM(FV7:FV17)</f>
        <v>20066504.115491282</v>
      </c>
      <c r="FX18" s="37">
        <f t="shared" ref="FX18:GE18" si="143">SUM(FX7:FX17)</f>
        <v>15542840.976802904</v>
      </c>
      <c r="FY18" s="35">
        <f t="shared" si="143"/>
        <v>15377315.157316931</v>
      </c>
      <c r="FZ18" s="35">
        <f t="shared" si="143"/>
        <v>165525.81948597496</v>
      </c>
      <c r="GA18" s="147">
        <f t="shared" si="143"/>
        <v>-4784760.2378525967</v>
      </c>
      <c r="GB18" s="152">
        <f t="shared" si="143"/>
        <v>7669.5352121328469</v>
      </c>
      <c r="GC18" s="41">
        <f t="shared" si="143"/>
        <v>373131.85887277278</v>
      </c>
      <c r="GD18" s="152">
        <f t="shared" si="143"/>
        <v>292171.60181628354</v>
      </c>
      <c r="GE18" s="36">
        <f t="shared" si="143"/>
        <v>19423760.241949208</v>
      </c>
      <c r="GG18" s="37">
        <f>SUM(GG7:GG17)</f>
        <v>-9947774.5759388749</v>
      </c>
      <c r="GH18" s="35">
        <f>SUM(GH7:GH17)</f>
        <v>10515707.076133493</v>
      </c>
      <c r="GI18" s="147">
        <f>SUM(GI7:GI17)</f>
        <v>567932.500194625</v>
      </c>
      <c r="GJ18" s="36">
        <f>SUM(GJ7:GJ17)</f>
        <v>19759668.714460876</v>
      </c>
      <c r="GL18" s="153">
        <f>SUM(GL7:GL17)</f>
        <v>-5162003.2594300807</v>
      </c>
    </row>
    <row r="19" spans="1:195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58" t="s">
        <v>96</v>
      </c>
      <c r="GH19"/>
      <c r="GI19"/>
    </row>
    <row r="20" spans="1:195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59"/>
      <c r="GH20"/>
      <c r="GI20"/>
    </row>
    <row r="21" spans="1:195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60"/>
      <c r="GH21"/>
      <c r="GI21"/>
      <c r="GM21" s="154"/>
    </row>
    <row r="22" spans="1:195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40"/>
      <c r="FY22" s="140"/>
      <c r="FZ22" s="140"/>
      <c r="GA22" s="140"/>
      <c r="GB22" s="140"/>
      <c r="GC22" s="140"/>
      <c r="GD22" s="140"/>
      <c r="GE22" s="140"/>
      <c r="GG22" s="105" t="s">
        <v>84</v>
      </c>
      <c r="GH22" s="105" t="s">
        <v>86</v>
      </c>
      <c r="GI22" s="105" t="s">
        <v>87</v>
      </c>
    </row>
    <row r="23" spans="1:195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/>
      <c r="GH23"/>
      <c r="GI23"/>
    </row>
    <row r="24" spans="1:195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 s="107"/>
      <c r="FY24" s="108"/>
      <c r="GG24"/>
      <c r="GH24"/>
      <c r="GI24"/>
    </row>
    <row r="25" spans="1:195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 s="107"/>
      <c r="FY25" s="108"/>
      <c r="GG25"/>
      <c r="GH25"/>
      <c r="GI25"/>
    </row>
    <row r="26" spans="1:195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  <c r="FX26" s="107"/>
      <c r="FY26" s="108"/>
    </row>
    <row r="27" spans="1:195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  <c r="FX27" s="107"/>
      <c r="FY27" s="108"/>
    </row>
    <row r="28" spans="1:195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  <c r="FX28" s="107"/>
      <c r="FY28" s="108"/>
    </row>
    <row r="29" spans="1:195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  <c r="FX29" s="107"/>
      <c r="FY29" s="108"/>
    </row>
    <row r="30" spans="1:195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  <c r="FX30" s="107"/>
      <c r="FY30" s="108"/>
    </row>
    <row r="31" spans="1:195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  <c r="FX31" s="107"/>
      <c r="FY31" s="108"/>
    </row>
    <row r="32" spans="1:195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  <c r="FX32" s="107"/>
      <c r="FY32" s="108"/>
    </row>
    <row r="33" spans="1:181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  <c r="FX33" s="107"/>
      <c r="FY33" s="108"/>
    </row>
    <row r="34" spans="1:181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  <c r="FX34" s="107"/>
      <c r="FY34" s="108"/>
    </row>
    <row r="35" spans="1:181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  <c r="FX35" s="107"/>
    </row>
    <row r="36" spans="1:181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  <c r="FX36" s="107"/>
    </row>
    <row r="37" spans="1:181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  <c r="FX37" s="107"/>
      <c r="FY37" s="108"/>
    </row>
    <row r="38" spans="1:181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181" x14ac:dyDescent="0.2">
      <c r="A39"/>
    </row>
    <row r="40" spans="1:181" x14ac:dyDescent="0.2">
      <c r="A40"/>
    </row>
    <row r="41" spans="1:181" x14ac:dyDescent="0.2">
      <c r="A41"/>
    </row>
    <row r="42" spans="1:181" x14ac:dyDescent="0.2">
      <c r="A42"/>
    </row>
    <row r="43" spans="1:181" x14ac:dyDescent="0.2">
      <c r="A43"/>
      <c r="AS43" s="107"/>
      <c r="AT43" s="108"/>
      <c r="BB43" s="107"/>
      <c r="BC43" s="108"/>
      <c r="BK43" s="107"/>
      <c r="BL43" s="108"/>
    </row>
    <row r="44" spans="1:181" x14ac:dyDescent="0.2">
      <c r="A44"/>
    </row>
    <row r="45" spans="1:181" x14ac:dyDescent="0.2">
      <c r="A45"/>
      <c r="AS45" s="107"/>
      <c r="AT45" s="108"/>
      <c r="BB45" s="107"/>
      <c r="BC45" s="108"/>
      <c r="BK45" s="107"/>
      <c r="BL45" s="108"/>
    </row>
    <row r="46" spans="1:181" x14ac:dyDescent="0.2">
      <c r="A46"/>
    </row>
    <row r="47" spans="1:181" x14ac:dyDescent="0.2">
      <c r="A47"/>
      <c r="AS47" s="107"/>
      <c r="AT47" s="108"/>
      <c r="BB47" s="107"/>
      <c r="BC47" s="108"/>
      <c r="BK47" s="107"/>
      <c r="BL47" s="108"/>
    </row>
    <row r="48" spans="1:181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26">
    <mergeCell ref="BT5:CA5"/>
    <mergeCell ref="CC5:CJ5"/>
    <mergeCell ref="AA5:AH5"/>
    <mergeCell ref="AJ5:AQ5"/>
    <mergeCell ref="AS5:AZ5"/>
    <mergeCell ref="BB5:BI5"/>
    <mergeCell ref="BK5:BR5"/>
    <mergeCell ref="A2:C2"/>
    <mergeCell ref="A3:C3"/>
    <mergeCell ref="E5:G5"/>
    <mergeCell ref="I5:P5"/>
    <mergeCell ref="R5:Y5"/>
    <mergeCell ref="CL5:CS5"/>
    <mergeCell ref="CU5:DB5"/>
    <mergeCell ref="GG19:GG21"/>
    <mergeCell ref="GL5:GO5"/>
    <mergeCell ref="GG5:GJ5"/>
    <mergeCell ref="DD5:DK5"/>
    <mergeCell ref="DM5:DT5"/>
    <mergeCell ref="DV5:EC5"/>
    <mergeCell ref="EE5:EL5"/>
    <mergeCell ref="EN5:EU5"/>
    <mergeCell ref="EW5:FD5"/>
    <mergeCell ref="FF5:FM5"/>
    <mergeCell ref="FO5:FV5"/>
    <mergeCell ref="FX5:GE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78"/>
      <c r="B2" s="178"/>
      <c r="C2" s="178"/>
      <c r="D2" s="178"/>
      <c r="E2" s="178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179"/>
      <c r="B3" s="179"/>
      <c r="C3" s="179"/>
      <c r="D3" s="179"/>
      <c r="E3" s="179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70" t="s">
        <v>102</v>
      </c>
      <c r="W4" s="171"/>
      <c r="X4" s="89"/>
      <c r="Y4" s="170" t="s">
        <v>103</v>
      </c>
      <c r="Z4" s="171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0" t="s">
        <v>12</v>
      </c>
      <c r="S5" s="187"/>
      <c r="T5" s="171"/>
      <c r="V5" s="170">
        <v>43101</v>
      </c>
      <c r="W5" s="171"/>
      <c r="X5" s="89"/>
      <c r="Y5" s="170">
        <v>43282</v>
      </c>
      <c r="Z5" s="171"/>
      <c r="AA5" s="62"/>
    </row>
    <row r="6" spans="1:45" s="74" customFormat="1" ht="13.35" customHeight="1" x14ac:dyDescent="0.25">
      <c r="A6" s="180" t="s">
        <v>39</v>
      </c>
      <c r="B6" s="183" t="s">
        <v>40</v>
      </c>
      <c r="C6" s="180" t="s">
        <v>41</v>
      </c>
      <c r="D6" s="118"/>
      <c r="E6" s="184" t="s">
        <v>42</v>
      </c>
      <c r="F6" s="172" t="s">
        <v>43</v>
      </c>
      <c r="G6" s="172" t="s">
        <v>44</v>
      </c>
      <c r="H6" s="172" t="s">
        <v>45</v>
      </c>
      <c r="I6" s="180" t="s">
        <v>101</v>
      </c>
      <c r="J6" s="188" t="s">
        <v>46</v>
      </c>
      <c r="K6" s="189"/>
      <c r="L6" s="194" t="s">
        <v>47</v>
      </c>
      <c r="M6" s="188" t="s">
        <v>48</v>
      </c>
      <c r="N6" s="189"/>
      <c r="O6" s="197" t="s">
        <v>49</v>
      </c>
      <c r="P6" s="198"/>
      <c r="Q6" s="71"/>
      <c r="R6" s="175" t="s">
        <v>13</v>
      </c>
      <c r="S6" s="172" t="s">
        <v>98</v>
      </c>
      <c r="T6" s="172" t="s">
        <v>99</v>
      </c>
      <c r="U6" s="60"/>
      <c r="V6" s="175" t="s">
        <v>104</v>
      </c>
      <c r="W6" s="172" t="s">
        <v>99</v>
      </c>
      <c r="X6" s="89"/>
      <c r="Y6" s="175" t="s">
        <v>104</v>
      </c>
      <c r="Z6" s="172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81"/>
      <c r="B7" s="183"/>
      <c r="C7" s="181"/>
      <c r="D7" s="119" t="s">
        <v>2</v>
      </c>
      <c r="E7" s="185"/>
      <c r="F7" s="173"/>
      <c r="G7" s="173"/>
      <c r="H7" s="173"/>
      <c r="I7" s="181"/>
      <c r="J7" s="190"/>
      <c r="K7" s="191"/>
      <c r="L7" s="195"/>
      <c r="M7" s="190"/>
      <c r="N7" s="191"/>
      <c r="O7" s="199"/>
      <c r="P7" s="200"/>
      <c r="Q7" s="71"/>
      <c r="R7" s="176"/>
      <c r="S7" s="173"/>
      <c r="T7" s="173"/>
      <c r="U7" s="60"/>
      <c r="V7" s="176"/>
      <c r="W7" s="173"/>
      <c r="X7" s="89"/>
      <c r="Y7" s="176"/>
      <c r="Z7" s="173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82"/>
      <c r="B8" s="183"/>
      <c r="C8" s="182"/>
      <c r="D8" s="120"/>
      <c r="E8" s="186"/>
      <c r="F8" s="174"/>
      <c r="G8" s="174"/>
      <c r="H8" s="174"/>
      <c r="I8" s="182"/>
      <c r="J8" s="192"/>
      <c r="K8" s="193"/>
      <c r="L8" s="196"/>
      <c r="M8" s="192"/>
      <c r="N8" s="193"/>
      <c r="O8" s="201"/>
      <c r="P8" s="202"/>
      <c r="Q8" s="71"/>
      <c r="R8" s="177"/>
      <c r="S8" s="174"/>
      <c r="T8" s="174"/>
      <c r="U8" s="60"/>
      <c r="V8" s="177"/>
      <c r="W8" s="174"/>
      <c r="X8" s="89"/>
      <c r="Y8" s="177"/>
      <c r="Z8" s="174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78"/>
      <c r="B2" s="178"/>
      <c r="C2" s="178"/>
      <c r="D2" s="178"/>
      <c r="E2" s="178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179"/>
      <c r="B3" s="179"/>
      <c r="C3" s="179"/>
      <c r="D3" s="179"/>
      <c r="E3" s="179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0" t="s">
        <v>12</v>
      </c>
      <c r="S5" s="187"/>
      <c r="T5" s="171"/>
      <c r="V5" s="170" t="s">
        <v>111</v>
      </c>
      <c r="W5" s="171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80" t="s">
        <v>39</v>
      </c>
      <c r="B6" s="183" t="s">
        <v>40</v>
      </c>
      <c r="C6" s="180" t="s">
        <v>41</v>
      </c>
      <c r="D6" s="118"/>
      <c r="E6" s="184" t="s">
        <v>42</v>
      </c>
      <c r="F6" s="172" t="s">
        <v>43</v>
      </c>
      <c r="G6" s="172" t="s">
        <v>44</v>
      </c>
      <c r="H6" s="172" t="s">
        <v>45</v>
      </c>
      <c r="I6" s="180" t="s">
        <v>101</v>
      </c>
      <c r="J6" s="188" t="s">
        <v>46</v>
      </c>
      <c r="K6" s="189"/>
      <c r="L6" s="194" t="s">
        <v>47</v>
      </c>
      <c r="M6" s="188" t="s">
        <v>48</v>
      </c>
      <c r="N6" s="189"/>
      <c r="O6" s="197" t="s">
        <v>49</v>
      </c>
      <c r="P6" s="198"/>
      <c r="Q6" s="71"/>
      <c r="R6" s="175" t="s">
        <v>13</v>
      </c>
      <c r="S6" s="172" t="s">
        <v>98</v>
      </c>
      <c r="T6" s="172" t="s">
        <v>99</v>
      </c>
      <c r="U6" s="60"/>
      <c r="V6" s="175" t="s">
        <v>104</v>
      </c>
      <c r="W6" s="172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81"/>
      <c r="B7" s="183"/>
      <c r="C7" s="181"/>
      <c r="D7" s="119" t="s">
        <v>2</v>
      </c>
      <c r="E7" s="185"/>
      <c r="F7" s="173"/>
      <c r="G7" s="173"/>
      <c r="H7" s="173"/>
      <c r="I7" s="181"/>
      <c r="J7" s="190"/>
      <c r="K7" s="191"/>
      <c r="L7" s="195"/>
      <c r="M7" s="190"/>
      <c r="N7" s="191"/>
      <c r="O7" s="199"/>
      <c r="P7" s="200"/>
      <c r="Q7" s="71"/>
      <c r="R7" s="176"/>
      <c r="S7" s="173"/>
      <c r="T7" s="173"/>
      <c r="U7" s="60"/>
      <c r="V7" s="176"/>
      <c r="W7" s="173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82"/>
      <c r="B8" s="183"/>
      <c r="C8" s="182"/>
      <c r="D8" s="120"/>
      <c r="E8" s="186"/>
      <c r="F8" s="174"/>
      <c r="G8" s="174"/>
      <c r="H8" s="174"/>
      <c r="I8" s="182"/>
      <c r="J8" s="192"/>
      <c r="K8" s="193"/>
      <c r="L8" s="196"/>
      <c r="M8" s="192"/>
      <c r="N8" s="193"/>
      <c r="O8" s="201"/>
      <c r="P8" s="202"/>
      <c r="Q8" s="71"/>
      <c r="R8" s="177"/>
      <c r="S8" s="174"/>
      <c r="T8" s="174"/>
      <c r="U8" s="60"/>
      <c r="V8" s="177"/>
      <c r="W8" s="174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3" t="s">
        <v>50</v>
      </c>
      <c r="D3" s="203"/>
      <c r="E3" s="203"/>
      <c r="F3" s="203"/>
      <c r="G3" s="203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4" t="s">
        <v>51</v>
      </c>
      <c r="D8" s="205"/>
      <c r="E8" s="205"/>
      <c r="F8" s="205"/>
      <c r="G8" s="206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Kerius08</cp:lastModifiedBy>
  <cp:lastPrinted>2018-03-12T09:53:41Z</cp:lastPrinted>
  <dcterms:created xsi:type="dcterms:W3CDTF">1996-10-14T23:33:28Z</dcterms:created>
  <dcterms:modified xsi:type="dcterms:W3CDTF">2022-11-03T08:38:08Z</dcterms:modified>
</cp:coreProperties>
</file>