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3DEE2A90-FAC0-49E0-828D-02CEE9A7F4B2}"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Valuation!$A$1:$AA$76</definedName>
  </definedNames>
  <calcPr calcId="181029"/>
</workbook>
</file>

<file path=xl/calcChain.xml><?xml version="1.0" encoding="utf-8"?>
<calcChain xmlns="http://schemas.openxmlformats.org/spreadsheetml/2006/main">
  <c r="AH74" i="1" l="1"/>
  <c r="AH68" i="1"/>
  <c r="AH61" i="1"/>
  <c r="AH44" i="1"/>
  <c r="AH34" i="1"/>
  <c r="AH21" i="1"/>
  <c r="AE71" i="1" l="1"/>
  <c r="AF71" i="1" s="1"/>
  <c r="AE70" i="1"/>
  <c r="AF70" i="1" s="1"/>
  <c r="AE65" i="1"/>
  <c r="AF65" i="1" s="1"/>
  <c r="AE64" i="1"/>
  <c r="AF64" i="1" s="1"/>
  <c r="AE63" i="1"/>
  <c r="AF63" i="1" s="1"/>
  <c r="AE58" i="1"/>
  <c r="AF58" i="1" s="1"/>
  <c r="AE57" i="1"/>
  <c r="AF57" i="1" s="1"/>
  <c r="AE56" i="1"/>
  <c r="AF56" i="1" s="1"/>
  <c r="AE55" i="1"/>
  <c r="AF55" i="1" s="1"/>
  <c r="AE54" i="1"/>
  <c r="AF54" i="1" s="1"/>
  <c r="AE53" i="1"/>
  <c r="AF53" i="1" s="1"/>
  <c r="AE52" i="1"/>
  <c r="AF52" i="1" s="1"/>
  <c r="AE51" i="1"/>
  <c r="AF51" i="1" s="1"/>
  <c r="AE46" i="1"/>
  <c r="AF46" i="1" s="1"/>
  <c r="AE41" i="1"/>
  <c r="AF41" i="1" s="1"/>
  <c r="AE40" i="1"/>
  <c r="AF40" i="1" s="1"/>
  <c r="AE39" i="1"/>
  <c r="AF39" i="1" s="1"/>
  <c r="AE38" i="1"/>
  <c r="AF38" i="1" s="1"/>
  <c r="AE37" i="1"/>
  <c r="AF37" i="1" s="1"/>
  <c r="AE36" i="1"/>
  <c r="AF36" i="1" s="1"/>
  <c r="AE24" i="1"/>
  <c r="AF24" i="1" s="1"/>
  <c r="AE25" i="1"/>
  <c r="AF25" i="1" s="1"/>
  <c r="AE26" i="1"/>
  <c r="AF26" i="1" s="1"/>
  <c r="AE27" i="1"/>
  <c r="AF27" i="1" s="1"/>
  <c r="AE28" i="1"/>
  <c r="AF28" i="1" s="1"/>
  <c r="AE29" i="1"/>
  <c r="AF29" i="1" s="1"/>
  <c r="AE30" i="1"/>
  <c r="AF30" i="1" s="1"/>
  <c r="AE31" i="1"/>
  <c r="AF31" i="1" s="1"/>
  <c r="AE17" i="1"/>
  <c r="AF17" i="1" s="1"/>
  <c r="AE18" i="1"/>
  <c r="AF18" i="1" s="1"/>
  <c r="AE23" i="1"/>
  <c r="AF23" i="1" s="1"/>
  <c r="AE16" i="1"/>
  <c r="AF16" i="1" s="1"/>
  <c r="AG57" i="1" l="1"/>
  <c r="AH57" i="1" s="1"/>
  <c r="AG23" i="1"/>
  <c r="AH23" i="1" s="1"/>
  <c r="AG25" i="1"/>
  <c r="AH25" i="1" s="1"/>
  <c r="AG58" i="1"/>
  <c r="AH58" i="1" s="1"/>
  <c r="AG46" i="1"/>
  <c r="AH46" i="1" s="1"/>
  <c r="AH49" i="1" s="1"/>
  <c r="AH76" i="1" s="1"/>
  <c r="AG17" i="1"/>
  <c r="AH17" i="1" s="1"/>
  <c r="AG24" i="1"/>
  <c r="AH24" i="1"/>
  <c r="AG51" i="1"/>
  <c r="AH51" i="1" s="1"/>
  <c r="AG63" i="1"/>
  <c r="AH63" i="1" s="1"/>
  <c r="AG27" i="1"/>
  <c r="AH27" i="1" s="1"/>
  <c r="AG26" i="1"/>
  <c r="AH26" i="1" s="1"/>
  <c r="AG31" i="1"/>
  <c r="AH31" i="1"/>
  <c r="AG36" i="1"/>
  <c r="AH36" i="1" s="1"/>
  <c r="AG52" i="1"/>
  <c r="AH52" i="1" s="1"/>
  <c r="AG64" i="1"/>
  <c r="AH64" i="1" s="1"/>
  <c r="AG16" i="1"/>
  <c r="AH16" i="1" s="1"/>
  <c r="AG41" i="1"/>
  <c r="AH41" i="1" s="1"/>
  <c r="AG30" i="1"/>
  <c r="AH30" i="1" s="1"/>
  <c r="AG37" i="1"/>
  <c r="AH37" i="1" s="1"/>
  <c r="AG53" i="1"/>
  <c r="AH53" i="1" s="1"/>
  <c r="AG65" i="1"/>
  <c r="AH65" i="1" s="1"/>
  <c r="AG40" i="1"/>
  <c r="AH40" i="1"/>
  <c r="AG18" i="1"/>
  <c r="AH18" i="1" s="1"/>
  <c r="AG29" i="1"/>
  <c r="AH29" i="1" s="1"/>
  <c r="AG38" i="1"/>
  <c r="AH38" i="1" s="1"/>
  <c r="AG54" i="1"/>
  <c r="AH54" i="1"/>
  <c r="AG70" i="1"/>
  <c r="AH70" i="1"/>
  <c r="AG56" i="1"/>
  <c r="AH56" i="1" s="1"/>
  <c r="AG28" i="1"/>
  <c r="AH28" i="1" s="1"/>
  <c r="AG39" i="1"/>
  <c r="AH39" i="1" s="1"/>
  <c r="AG55" i="1"/>
  <c r="AH55" i="1" s="1"/>
  <c r="AG71" i="1"/>
  <c r="AH71" i="1" s="1"/>
</calcChain>
</file>

<file path=xl/sharedStrings.xml><?xml version="1.0" encoding="utf-8"?>
<sst xmlns="http://schemas.openxmlformats.org/spreadsheetml/2006/main" count="371" uniqueCount="94">
  <si>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</si>
  <si>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</si>
  <si>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</si>
  <si>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</si>
  <si>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</si>
  <si>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</si>
  <si>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</si>
  <si>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</si>
  <si>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</si>
  <si>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</si>
  <si>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</si>
  <si>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</si>
  <si>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</si>
  <si>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</si>
  <si>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</si>
  <si>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</si>
  <si>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</si>
  <si>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</si>
  <si>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</si>
  <si>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</si>
  <si>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</si>
  <si>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</si>
  <si>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29/01/2021</t>
  </si>
  <si>
    <t>Calculation Date: 03/02/2021 09:49:48</t>
  </si>
  <si>
    <t>245-D</t>
  </si>
  <si>
    <t>New Hedge</t>
  </si>
  <si>
    <t>CACIB</t>
  </si>
  <si>
    <t>BUY</t>
  </si>
  <si>
    <t>FORWARD</t>
  </si>
  <si>
    <t>EUR</t>
  </si>
  <si>
    <t>AED</t>
  </si>
  <si>
    <t>EURAED</t>
  </si>
  <si>
    <t>SELL</t>
  </si>
  <si>
    <t>260-D</t>
  </si>
  <si>
    <t>271-D</t>
  </si>
  <si>
    <t>244-D</t>
  </si>
  <si>
    <t>SG</t>
  </si>
  <si>
    <t>CHF</t>
  </si>
  <si>
    <t>EURCHF</t>
  </si>
  <si>
    <t>262-D</t>
  </si>
  <si>
    <t>253-D</t>
  </si>
  <si>
    <t>ING</t>
  </si>
  <si>
    <t>254-D</t>
  </si>
  <si>
    <t>258-D</t>
  </si>
  <si>
    <t>278-D</t>
  </si>
  <si>
    <t>267-D</t>
  </si>
  <si>
    <t>270-D</t>
  </si>
  <si>
    <t>272-D</t>
  </si>
  <si>
    <t>236-D</t>
  </si>
  <si>
    <t>CZK</t>
  </si>
  <si>
    <t>EURCZK</t>
  </si>
  <si>
    <t>242-D</t>
  </si>
  <si>
    <t>243-D</t>
  </si>
  <si>
    <t>255-D</t>
  </si>
  <si>
    <t>266-D</t>
  </si>
  <si>
    <t>KBC</t>
  </si>
  <si>
    <t>274-D</t>
  </si>
  <si>
    <t>235-D</t>
  </si>
  <si>
    <t>PLN</t>
  </si>
  <si>
    <t>EURPLN</t>
  </si>
  <si>
    <t>240-D</t>
  </si>
  <si>
    <t>246-D</t>
  </si>
  <si>
    <t>252-D</t>
  </si>
  <si>
    <t>256-D</t>
  </si>
  <si>
    <t>265-D</t>
  </si>
  <si>
    <t>275-D</t>
  </si>
  <si>
    <t>280-D</t>
  </si>
  <si>
    <t>257-D</t>
  </si>
  <si>
    <t>RUB</t>
  </si>
  <si>
    <t>EURRUB</t>
  </si>
  <si>
    <t>259-D</t>
  </si>
  <si>
    <t>279-D</t>
  </si>
  <si>
    <t>273-D</t>
  </si>
  <si>
    <t>SGD</t>
  </si>
  <si>
    <t>EURSGD</t>
  </si>
  <si>
    <t>276-D</t>
  </si>
  <si>
    <t>TOTAL EURAED</t>
  </si>
  <si>
    <t>TOTAL EURCHF</t>
  </si>
  <si>
    <t>TOTAL EURCZK</t>
  </si>
  <si>
    <t>TOTAL EURPLN</t>
  </si>
  <si>
    <t>TOTAL EURRUB</t>
  </si>
  <si>
    <t>TOTAL EURSGD</t>
  </si>
  <si>
    <t>GRAND TOTAL</t>
  </si>
  <si>
    <t>277-D</t>
  </si>
  <si>
    <t>EURHRK</t>
  </si>
  <si>
    <t>HRK</t>
  </si>
  <si>
    <t>TOTAL EURHRK</t>
  </si>
  <si>
    <t>EURUSD</t>
  </si>
  <si>
    <t>EURBHD</t>
  </si>
  <si>
    <t>EURMXN</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</si>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</sst>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54">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Border="1" applyAlignment="1">
      <alignment horizontal="center" vertical="center"/>
    </xf>
    <xf numFmtId="166" fontId="48" fillId="0" borderId="0" xfId="0" applyNumberFormat="1" applyFont="1" applyFill="1" applyBorder="1" applyAlignment="1">
      <alignment horizontal="center" vertical="center"/>
    </xf>
    <xf numFmtId="164" fontId="48" fillId="0" borderId="0" xfId="0" applyNumberFormat="1" applyFont="1" applyFill="1" applyBorder="1" applyAlignment="1">
      <alignment horizontal="center" vertical="center"/>
    </xf>
    <xf numFmtId="164" fontId="56" fillId="0" borderId="0" xfId="0" applyNumberFormat="1" applyFont="1" applyFill="1" applyBorder="1" applyAlignment="1">
      <alignment horizontal="center" vertical="center"/>
    </xf>
    <xf numFmtId="169" fontId="48" fillId="0" borderId="0" xfId="0" applyNumberFormat="1" applyFont="1" applyFill="1" applyBorder="1" applyAlignment="1">
      <alignment horizontal="center" vertical="center"/>
    </xf>
    <xf numFmtId="0" fontId="48" fillId="0" borderId="0" xfId="0" applyFont="1" applyFill="1" applyBorder="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169"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9" fontId="48" fillId="0" borderId="0" xfId="0" applyNumberFormat="1" applyFont="1" applyAlignment="1">
      <alignment horizontal="center" vertical="center"/>
    </xf>
    <xf numFmtId="164" fontId="48"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7C8D80E5-8FB4-402B-ABBC-91B44BD7D19A}"/>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1"/>
  <sheetViews>
    <sheetView showGridLines="0" tabSelected="1" workbookViewId="0">
      <pane ySplit="14" topLeftCell="A15"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20" customWidth="1"/>
    <col min="34" max="34" width="13.140625" style="120" bestFit="1" customWidth="1"/>
  </cols>
  <sheetData>
    <row r="1" spans="1:34"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107" t="s">
        <v>87</v>
      </c>
      <c r="AF1" s="108">
        <v>1.2136</v>
      </c>
      <c r="AG1" s="109"/>
      <c r="AH1" s="110"/>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107" t="s">
        <v>50</v>
      </c>
      <c r="AF2" s="111">
        <v>26.02</v>
      </c>
      <c r="AG2" s="112"/>
      <c r="AH2" s="110"/>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107" t="s">
        <v>59</v>
      </c>
      <c r="AF3" s="108">
        <v>4.5304000000000002</v>
      </c>
      <c r="AG3" s="113"/>
      <c r="AH3" s="110"/>
    </row>
    <row r="4" spans="1:34" s="7" customFormat="1" ht="15.75"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107" t="s">
        <v>38</v>
      </c>
      <c r="AF4" s="108">
        <v>1.0798000000000001</v>
      </c>
      <c r="AG4" s="113"/>
      <c r="AH4" s="110"/>
    </row>
    <row r="5" spans="1:34" s="7" customFormat="1" ht="15.75"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107" t="s">
        <v>74</v>
      </c>
      <c r="AF5" s="108">
        <v>1.6121000000000001</v>
      </c>
      <c r="AG5" s="113"/>
      <c r="AH5" s="110"/>
    </row>
    <row r="6" spans="1:34" s="7" customFormat="1" ht="15.75"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107" t="s">
        <v>88</v>
      </c>
      <c r="AF6" s="108">
        <v>0.45760000000000001</v>
      </c>
      <c r="AG6" s="113"/>
      <c r="AH6" s="110"/>
    </row>
    <row r="7" spans="1:34" s="7" customFormat="1" ht="15.75"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107" t="s">
        <v>69</v>
      </c>
      <c r="AF7" s="108">
        <v>92.065700000000007</v>
      </c>
      <c r="AG7" s="113"/>
      <c r="AH7" s="110"/>
    </row>
    <row r="8" spans="1:34" s="7" customFormat="1" ht="15.75" x14ac:dyDescent="0.25">
      <c r="B8" s="13"/>
      <c r="C8" s="13"/>
      <c r="D8" s="12"/>
      <c r="E8" s="36"/>
      <c r="F8" s="36"/>
      <c r="G8" s="36"/>
      <c r="H8" s="9"/>
      <c r="I8" s="9"/>
      <c r="J8" s="9"/>
      <c r="K8" s="39"/>
      <c r="L8" s="9"/>
      <c r="M8" s="9"/>
      <c r="N8" s="9"/>
      <c r="O8" s="39"/>
      <c r="P8" s="39"/>
      <c r="Q8" s="9"/>
      <c r="R8" s="79"/>
      <c r="S8" s="83"/>
      <c r="T8" s="83"/>
      <c r="U8" s="10"/>
      <c r="V8" s="71"/>
      <c r="W8" s="71"/>
      <c r="X8" s="42"/>
      <c r="Y8" s="42"/>
      <c r="Z8" s="42"/>
      <c r="AA8" s="42"/>
      <c r="AC8" s="13"/>
      <c r="AE8" s="107" t="s">
        <v>31</v>
      </c>
      <c r="AF8" s="108">
        <v>4.4577999999999998</v>
      </c>
      <c r="AG8" s="113"/>
      <c r="AH8" s="110"/>
    </row>
    <row r="9" spans="1:34" s="7" customFormat="1" ht="15.75" x14ac:dyDescent="0.25">
      <c r="B9" s="13"/>
      <c r="C9" s="13"/>
      <c r="D9" s="12"/>
      <c r="E9" s="36"/>
      <c r="F9" s="36"/>
      <c r="G9" s="36"/>
      <c r="H9" s="9"/>
      <c r="I9" s="9"/>
      <c r="J9" s="9"/>
      <c r="K9" s="39"/>
      <c r="L9" s="9"/>
      <c r="M9" s="9"/>
      <c r="N9" s="9"/>
      <c r="O9" s="39"/>
      <c r="P9" s="39"/>
      <c r="Q9" s="9"/>
      <c r="R9" s="79"/>
      <c r="S9" s="83"/>
      <c r="T9" s="83"/>
      <c r="U9" s="10"/>
      <c r="V9" s="71"/>
      <c r="W9" s="71"/>
      <c r="X9" s="42"/>
      <c r="Y9" s="42"/>
      <c r="Z9" s="42"/>
      <c r="AA9" s="42"/>
      <c r="AC9" s="13"/>
      <c r="AE9" s="107" t="s">
        <v>84</v>
      </c>
      <c r="AF9" s="108">
        <v>7.5656999999999996</v>
      </c>
      <c r="AG9" s="113"/>
      <c r="AH9" s="110"/>
    </row>
    <row r="10" spans="1:34" s="7" customFormat="1" ht="15.75" x14ac:dyDescent="0.25">
      <c r="B10" s="13"/>
      <c r="C10" s="13"/>
      <c r="D10" s="12"/>
      <c r="E10" s="36"/>
      <c r="F10" s="36"/>
      <c r="G10" s="36"/>
      <c r="H10" s="9"/>
      <c r="I10" s="9"/>
      <c r="J10" s="9"/>
      <c r="K10" s="39"/>
      <c r="L10" s="9"/>
      <c r="M10" s="9"/>
      <c r="N10" s="9"/>
      <c r="O10" s="39"/>
      <c r="P10" s="39"/>
      <c r="Q10" s="9"/>
      <c r="R10" s="79"/>
      <c r="S10" s="83"/>
      <c r="T10" s="83"/>
      <c r="U10" s="10"/>
      <c r="V10" s="71"/>
      <c r="W10" s="71"/>
      <c r="X10" s="42"/>
      <c r="Y10" s="42"/>
      <c r="Z10" s="42"/>
      <c r="AA10" s="42"/>
      <c r="AC10" s="13"/>
      <c r="AE10" s="107" t="s">
        <v>89</v>
      </c>
      <c r="AF10" s="108">
        <v>24.5349</v>
      </c>
      <c r="AG10" s="113"/>
      <c r="AH10" s="110"/>
    </row>
    <row r="11" spans="1:34" s="7" customFormat="1" ht="6" customHeight="1" x14ac:dyDescent="0.25">
      <c r="B11" s="13"/>
      <c r="C11" s="13"/>
      <c r="D11" s="12"/>
      <c r="E11" s="36"/>
      <c r="F11" s="36"/>
      <c r="G11" s="36"/>
      <c r="H11" s="9"/>
      <c r="I11" s="9"/>
      <c r="J11" s="9"/>
      <c r="K11" s="39"/>
      <c r="L11" s="9"/>
      <c r="M11" s="9"/>
      <c r="N11" s="9"/>
      <c r="O11" s="39"/>
      <c r="P11" s="39"/>
      <c r="Q11" s="9"/>
      <c r="R11" s="79"/>
      <c r="S11" s="83"/>
      <c r="T11" s="83"/>
      <c r="U11" s="10"/>
      <c r="V11" s="71"/>
      <c r="W11" s="71"/>
      <c r="X11" s="43"/>
      <c r="Y11" s="43"/>
      <c r="Z11" s="42"/>
      <c r="AA11" s="42"/>
      <c r="AC11" s="13"/>
      <c r="AE11" s="110"/>
      <c r="AF11" s="110"/>
      <c r="AG11" s="109"/>
      <c r="AH11" s="110"/>
    </row>
    <row r="12" spans="1:34" s="14" customFormat="1" x14ac:dyDescent="0.2">
      <c r="A12" s="136" t="s">
        <v>0</v>
      </c>
      <c r="B12" s="139" t="s">
        <v>1</v>
      </c>
      <c r="C12" s="139" t="s">
        <v>2</v>
      </c>
      <c r="D12" s="139" t="s">
        <v>3</v>
      </c>
      <c r="E12" s="121" t="s">
        <v>4</v>
      </c>
      <c r="F12" s="121" t="s">
        <v>5</v>
      </c>
      <c r="G12" s="121" t="s">
        <v>6</v>
      </c>
      <c r="H12" s="124" t="s">
        <v>7</v>
      </c>
      <c r="I12" s="130" t="s">
        <v>8</v>
      </c>
      <c r="J12" s="124" t="s">
        <v>9</v>
      </c>
      <c r="K12" s="125"/>
      <c r="L12" s="124" t="s">
        <v>7</v>
      </c>
      <c r="M12" s="130" t="s">
        <v>8</v>
      </c>
      <c r="N12" s="124" t="s">
        <v>10</v>
      </c>
      <c r="O12" s="125"/>
      <c r="P12" s="130" t="s">
        <v>20</v>
      </c>
      <c r="Q12" s="124" t="s">
        <v>11</v>
      </c>
      <c r="R12" s="125"/>
      <c r="S12" s="124" t="s">
        <v>19</v>
      </c>
      <c r="T12" s="125"/>
      <c r="U12" s="45"/>
      <c r="V12" s="140" t="s">
        <v>12</v>
      </c>
      <c r="W12" s="141"/>
      <c r="X12" s="141"/>
      <c r="Y12" s="141"/>
      <c r="Z12" s="141"/>
      <c r="AA12" s="142"/>
      <c r="AC12" s="139" t="s">
        <v>18</v>
      </c>
      <c r="AE12" s="133" t="s">
        <v>90</v>
      </c>
      <c r="AF12" s="133" t="s">
        <v>91</v>
      </c>
      <c r="AG12" s="133" t="s">
        <v>92</v>
      </c>
      <c r="AH12" s="133" t="s">
        <v>93</v>
      </c>
    </row>
    <row r="13" spans="1:34" s="14" customFormat="1" x14ac:dyDescent="0.2">
      <c r="A13" s="137"/>
      <c r="B13" s="139"/>
      <c r="C13" s="139"/>
      <c r="D13" s="139"/>
      <c r="E13" s="122"/>
      <c r="F13" s="122"/>
      <c r="G13" s="122"/>
      <c r="H13" s="126"/>
      <c r="I13" s="131"/>
      <c r="J13" s="126"/>
      <c r="K13" s="127"/>
      <c r="L13" s="126"/>
      <c r="M13" s="131"/>
      <c r="N13" s="126"/>
      <c r="O13" s="127"/>
      <c r="P13" s="131"/>
      <c r="Q13" s="126"/>
      <c r="R13" s="127"/>
      <c r="S13" s="126"/>
      <c r="T13" s="127"/>
      <c r="U13" s="45"/>
      <c r="V13" s="143" t="s">
        <v>13</v>
      </c>
      <c r="W13" s="143" t="s">
        <v>14</v>
      </c>
      <c r="X13" s="140" t="s">
        <v>29</v>
      </c>
      <c r="Y13" s="141"/>
      <c r="Z13" s="141"/>
      <c r="AA13" s="142"/>
      <c r="AC13" s="139"/>
      <c r="AE13" s="134"/>
      <c r="AF13" s="134"/>
      <c r="AG13" s="134"/>
      <c r="AH13" s="134"/>
    </row>
    <row r="14" spans="1:34" s="14" customFormat="1" x14ac:dyDescent="0.2">
      <c r="A14" s="138"/>
      <c r="B14" s="139"/>
      <c r="C14" s="139"/>
      <c r="D14" s="139"/>
      <c r="E14" s="123"/>
      <c r="F14" s="123"/>
      <c r="G14" s="123"/>
      <c r="H14" s="128"/>
      <c r="I14" s="132"/>
      <c r="J14" s="128"/>
      <c r="K14" s="129"/>
      <c r="L14" s="128"/>
      <c r="M14" s="132"/>
      <c r="N14" s="128"/>
      <c r="O14" s="129"/>
      <c r="P14" s="132"/>
      <c r="Q14" s="128"/>
      <c r="R14" s="129"/>
      <c r="S14" s="128"/>
      <c r="T14" s="129"/>
      <c r="U14" s="45"/>
      <c r="V14" s="144"/>
      <c r="W14" s="144"/>
      <c r="X14" s="145" t="s">
        <v>15</v>
      </c>
      <c r="Y14" s="146"/>
      <c r="Z14" s="44" t="s">
        <v>16</v>
      </c>
      <c r="AA14" s="44" t="s">
        <v>17</v>
      </c>
      <c r="AC14" s="139"/>
      <c r="AE14" s="135"/>
      <c r="AF14" s="135"/>
      <c r="AG14" s="135"/>
      <c r="AH14" s="135"/>
    </row>
    <row r="15" spans="1:34" x14ac:dyDescent="0.2">
      <c r="A15" s="53"/>
      <c r="B15" s="53"/>
      <c r="C15" s="53"/>
      <c r="D15" s="53"/>
      <c r="E15" s="59"/>
      <c r="F15" s="59"/>
      <c r="G15" s="59"/>
      <c r="H15" s="53"/>
      <c r="I15" s="53"/>
      <c r="J15" s="53"/>
      <c r="K15" s="64"/>
      <c r="L15" s="53"/>
      <c r="M15" s="53"/>
      <c r="N15" s="53"/>
      <c r="O15" s="64"/>
      <c r="P15" s="53"/>
      <c r="Q15" s="53"/>
      <c r="R15" s="72"/>
      <c r="S15" s="64"/>
      <c r="T15" s="64"/>
      <c r="U15" s="53"/>
      <c r="V15" s="72"/>
      <c r="W15" s="72"/>
      <c r="X15" s="64"/>
      <c r="Y15" s="64"/>
      <c r="Z15" s="64"/>
      <c r="AA15" s="64"/>
      <c r="AB15" s="53"/>
      <c r="AC15" s="54"/>
      <c r="AE15" s="114"/>
      <c r="AF15" s="114"/>
      <c r="AG15" s="115"/>
      <c r="AH15" s="114"/>
    </row>
    <row r="16" spans="1:34" s="46" customFormat="1" x14ac:dyDescent="0.2">
      <c r="A16" s="48">
        <v>2021</v>
      </c>
      <c r="B16" s="48" t="s">
        <v>24</v>
      </c>
      <c r="C16" s="48">
        <v>416</v>
      </c>
      <c r="D16" s="48" t="s">
        <v>26</v>
      </c>
      <c r="E16" s="60">
        <v>44133</v>
      </c>
      <c r="F16" s="60"/>
      <c r="G16" s="60">
        <v>44301</v>
      </c>
      <c r="H16" s="48" t="s">
        <v>27</v>
      </c>
      <c r="I16" s="48" t="s">
        <v>28</v>
      </c>
      <c r="J16" s="48" t="s">
        <v>29</v>
      </c>
      <c r="K16" s="65">
        <v>277339.68379578198</v>
      </c>
      <c r="L16" s="48" t="s">
        <v>32</v>
      </c>
      <c r="M16" s="48" t="s">
        <v>28</v>
      </c>
      <c r="N16" s="48" t="s">
        <v>30</v>
      </c>
      <c r="O16" s="85">
        <v>-1200000</v>
      </c>
      <c r="P16" s="48"/>
      <c r="Q16" s="48" t="s">
        <v>31</v>
      </c>
      <c r="R16" s="73">
        <v>4.3268240000000002</v>
      </c>
      <c r="S16" s="65"/>
      <c r="T16" s="65">
        <v>0</v>
      </c>
      <c r="U16" s="48"/>
      <c r="V16" s="73">
        <v>4.4574429325999994</v>
      </c>
      <c r="W16" s="73">
        <v>4.4650981561407566</v>
      </c>
      <c r="X16" s="65">
        <v>8596.546304575133</v>
      </c>
      <c r="Y16" s="65">
        <v>8596.546304575133</v>
      </c>
      <c r="Z16" s="65">
        <v>8596.546304575133</v>
      </c>
      <c r="AA16" s="65">
        <v>0</v>
      </c>
      <c r="AB16" s="48"/>
      <c r="AC16" s="55" t="s">
        <v>25</v>
      </c>
      <c r="AE16" s="116">
        <f>IF(Q16&lt;&gt;"",VLOOKUP(Q16,$AE$1:$AF$10,2,FALSE),"")</f>
        <v>4.4577999999999998</v>
      </c>
      <c r="AF16" s="116">
        <f>IF(AE16&lt;&gt;"",AE16+W16-V16,"")</f>
        <v>4.4654552235407579</v>
      </c>
      <c r="AG16" s="117">
        <f>IF(AF16&lt;&gt;"",X16/(O16/W16+K16),"")</f>
        <v>1.0009260318440383</v>
      </c>
      <c r="AH16" s="118">
        <f>IF(AF16&lt;&gt;"",(O16/AF16+K16)*AG16,"")</f>
        <v>8618.0561199319764</v>
      </c>
    </row>
    <row r="17" spans="1:34" s="46" customFormat="1" x14ac:dyDescent="0.2">
      <c r="A17" s="48">
        <v>2021</v>
      </c>
      <c r="B17" s="48" t="s">
        <v>33</v>
      </c>
      <c r="C17" s="48">
        <v>440</v>
      </c>
      <c r="D17" s="48" t="s">
        <v>26</v>
      </c>
      <c r="E17" s="60">
        <v>44161</v>
      </c>
      <c r="F17" s="60"/>
      <c r="G17" s="60">
        <v>44362</v>
      </c>
      <c r="H17" s="48" t="s">
        <v>27</v>
      </c>
      <c r="I17" s="48" t="s">
        <v>28</v>
      </c>
      <c r="J17" s="48" t="s">
        <v>29</v>
      </c>
      <c r="K17" s="65">
        <v>272514.711252496</v>
      </c>
      <c r="L17" s="48" t="s">
        <v>32</v>
      </c>
      <c r="M17" s="48" t="s">
        <v>28</v>
      </c>
      <c r="N17" s="48" t="s">
        <v>30</v>
      </c>
      <c r="O17" s="85">
        <v>-1200000</v>
      </c>
      <c r="P17" s="48"/>
      <c r="Q17" s="48" t="s">
        <v>31</v>
      </c>
      <c r="R17" s="73">
        <v>4.4034319999999996</v>
      </c>
      <c r="S17" s="65"/>
      <c r="T17" s="65">
        <v>0</v>
      </c>
      <c r="U17" s="48"/>
      <c r="V17" s="73">
        <v>4.4574429325999994</v>
      </c>
      <c r="W17" s="73">
        <v>4.4712797793901906</v>
      </c>
      <c r="X17" s="65">
        <v>4141.5448412794149</v>
      </c>
      <c r="Y17" s="65">
        <v>4141.5448412794149</v>
      </c>
      <c r="Z17" s="65">
        <v>4141.5448412794149</v>
      </c>
      <c r="AA17" s="65">
        <v>0</v>
      </c>
      <c r="AB17" s="48"/>
      <c r="AC17" s="55" t="s">
        <v>25</v>
      </c>
      <c r="AE17" s="116">
        <f t="shared" ref="AE17:AE18" si="0">IF(Q17&lt;&gt;"",VLOOKUP(Q17,$AE$1:$AF$10,2,FALSE),"")</f>
        <v>4.4577999999999998</v>
      </c>
      <c r="AF17" s="116">
        <f t="shared" ref="AF17:AF18" si="1">IF(AE17&lt;&gt;"",AE17+W17-V17,"")</f>
        <v>4.4716368467901901</v>
      </c>
      <c r="AG17" s="117">
        <f t="shared" ref="AG17:AG18" si="2">IF(AF17&lt;&gt;"",X17/(O17/W17+K17),"")</f>
        <v>1.0015407483631451</v>
      </c>
      <c r="AH17" s="118">
        <f t="shared" ref="AH17:AH18" si="3">IF(AF17&lt;&gt;"",(O17/AF17+K17)*AG17,"")</f>
        <v>4163.0083984269831</v>
      </c>
    </row>
    <row r="18" spans="1:34" s="46" customFormat="1" x14ac:dyDescent="0.2">
      <c r="A18" s="49">
        <v>2021</v>
      </c>
      <c r="B18" s="49" t="s">
        <v>34</v>
      </c>
      <c r="C18" s="49">
        <v>460</v>
      </c>
      <c r="D18" s="49" t="s">
        <v>26</v>
      </c>
      <c r="E18" s="61">
        <v>44207</v>
      </c>
      <c r="F18" s="61"/>
      <c r="G18" s="61">
        <v>44362</v>
      </c>
      <c r="H18" s="49" t="s">
        <v>27</v>
      </c>
      <c r="I18" s="49" t="s">
        <v>28</v>
      </c>
      <c r="J18" s="49" t="s">
        <v>29</v>
      </c>
      <c r="K18" s="66">
        <v>489981.32948415901</v>
      </c>
      <c r="L18" s="49" t="s">
        <v>32</v>
      </c>
      <c r="M18" s="49" t="s">
        <v>28</v>
      </c>
      <c r="N18" s="49" t="s">
        <v>30</v>
      </c>
      <c r="O18" s="86">
        <v>-2200000</v>
      </c>
      <c r="P18" s="49"/>
      <c r="Q18" s="49" t="s">
        <v>31</v>
      </c>
      <c r="R18" s="74">
        <v>4.489967</v>
      </c>
      <c r="S18" s="66"/>
      <c r="T18" s="66">
        <v>0</v>
      </c>
      <c r="U18" s="49"/>
      <c r="V18" s="74">
        <v>4.4574429325999994</v>
      </c>
      <c r="W18" s="74">
        <v>4.4712797793901906</v>
      </c>
      <c r="X18" s="86">
        <v>-2050.9780964052125</v>
      </c>
      <c r="Y18" s="86">
        <v>-2050.9780964052125</v>
      </c>
      <c r="Z18" s="86">
        <v>-2050.9780964052125</v>
      </c>
      <c r="AA18" s="66">
        <v>0</v>
      </c>
      <c r="AB18" s="49"/>
      <c r="AC18" s="56" t="s">
        <v>25</v>
      </c>
      <c r="AE18" s="116">
        <f t="shared" si="0"/>
        <v>4.4577999999999998</v>
      </c>
      <c r="AF18" s="116">
        <f t="shared" si="1"/>
        <v>4.4716368467901901</v>
      </c>
      <c r="AG18" s="117">
        <f t="shared" si="2"/>
        <v>1.0015407483632803</v>
      </c>
      <c r="AH18" s="118">
        <f t="shared" si="3"/>
        <v>-2011.6282416346071</v>
      </c>
    </row>
    <row r="19" spans="1:34" s="47" customFormat="1" x14ac:dyDescent="0.2">
      <c r="A19" s="50"/>
      <c r="B19" s="50"/>
      <c r="C19" s="50"/>
      <c r="D19" s="50"/>
      <c r="E19" s="62"/>
      <c r="F19" s="62"/>
      <c r="G19" s="62"/>
      <c r="H19" s="50"/>
      <c r="I19" s="50"/>
      <c r="J19" s="50"/>
      <c r="K19" s="67">
        <v>1039835.7245324369</v>
      </c>
      <c r="L19" s="50"/>
      <c r="M19" s="50"/>
      <c r="N19" s="50"/>
      <c r="O19" s="87">
        <v>-4600000</v>
      </c>
      <c r="P19" s="50"/>
      <c r="Q19" s="50"/>
      <c r="R19" s="75">
        <v>4.4237756902114462</v>
      </c>
      <c r="S19" s="67"/>
      <c r="T19" s="67"/>
      <c r="U19" s="50"/>
      <c r="V19" s="75"/>
      <c r="W19" s="75"/>
      <c r="X19" s="67">
        <v>10687.113049449337</v>
      </c>
      <c r="Y19" s="67">
        <v>10687.113049449337</v>
      </c>
      <c r="Z19" s="67">
        <v>10687.113049449337</v>
      </c>
      <c r="AA19" s="67">
        <v>0</v>
      </c>
      <c r="AB19" s="50"/>
      <c r="AC19" s="57"/>
      <c r="AE19" s="116"/>
      <c r="AF19" s="116"/>
      <c r="AG19" s="117"/>
      <c r="AH19" s="118"/>
    </row>
    <row r="20" spans="1:34"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c r="AE20" s="116"/>
      <c r="AF20" s="116"/>
      <c r="AG20" s="117"/>
      <c r="AH20" s="118"/>
    </row>
    <row r="21" spans="1:34" s="47" customFormat="1" x14ac:dyDescent="0.2">
      <c r="A21" s="50"/>
      <c r="B21" s="50"/>
      <c r="C21" s="50"/>
      <c r="D21" s="50"/>
      <c r="E21" s="62"/>
      <c r="F21" s="62"/>
      <c r="G21" s="62"/>
      <c r="H21" s="50"/>
      <c r="I21" s="50" t="s">
        <v>76</v>
      </c>
      <c r="J21" s="50"/>
      <c r="K21" s="68">
        <v>1039835.7245324369</v>
      </c>
      <c r="L21" s="51"/>
      <c r="M21" s="51"/>
      <c r="N21" s="51"/>
      <c r="O21" s="88">
        <v>-4600000</v>
      </c>
      <c r="P21" s="51"/>
      <c r="Q21" s="51"/>
      <c r="R21" s="76">
        <v>4.4237756902114462</v>
      </c>
      <c r="S21" s="68"/>
      <c r="T21" s="68"/>
      <c r="U21" s="51"/>
      <c r="V21" s="76"/>
      <c r="W21" s="76"/>
      <c r="X21" s="68">
        <v>10687.113049449337</v>
      </c>
      <c r="Y21" s="68">
        <v>10687.113049449337</v>
      </c>
      <c r="Z21" s="68">
        <v>10687.113049449337</v>
      </c>
      <c r="AA21" s="68">
        <v>0</v>
      </c>
      <c r="AB21" s="51"/>
      <c r="AC21" s="57"/>
      <c r="AE21" s="116"/>
      <c r="AF21" s="116"/>
      <c r="AG21" s="117"/>
      <c r="AH21" s="119">
        <f>SUM(AH16:AH18)</f>
        <v>10769.436276724351</v>
      </c>
    </row>
    <row r="22" spans="1:34"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c r="AE22" s="116"/>
      <c r="AF22" s="116"/>
      <c r="AG22" s="117"/>
      <c r="AH22" s="118"/>
    </row>
    <row r="23" spans="1:34" s="46" customFormat="1" x14ac:dyDescent="0.2">
      <c r="A23" s="48">
        <v>2021</v>
      </c>
      <c r="B23" s="48" t="s">
        <v>35</v>
      </c>
      <c r="C23" s="48">
        <v>414</v>
      </c>
      <c r="D23" s="48" t="s">
        <v>36</v>
      </c>
      <c r="E23" s="60">
        <v>44118</v>
      </c>
      <c r="F23" s="60"/>
      <c r="G23" s="60">
        <v>44243</v>
      </c>
      <c r="H23" s="48" t="s">
        <v>27</v>
      </c>
      <c r="I23" s="48" t="s">
        <v>28</v>
      </c>
      <c r="J23" s="48" t="s">
        <v>29</v>
      </c>
      <c r="K23" s="65">
        <v>20778264.516730402</v>
      </c>
      <c r="L23" s="48" t="s">
        <v>32</v>
      </c>
      <c r="M23" s="48" t="s">
        <v>28</v>
      </c>
      <c r="N23" s="48" t="s">
        <v>37</v>
      </c>
      <c r="O23" s="85">
        <v>-22293000</v>
      </c>
      <c r="P23" s="48"/>
      <c r="Q23" s="48" t="s">
        <v>38</v>
      </c>
      <c r="R23" s="73">
        <v>1.0729</v>
      </c>
      <c r="S23" s="65"/>
      <c r="T23" s="65">
        <v>0</v>
      </c>
      <c r="U23" s="48"/>
      <c r="V23" s="73">
        <v>1.0804624098</v>
      </c>
      <c r="W23" s="73">
        <v>1.0803359702974804</v>
      </c>
      <c r="X23" s="65">
        <v>143052.40013401478</v>
      </c>
      <c r="Y23" s="65">
        <v>143052.40013401478</v>
      </c>
      <c r="Z23" s="65">
        <v>143052.40013401478</v>
      </c>
      <c r="AA23" s="65">
        <v>0</v>
      </c>
      <c r="AB23" s="48"/>
      <c r="AC23" s="55" t="s">
        <v>25</v>
      </c>
      <c r="AE23" s="116">
        <f>IF(Q23&lt;&gt;"",VLOOKUP(Q23,$AE$1:$AF$10,2,FALSE),"")</f>
        <v>1.0798000000000001</v>
      </c>
      <c r="AF23" s="116">
        <f t="shared" ref="AF23" si="4">IF(AE23&lt;&gt;"",AE23+W23-V23,"")</f>
        <v>1.0796735604974805</v>
      </c>
      <c r="AG23" s="117">
        <f t="shared" ref="AG23" si="5">IF(AF23&lt;&gt;"",X23/(O23/W23+K23),"")</f>
        <v>1.0002465637903355</v>
      </c>
      <c r="AH23" s="118">
        <f t="shared" ref="AH23" si="6">IF(AF23&lt;&gt;"",(O23/AF23+K23)*AG23,"")</f>
        <v>130388.97957078999</v>
      </c>
    </row>
    <row r="24" spans="1:34" s="46" customFormat="1" x14ac:dyDescent="0.2">
      <c r="A24" s="48">
        <v>2021</v>
      </c>
      <c r="B24" s="48" t="s">
        <v>39</v>
      </c>
      <c r="C24" s="48">
        <v>444</v>
      </c>
      <c r="D24" s="48" t="s">
        <v>36</v>
      </c>
      <c r="E24" s="60">
        <v>44161</v>
      </c>
      <c r="F24" s="60"/>
      <c r="G24" s="60">
        <v>44243</v>
      </c>
      <c r="H24" s="48" t="s">
        <v>32</v>
      </c>
      <c r="I24" s="48" t="s">
        <v>28</v>
      </c>
      <c r="J24" s="48" t="s">
        <v>29</v>
      </c>
      <c r="K24" s="85">
        <v>-16179651.453325599</v>
      </c>
      <c r="L24" s="48" t="s">
        <v>27</v>
      </c>
      <c r="M24" s="48" t="s">
        <v>28</v>
      </c>
      <c r="N24" s="48" t="s">
        <v>37</v>
      </c>
      <c r="O24" s="65">
        <v>17500000</v>
      </c>
      <c r="P24" s="48"/>
      <c r="Q24" s="48" t="s">
        <v>38</v>
      </c>
      <c r="R24" s="73">
        <v>1.0816055</v>
      </c>
      <c r="S24" s="65"/>
      <c r="T24" s="65">
        <v>0</v>
      </c>
      <c r="U24" s="48"/>
      <c r="V24" s="73">
        <v>1.0804624098</v>
      </c>
      <c r="W24" s="73">
        <v>1.0803359702974804</v>
      </c>
      <c r="X24" s="65">
        <v>19017.799292708216</v>
      </c>
      <c r="Y24" s="65">
        <v>19017.799292708216</v>
      </c>
      <c r="Z24" s="65">
        <v>19017.799292708216</v>
      </c>
      <c r="AA24" s="65">
        <v>0</v>
      </c>
      <c r="AB24" s="48"/>
      <c r="AC24" s="55" t="s">
        <v>25</v>
      </c>
      <c r="AE24" s="116">
        <f t="shared" ref="AE24:AE31" si="7">IF(Q24&lt;&gt;"",VLOOKUP(Q24,$AE$1:$AF$10,2,FALSE),"")</f>
        <v>1.0798000000000001</v>
      </c>
      <c r="AF24" s="116">
        <f t="shared" ref="AF24:AF31" si="8">IF(AE24&lt;&gt;"",AE24+W24-V24,"")</f>
        <v>1.0796735604974805</v>
      </c>
      <c r="AG24" s="117">
        <f t="shared" ref="AG24:AG31" si="9">IF(AF24&lt;&gt;"",X24/(O24/W24+K24),"")</f>
        <v>1.0002465637887703</v>
      </c>
      <c r="AH24" s="118">
        <f t="shared" ref="AH24:AH31" si="10">IF(AF24&lt;&gt;"",(O24/AF24+K24)*AG24,"")</f>
        <v>28958.581594600742</v>
      </c>
    </row>
    <row r="25" spans="1:34" s="46" customFormat="1" x14ac:dyDescent="0.2">
      <c r="A25" s="48">
        <v>2021</v>
      </c>
      <c r="B25" s="48" t="s">
        <v>40</v>
      </c>
      <c r="C25" s="48">
        <v>427</v>
      </c>
      <c r="D25" s="48" t="s">
        <v>41</v>
      </c>
      <c r="E25" s="60">
        <v>44147</v>
      </c>
      <c r="F25" s="60"/>
      <c r="G25" s="60">
        <v>44301</v>
      </c>
      <c r="H25" s="48" t="s">
        <v>27</v>
      </c>
      <c r="I25" s="48" t="s">
        <v>28</v>
      </c>
      <c r="J25" s="48" t="s">
        <v>29</v>
      </c>
      <c r="K25" s="65">
        <v>23178413.146499299</v>
      </c>
      <c r="L25" s="48" t="s">
        <v>32</v>
      </c>
      <c r="M25" s="48" t="s">
        <v>28</v>
      </c>
      <c r="N25" s="48" t="s">
        <v>37</v>
      </c>
      <c r="O25" s="85">
        <v>-25000000</v>
      </c>
      <c r="P25" s="48"/>
      <c r="Q25" s="48" t="s">
        <v>38</v>
      </c>
      <c r="R25" s="73">
        <v>1.0785898</v>
      </c>
      <c r="S25" s="65"/>
      <c r="T25" s="65">
        <v>0</v>
      </c>
      <c r="U25" s="48"/>
      <c r="V25" s="73">
        <v>1.0804624098</v>
      </c>
      <c r="W25" s="73">
        <v>1.0799316274116881</v>
      </c>
      <c r="X25" s="65">
        <v>28829.516561482058</v>
      </c>
      <c r="Y25" s="65">
        <v>28829.516561482058</v>
      </c>
      <c r="Z25" s="65">
        <v>28829.516561482058</v>
      </c>
      <c r="AA25" s="65">
        <v>0</v>
      </c>
      <c r="AB25" s="48"/>
      <c r="AC25" s="55" t="s">
        <v>25</v>
      </c>
      <c r="AE25" s="116">
        <f t="shared" si="7"/>
        <v>1.0798000000000001</v>
      </c>
      <c r="AF25" s="116">
        <f t="shared" si="8"/>
        <v>1.0792692176116883</v>
      </c>
      <c r="AG25" s="117">
        <f t="shared" si="9"/>
        <v>1.0010442162355988</v>
      </c>
      <c r="AH25" s="118">
        <f t="shared" si="10"/>
        <v>14606.426253097647</v>
      </c>
    </row>
    <row r="26" spans="1:34" s="46" customFormat="1" x14ac:dyDescent="0.2">
      <c r="A26" s="48">
        <v>2021</v>
      </c>
      <c r="B26" s="48" t="s">
        <v>42</v>
      </c>
      <c r="C26" s="48">
        <v>429</v>
      </c>
      <c r="D26" s="48" t="s">
        <v>41</v>
      </c>
      <c r="E26" s="60">
        <v>44147</v>
      </c>
      <c r="F26" s="60"/>
      <c r="G26" s="60">
        <v>44301</v>
      </c>
      <c r="H26" s="48" t="s">
        <v>27</v>
      </c>
      <c r="I26" s="48" t="s">
        <v>28</v>
      </c>
      <c r="J26" s="48" t="s">
        <v>29</v>
      </c>
      <c r="K26" s="65">
        <v>27816158.925955102</v>
      </c>
      <c r="L26" s="48" t="s">
        <v>32</v>
      </c>
      <c r="M26" s="48" t="s">
        <v>28</v>
      </c>
      <c r="N26" s="48" t="s">
        <v>37</v>
      </c>
      <c r="O26" s="85">
        <v>-30000000</v>
      </c>
      <c r="P26" s="48"/>
      <c r="Q26" s="48" t="s">
        <v>38</v>
      </c>
      <c r="R26" s="73">
        <v>1.0785098</v>
      </c>
      <c r="S26" s="65"/>
      <c r="T26" s="65">
        <v>0</v>
      </c>
      <c r="U26" s="48"/>
      <c r="V26" s="73">
        <v>1.0804624098</v>
      </c>
      <c r="W26" s="73">
        <v>1.0799316274116881</v>
      </c>
      <c r="X26" s="65">
        <v>36660.724404621389</v>
      </c>
      <c r="Y26" s="65">
        <v>36660.724404621389</v>
      </c>
      <c r="Z26" s="65">
        <v>36660.724404621389</v>
      </c>
      <c r="AA26" s="65">
        <v>0</v>
      </c>
      <c r="AB26" s="48"/>
      <c r="AC26" s="55" t="s">
        <v>25</v>
      </c>
      <c r="AE26" s="116">
        <f t="shared" si="7"/>
        <v>1.0798000000000001</v>
      </c>
      <c r="AF26" s="116">
        <f t="shared" si="8"/>
        <v>1.0792692176116883</v>
      </c>
      <c r="AG26" s="117">
        <f t="shared" si="9"/>
        <v>1.0010442162358508</v>
      </c>
      <c r="AH26" s="118">
        <f t="shared" si="10"/>
        <v>19593.016034552071</v>
      </c>
    </row>
    <row r="27" spans="1:34" s="46" customFormat="1" x14ac:dyDescent="0.2">
      <c r="A27" s="48">
        <v>2021</v>
      </c>
      <c r="B27" s="48" t="s">
        <v>43</v>
      </c>
      <c r="C27" s="48">
        <v>437</v>
      </c>
      <c r="D27" s="48" t="s">
        <v>26</v>
      </c>
      <c r="E27" s="60">
        <v>44147</v>
      </c>
      <c r="F27" s="60"/>
      <c r="G27" s="60">
        <v>44301</v>
      </c>
      <c r="H27" s="48" t="s">
        <v>27</v>
      </c>
      <c r="I27" s="48" t="s">
        <v>28</v>
      </c>
      <c r="J27" s="48" t="s">
        <v>29</v>
      </c>
      <c r="K27" s="65">
        <v>59511937.176174797</v>
      </c>
      <c r="L27" s="48" t="s">
        <v>32</v>
      </c>
      <c r="M27" s="48" t="s">
        <v>28</v>
      </c>
      <c r="N27" s="48" t="s">
        <v>37</v>
      </c>
      <c r="O27" s="85">
        <v>-64150000</v>
      </c>
      <c r="P27" s="48"/>
      <c r="Q27" s="48" t="s">
        <v>38</v>
      </c>
      <c r="R27" s="73">
        <v>1.0779350000000001</v>
      </c>
      <c r="S27" s="65"/>
      <c r="T27" s="65">
        <v>0</v>
      </c>
      <c r="U27" s="48"/>
      <c r="V27" s="73">
        <v>1.0804624098</v>
      </c>
      <c r="W27" s="73">
        <v>1.0799316274116881</v>
      </c>
      <c r="X27" s="65">
        <v>110143.30828704582</v>
      </c>
      <c r="Y27" s="65">
        <v>110143.30828704582</v>
      </c>
      <c r="Z27" s="65">
        <v>110143.30828704582</v>
      </c>
      <c r="AA27" s="65">
        <v>0</v>
      </c>
      <c r="AB27" s="48"/>
      <c r="AC27" s="55" t="s">
        <v>25</v>
      </c>
      <c r="AE27" s="116">
        <f t="shared" si="7"/>
        <v>1.0798000000000001</v>
      </c>
      <c r="AF27" s="116">
        <f t="shared" si="8"/>
        <v>1.0792692176116883</v>
      </c>
      <c r="AG27" s="117">
        <f t="shared" si="9"/>
        <v>1.0010442162372337</v>
      </c>
      <c r="AH27" s="118">
        <f t="shared" si="10"/>
        <v>73646.858555667757</v>
      </c>
    </row>
    <row r="28" spans="1:34" s="46" customFormat="1" x14ac:dyDescent="0.2">
      <c r="A28" s="48">
        <v>2021</v>
      </c>
      <c r="B28" s="48" t="s">
        <v>44</v>
      </c>
      <c r="C28" s="48">
        <v>473</v>
      </c>
      <c r="D28" s="48" t="s">
        <v>36</v>
      </c>
      <c r="E28" s="60">
        <v>44221</v>
      </c>
      <c r="F28" s="60"/>
      <c r="G28" s="60">
        <v>44301</v>
      </c>
      <c r="H28" s="48" t="s">
        <v>32</v>
      </c>
      <c r="I28" s="48" t="s">
        <v>28</v>
      </c>
      <c r="J28" s="48" t="s">
        <v>29</v>
      </c>
      <c r="K28" s="85">
        <v>-18024265.492599498</v>
      </c>
      <c r="L28" s="48" t="s">
        <v>27</v>
      </c>
      <c r="M28" s="48" t="s">
        <v>28</v>
      </c>
      <c r="N28" s="48" t="s">
        <v>37</v>
      </c>
      <c r="O28" s="65">
        <v>19400000</v>
      </c>
      <c r="P28" s="48"/>
      <c r="Q28" s="48" t="s">
        <v>38</v>
      </c>
      <c r="R28" s="73">
        <v>1.0763267999999999</v>
      </c>
      <c r="S28" s="65"/>
      <c r="T28" s="65">
        <v>0</v>
      </c>
      <c r="U28" s="48"/>
      <c r="V28" s="73">
        <v>1.0804624098</v>
      </c>
      <c r="W28" s="73">
        <v>1.0799316274116881</v>
      </c>
      <c r="X28" s="85">
        <v>-60228.084779285768</v>
      </c>
      <c r="Y28" s="85">
        <v>-60228.084779285768</v>
      </c>
      <c r="Z28" s="85">
        <v>-60228.084779285768</v>
      </c>
      <c r="AA28" s="65">
        <v>0</v>
      </c>
      <c r="AB28" s="48"/>
      <c r="AC28" s="55" t="s">
        <v>25</v>
      </c>
      <c r="AE28" s="116">
        <f t="shared" si="7"/>
        <v>1.0798000000000001</v>
      </c>
      <c r="AF28" s="116">
        <f t="shared" si="8"/>
        <v>1.0792692176116883</v>
      </c>
      <c r="AG28" s="117">
        <f t="shared" si="9"/>
        <v>1.0010442162365496</v>
      </c>
      <c r="AH28" s="118">
        <f t="shared" si="10"/>
        <v>-49190.966699968092</v>
      </c>
    </row>
    <row r="29" spans="1:34" s="46" customFormat="1" x14ac:dyDescent="0.2">
      <c r="A29" s="48">
        <v>2021</v>
      </c>
      <c r="B29" s="48" t="s">
        <v>45</v>
      </c>
      <c r="C29" s="48">
        <v>453</v>
      </c>
      <c r="D29" s="48" t="s">
        <v>26</v>
      </c>
      <c r="E29" s="60">
        <v>44194</v>
      </c>
      <c r="F29" s="60"/>
      <c r="G29" s="60">
        <v>44333</v>
      </c>
      <c r="H29" s="48" t="s">
        <v>27</v>
      </c>
      <c r="I29" s="48" t="s">
        <v>28</v>
      </c>
      <c r="J29" s="48" t="s">
        <v>29</v>
      </c>
      <c r="K29" s="65">
        <v>1846183.38508801</v>
      </c>
      <c r="L29" s="48" t="s">
        <v>32</v>
      </c>
      <c r="M29" s="48" t="s">
        <v>28</v>
      </c>
      <c r="N29" s="48" t="s">
        <v>37</v>
      </c>
      <c r="O29" s="85">
        <v>-2000000</v>
      </c>
      <c r="P29" s="48"/>
      <c r="Q29" s="48" t="s">
        <v>38</v>
      </c>
      <c r="R29" s="73">
        <v>1.0833159999999999</v>
      </c>
      <c r="S29" s="65"/>
      <c r="T29" s="65">
        <v>0</v>
      </c>
      <c r="U29" s="48"/>
      <c r="V29" s="73">
        <v>1.0804624098</v>
      </c>
      <c r="W29" s="73">
        <v>1.0797040552421164</v>
      </c>
      <c r="X29" s="85">
        <v>-6185.1984449727161</v>
      </c>
      <c r="Y29" s="85">
        <v>-6185.1984449727161</v>
      </c>
      <c r="Z29" s="85">
        <v>-6185.1984449727161</v>
      </c>
      <c r="AA29" s="65">
        <v>0</v>
      </c>
      <c r="AB29" s="48"/>
      <c r="AC29" s="55" t="s">
        <v>25</v>
      </c>
      <c r="AE29" s="116">
        <f t="shared" si="7"/>
        <v>1.0798000000000001</v>
      </c>
      <c r="AF29" s="116">
        <f t="shared" si="8"/>
        <v>1.0790416454421168</v>
      </c>
      <c r="AG29" s="117">
        <f t="shared" si="9"/>
        <v>1.0014803511090216</v>
      </c>
      <c r="AH29" s="118">
        <f t="shared" si="10"/>
        <v>-7324.0214680384724</v>
      </c>
    </row>
    <row r="30" spans="1:34" s="46" customFormat="1" x14ac:dyDescent="0.2">
      <c r="A30" s="48">
        <v>2021</v>
      </c>
      <c r="B30" s="48" t="s">
        <v>46</v>
      </c>
      <c r="C30" s="48">
        <v>458</v>
      </c>
      <c r="D30" s="48" t="s">
        <v>26</v>
      </c>
      <c r="E30" s="60">
        <v>44207</v>
      </c>
      <c r="F30" s="60"/>
      <c r="G30" s="60">
        <v>44362</v>
      </c>
      <c r="H30" s="48" t="s">
        <v>27</v>
      </c>
      <c r="I30" s="48" t="s">
        <v>28</v>
      </c>
      <c r="J30" s="48" t="s">
        <v>29</v>
      </c>
      <c r="K30" s="65">
        <v>13877144.7127154</v>
      </c>
      <c r="L30" s="48" t="s">
        <v>32</v>
      </c>
      <c r="M30" s="48" t="s">
        <v>28</v>
      </c>
      <c r="N30" s="48" t="s">
        <v>37</v>
      </c>
      <c r="O30" s="85">
        <v>-15000000</v>
      </c>
      <c r="P30" s="48"/>
      <c r="Q30" s="48" t="s">
        <v>38</v>
      </c>
      <c r="R30" s="73">
        <v>1.0809139999999999</v>
      </c>
      <c r="S30" s="65"/>
      <c r="T30" s="65">
        <v>0</v>
      </c>
      <c r="U30" s="48"/>
      <c r="V30" s="73">
        <v>1.0804624098</v>
      </c>
      <c r="W30" s="73">
        <v>1.0795117609744622</v>
      </c>
      <c r="X30" s="85">
        <v>-18059.854690802305</v>
      </c>
      <c r="Y30" s="85">
        <v>-18059.854690802305</v>
      </c>
      <c r="Z30" s="85">
        <v>-18059.854690802305</v>
      </c>
      <c r="AA30" s="65">
        <v>0</v>
      </c>
      <c r="AB30" s="48"/>
      <c r="AC30" s="55" t="s">
        <v>25</v>
      </c>
      <c r="AE30" s="116">
        <f t="shared" si="7"/>
        <v>1.0798000000000001</v>
      </c>
      <c r="AF30" s="116">
        <f t="shared" si="8"/>
        <v>1.0788493511744623</v>
      </c>
      <c r="AG30" s="117">
        <f t="shared" si="9"/>
        <v>1.0018886644497089</v>
      </c>
      <c r="AH30" s="118">
        <f t="shared" si="10"/>
        <v>-26607.555021376746</v>
      </c>
    </row>
    <row r="31" spans="1:34" s="46" customFormat="1" x14ac:dyDescent="0.2">
      <c r="A31" s="49">
        <v>2021</v>
      </c>
      <c r="B31" s="49" t="s">
        <v>47</v>
      </c>
      <c r="C31" s="49">
        <v>461</v>
      </c>
      <c r="D31" s="49" t="s">
        <v>26</v>
      </c>
      <c r="E31" s="61">
        <v>44207</v>
      </c>
      <c r="F31" s="61"/>
      <c r="G31" s="61">
        <v>44362</v>
      </c>
      <c r="H31" s="49" t="s">
        <v>27</v>
      </c>
      <c r="I31" s="49" t="s">
        <v>28</v>
      </c>
      <c r="J31" s="49" t="s">
        <v>29</v>
      </c>
      <c r="K31" s="66">
        <v>8974908.1922406796</v>
      </c>
      <c r="L31" s="49" t="s">
        <v>32</v>
      </c>
      <c r="M31" s="49" t="s">
        <v>28</v>
      </c>
      <c r="N31" s="49" t="s">
        <v>37</v>
      </c>
      <c r="O31" s="86">
        <v>-9700000</v>
      </c>
      <c r="P31" s="49"/>
      <c r="Q31" s="49" t="s">
        <v>38</v>
      </c>
      <c r="R31" s="74">
        <v>1.0807910000000001</v>
      </c>
      <c r="S31" s="66"/>
      <c r="T31" s="66">
        <v>0</v>
      </c>
      <c r="U31" s="49"/>
      <c r="V31" s="74">
        <v>1.0804624098</v>
      </c>
      <c r="W31" s="74">
        <v>1.0795117609744622</v>
      </c>
      <c r="X31" s="86">
        <v>-10655.499163811424</v>
      </c>
      <c r="Y31" s="86">
        <v>-10655.499163811424</v>
      </c>
      <c r="Z31" s="86">
        <v>-10655.499163811424</v>
      </c>
      <c r="AA31" s="66">
        <v>0</v>
      </c>
      <c r="AB31" s="49"/>
      <c r="AC31" s="56" t="s">
        <v>25</v>
      </c>
      <c r="AE31" s="116">
        <f t="shared" si="7"/>
        <v>1.0798000000000001</v>
      </c>
      <c r="AF31" s="116">
        <f t="shared" si="8"/>
        <v>1.0788493511744623</v>
      </c>
      <c r="AG31" s="117">
        <f t="shared" si="9"/>
        <v>1.0018886644464764</v>
      </c>
      <c r="AH31" s="118">
        <f t="shared" si="10"/>
        <v>-16183.012044231082</v>
      </c>
    </row>
    <row r="32" spans="1:34" s="47" customFormat="1" x14ac:dyDescent="0.2">
      <c r="A32" s="50"/>
      <c r="B32" s="50"/>
      <c r="C32" s="50"/>
      <c r="D32" s="50"/>
      <c r="E32" s="62"/>
      <c r="F32" s="62"/>
      <c r="G32" s="62"/>
      <c r="H32" s="50"/>
      <c r="I32" s="50"/>
      <c r="J32" s="50"/>
      <c r="K32" s="67">
        <v>121779093.10947861</v>
      </c>
      <c r="L32" s="50"/>
      <c r="M32" s="50"/>
      <c r="N32" s="50"/>
      <c r="O32" s="87">
        <v>-131243000</v>
      </c>
      <c r="P32" s="50"/>
      <c r="Q32" s="50"/>
      <c r="R32" s="75">
        <v>1.0777137244897481</v>
      </c>
      <c r="S32" s="67"/>
      <c r="T32" s="67"/>
      <c r="U32" s="50"/>
      <c r="V32" s="75"/>
      <c r="W32" s="75"/>
      <c r="X32" s="67">
        <v>242575.11160100007</v>
      </c>
      <c r="Y32" s="67">
        <v>242575.11160100007</v>
      </c>
      <c r="Z32" s="67">
        <v>242575.11160100007</v>
      </c>
      <c r="AA32" s="67">
        <v>0</v>
      </c>
      <c r="AB32" s="50"/>
      <c r="AC32" s="57"/>
      <c r="AE32" s="116"/>
      <c r="AF32" s="116"/>
      <c r="AG32" s="117"/>
      <c r="AH32" s="118"/>
    </row>
    <row r="33" spans="1:34"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c r="AE33" s="116"/>
      <c r="AF33" s="116"/>
      <c r="AG33" s="117"/>
      <c r="AH33" s="118"/>
    </row>
    <row r="34" spans="1:34" s="47" customFormat="1" x14ac:dyDescent="0.2">
      <c r="A34" s="50"/>
      <c r="B34" s="50"/>
      <c r="C34" s="50"/>
      <c r="D34" s="50"/>
      <c r="E34" s="62"/>
      <c r="F34" s="62"/>
      <c r="G34" s="62"/>
      <c r="H34" s="50"/>
      <c r="I34" s="50" t="s">
        <v>77</v>
      </c>
      <c r="J34" s="50"/>
      <c r="K34" s="68">
        <v>121779093.10947861</v>
      </c>
      <c r="L34" s="51"/>
      <c r="M34" s="51"/>
      <c r="N34" s="51"/>
      <c r="O34" s="88">
        <v>-131243000</v>
      </c>
      <c r="P34" s="51"/>
      <c r="Q34" s="51"/>
      <c r="R34" s="76">
        <v>1.0777137244897481</v>
      </c>
      <c r="S34" s="68"/>
      <c r="T34" s="68"/>
      <c r="U34" s="51"/>
      <c r="V34" s="76"/>
      <c r="W34" s="76"/>
      <c r="X34" s="68">
        <v>242575.11160100007</v>
      </c>
      <c r="Y34" s="68">
        <v>242575.11160100007</v>
      </c>
      <c r="Z34" s="68">
        <v>242575.11160100007</v>
      </c>
      <c r="AA34" s="68">
        <v>0</v>
      </c>
      <c r="AB34" s="51"/>
      <c r="AC34" s="57"/>
      <c r="AE34" s="116"/>
      <c r="AF34" s="116"/>
      <c r="AG34" s="117"/>
      <c r="AH34" s="119">
        <f>SUM(AH23:AH31)</f>
        <v>167888.30677509384</v>
      </c>
    </row>
    <row r="35" spans="1:34"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c r="AE35" s="116"/>
      <c r="AF35" s="116"/>
      <c r="AG35" s="117"/>
      <c r="AH35" s="118"/>
    </row>
    <row r="36" spans="1:34" s="46" customFormat="1" x14ac:dyDescent="0.2">
      <c r="A36" s="48">
        <v>2021</v>
      </c>
      <c r="B36" s="48" t="s">
        <v>48</v>
      </c>
      <c r="C36" s="48">
        <v>399</v>
      </c>
      <c r="D36" s="48" t="s">
        <v>41</v>
      </c>
      <c r="E36" s="60">
        <v>44050</v>
      </c>
      <c r="F36" s="60"/>
      <c r="G36" s="60">
        <v>44242</v>
      </c>
      <c r="H36" s="48" t="s">
        <v>27</v>
      </c>
      <c r="I36" s="48" t="s">
        <v>28</v>
      </c>
      <c r="J36" s="48" t="s">
        <v>29</v>
      </c>
      <c r="K36" s="65">
        <v>2133387.5280901999</v>
      </c>
      <c r="L36" s="48" t="s">
        <v>32</v>
      </c>
      <c r="M36" s="48" t="s">
        <v>28</v>
      </c>
      <c r="N36" s="48" t="s">
        <v>49</v>
      </c>
      <c r="O36" s="85">
        <v>-56245000</v>
      </c>
      <c r="P36" s="48"/>
      <c r="Q36" s="48" t="s">
        <v>50</v>
      </c>
      <c r="R36" s="73">
        <v>26.364173999999998</v>
      </c>
      <c r="S36" s="65"/>
      <c r="T36" s="65">
        <v>0</v>
      </c>
      <c r="U36" s="48"/>
      <c r="V36" s="73">
        <v>26.049009267999999</v>
      </c>
      <c r="W36" s="73">
        <v>26.056434117342661</v>
      </c>
      <c r="X36" s="85">
        <v>-25200.246217749216</v>
      </c>
      <c r="Y36" s="85">
        <v>-25200.246217749216</v>
      </c>
      <c r="Z36" s="85">
        <v>-25200.246217749213</v>
      </c>
      <c r="AA36" s="85">
        <v>-3.637978807091713E-12</v>
      </c>
      <c r="AB36" s="48"/>
      <c r="AC36" s="55" t="s">
        <v>25</v>
      </c>
      <c r="AE36" s="116">
        <f t="shared" ref="AE36:AE41" si="11">IF(Q36&lt;&gt;"",VLOOKUP(Q36,$AE$1:$AF$10,2,FALSE),"")</f>
        <v>26.02</v>
      </c>
      <c r="AF36" s="116">
        <f t="shared" ref="AF36:AF41" si="12">IF(AE36&lt;&gt;"",AE36+W36-V36,"")</f>
        <v>26.027424849342658</v>
      </c>
      <c r="AG36" s="117">
        <f t="shared" ref="AG36:AG41" si="13">IF(AF36&lt;&gt;"",X36/(O36/W36+K36),"")</f>
        <v>1.0001525109229104</v>
      </c>
      <c r="AH36" s="118">
        <f t="shared" ref="AH36:AH41" si="14">IF(AF36&lt;&gt;"",(O36/AF36+K36)*AG36,"")</f>
        <v>-27606.496171655479</v>
      </c>
    </row>
    <row r="37" spans="1:34" s="46" customFormat="1" x14ac:dyDescent="0.2">
      <c r="A37" s="48">
        <v>2021</v>
      </c>
      <c r="B37" s="48" t="s">
        <v>51</v>
      </c>
      <c r="C37" s="48">
        <v>410</v>
      </c>
      <c r="D37" s="48" t="s">
        <v>36</v>
      </c>
      <c r="E37" s="60">
        <v>44118</v>
      </c>
      <c r="F37" s="60"/>
      <c r="G37" s="60">
        <v>44243</v>
      </c>
      <c r="H37" s="48" t="s">
        <v>27</v>
      </c>
      <c r="I37" s="48" t="s">
        <v>28</v>
      </c>
      <c r="J37" s="48" t="s">
        <v>29</v>
      </c>
      <c r="K37" s="65">
        <v>10914092.1014282</v>
      </c>
      <c r="L37" s="48" t="s">
        <v>32</v>
      </c>
      <c r="M37" s="48" t="s">
        <v>28</v>
      </c>
      <c r="N37" s="48" t="s">
        <v>49</v>
      </c>
      <c r="O37" s="85">
        <v>-299570000</v>
      </c>
      <c r="P37" s="48"/>
      <c r="Q37" s="48" t="s">
        <v>50</v>
      </c>
      <c r="R37" s="73">
        <v>27.448</v>
      </c>
      <c r="S37" s="65"/>
      <c r="T37" s="65">
        <v>0</v>
      </c>
      <c r="U37" s="48"/>
      <c r="V37" s="73">
        <v>26.049009267999999</v>
      </c>
      <c r="W37" s="73">
        <v>26.057039852848884</v>
      </c>
      <c r="X37" s="85">
        <v>-582706.42986628786</v>
      </c>
      <c r="Y37" s="85">
        <v>-582706.42986628786</v>
      </c>
      <c r="Z37" s="85">
        <v>-582706.42986628774</v>
      </c>
      <c r="AA37" s="85">
        <v>-1.1641532182693481E-10</v>
      </c>
      <c r="AB37" s="48"/>
      <c r="AC37" s="55" t="s">
        <v>25</v>
      </c>
      <c r="AE37" s="116">
        <f t="shared" si="11"/>
        <v>26.02</v>
      </c>
      <c r="AF37" s="116">
        <f t="shared" si="12"/>
        <v>26.028030584848885</v>
      </c>
      <c r="AG37" s="117">
        <f t="shared" si="13"/>
        <v>1.0001671496535116</v>
      </c>
      <c r="AH37" s="118">
        <f t="shared" si="14"/>
        <v>-595522.09910684323</v>
      </c>
    </row>
    <row r="38" spans="1:34" s="46" customFormat="1" x14ac:dyDescent="0.2">
      <c r="A38" s="48">
        <v>2021</v>
      </c>
      <c r="B38" s="48" t="s">
        <v>52</v>
      </c>
      <c r="C38" s="48">
        <v>412</v>
      </c>
      <c r="D38" s="48" t="s">
        <v>36</v>
      </c>
      <c r="E38" s="60">
        <v>44118</v>
      </c>
      <c r="F38" s="60"/>
      <c r="G38" s="60">
        <v>44270</v>
      </c>
      <c r="H38" s="48" t="s">
        <v>27</v>
      </c>
      <c r="I38" s="48" t="s">
        <v>28</v>
      </c>
      <c r="J38" s="48" t="s">
        <v>29</v>
      </c>
      <c r="K38" s="65">
        <v>18210292.4572969</v>
      </c>
      <c r="L38" s="48" t="s">
        <v>32</v>
      </c>
      <c r="M38" s="48" t="s">
        <v>28</v>
      </c>
      <c r="N38" s="48" t="s">
        <v>49</v>
      </c>
      <c r="O38" s="85">
        <v>-500000000</v>
      </c>
      <c r="P38" s="48"/>
      <c r="Q38" s="48" t="s">
        <v>50</v>
      </c>
      <c r="R38" s="73">
        <v>27.457000000000001</v>
      </c>
      <c r="S38" s="65"/>
      <c r="T38" s="65">
        <v>0</v>
      </c>
      <c r="U38" s="48"/>
      <c r="V38" s="73">
        <v>26.049009267999999</v>
      </c>
      <c r="W38" s="73">
        <v>26.069542011545387</v>
      </c>
      <c r="X38" s="85">
        <v>-969558.41840858338</v>
      </c>
      <c r="Y38" s="85">
        <v>-969558.41840858338</v>
      </c>
      <c r="Z38" s="85">
        <v>-969558.41840858327</v>
      </c>
      <c r="AA38" s="85">
        <v>-1.1641532182693481E-10</v>
      </c>
      <c r="AB38" s="48"/>
      <c r="AC38" s="55" t="s">
        <v>25</v>
      </c>
      <c r="AE38" s="116">
        <f t="shared" si="11"/>
        <v>26.02</v>
      </c>
      <c r="AF38" s="116">
        <f t="shared" si="12"/>
        <v>26.040532743545391</v>
      </c>
      <c r="AG38" s="117">
        <f t="shared" si="13"/>
        <v>1.0003929459825045</v>
      </c>
      <c r="AH38" s="118">
        <f t="shared" si="14"/>
        <v>-990932.82807332266</v>
      </c>
    </row>
    <row r="39" spans="1:34" s="46" customFormat="1" x14ac:dyDescent="0.2">
      <c r="A39" s="48">
        <v>2021</v>
      </c>
      <c r="B39" s="48" t="s">
        <v>53</v>
      </c>
      <c r="C39" s="48">
        <v>431</v>
      </c>
      <c r="D39" s="48" t="s">
        <v>26</v>
      </c>
      <c r="E39" s="60">
        <v>44147</v>
      </c>
      <c r="F39" s="60"/>
      <c r="G39" s="60">
        <v>44301</v>
      </c>
      <c r="H39" s="48" t="s">
        <v>27</v>
      </c>
      <c r="I39" s="48" t="s">
        <v>28</v>
      </c>
      <c r="J39" s="48" t="s">
        <v>29</v>
      </c>
      <c r="K39" s="65">
        <v>2600834.1515909401</v>
      </c>
      <c r="L39" s="48" t="s">
        <v>32</v>
      </c>
      <c r="M39" s="48" t="s">
        <v>28</v>
      </c>
      <c r="N39" s="48" t="s">
        <v>49</v>
      </c>
      <c r="O39" s="85">
        <v>-69000000</v>
      </c>
      <c r="P39" s="48"/>
      <c r="Q39" s="48" t="s">
        <v>50</v>
      </c>
      <c r="R39" s="73">
        <v>26.529949999999999</v>
      </c>
      <c r="S39" s="65"/>
      <c r="T39" s="65">
        <v>0</v>
      </c>
      <c r="U39" s="48"/>
      <c r="V39" s="73">
        <v>26.049009267999999</v>
      </c>
      <c r="W39" s="73">
        <v>26.084499355623496</v>
      </c>
      <c r="X39" s="85">
        <v>-44443.530659712975</v>
      </c>
      <c r="Y39" s="85">
        <v>-44443.530659712975</v>
      </c>
      <c r="Z39" s="85">
        <v>-44443.530659712967</v>
      </c>
      <c r="AA39" s="85">
        <v>-7.2759576141834259E-12</v>
      </c>
      <c r="AB39" s="48"/>
      <c r="AC39" s="55" t="s">
        <v>25</v>
      </c>
      <c r="AE39" s="116">
        <f t="shared" si="11"/>
        <v>26.02</v>
      </c>
      <c r="AF39" s="116">
        <f t="shared" si="12"/>
        <v>26.055490087623497</v>
      </c>
      <c r="AG39" s="117">
        <f t="shared" si="13"/>
        <v>1.0006421841508106</v>
      </c>
      <c r="AH39" s="118">
        <f t="shared" si="14"/>
        <v>-47390.549528281459</v>
      </c>
    </row>
    <row r="40" spans="1:34" s="46" customFormat="1" x14ac:dyDescent="0.2">
      <c r="A40" s="48">
        <v>2021</v>
      </c>
      <c r="B40" s="48" t="s">
        <v>54</v>
      </c>
      <c r="C40" s="48">
        <v>451</v>
      </c>
      <c r="D40" s="48" t="s">
        <v>55</v>
      </c>
      <c r="E40" s="60">
        <v>44193</v>
      </c>
      <c r="F40" s="60"/>
      <c r="G40" s="60">
        <v>44362</v>
      </c>
      <c r="H40" s="48" t="s">
        <v>27</v>
      </c>
      <c r="I40" s="48" t="s">
        <v>28</v>
      </c>
      <c r="J40" s="48" t="s">
        <v>29</v>
      </c>
      <c r="K40" s="65">
        <v>2914314.94729074</v>
      </c>
      <c r="L40" s="48" t="s">
        <v>32</v>
      </c>
      <c r="M40" s="48" t="s">
        <v>28</v>
      </c>
      <c r="N40" s="48" t="s">
        <v>49</v>
      </c>
      <c r="O40" s="85">
        <v>-76450000</v>
      </c>
      <c r="P40" s="48"/>
      <c r="Q40" s="48" t="s">
        <v>50</v>
      </c>
      <c r="R40" s="73">
        <v>26.232579999999999</v>
      </c>
      <c r="S40" s="65"/>
      <c r="T40" s="65">
        <v>0</v>
      </c>
      <c r="U40" s="48"/>
      <c r="V40" s="73">
        <v>26.049009267999999</v>
      </c>
      <c r="W40" s="73">
        <v>26.113785580454575</v>
      </c>
      <c r="X40" s="85">
        <v>-13272.269060362418</v>
      </c>
      <c r="Y40" s="85">
        <v>-13272.269060362418</v>
      </c>
      <c r="Z40" s="85">
        <v>-13272.269060362416</v>
      </c>
      <c r="AA40" s="85">
        <v>-1.8189894035458565E-12</v>
      </c>
      <c r="AB40" s="48"/>
      <c r="AC40" s="55" t="s">
        <v>25</v>
      </c>
      <c r="AE40" s="116">
        <f t="shared" si="11"/>
        <v>26.02</v>
      </c>
      <c r="AF40" s="116">
        <f t="shared" si="12"/>
        <v>26.084776312454572</v>
      </c>
      <c r="AG40" s="117">
        <f t="shared" si="13"/>
        <v>1.0011115858877861</v>
      </c>
      <c r="AH40" s="118">
        <f t="shared" si="14"/>
        <v>-16531.685088606551</v>
      </c>
    </row>
    <row r="41" spans="1:34" s="46" customFormat="1" x14ac:dyDescent="0.2">
      <c r="A41" s="49">
        <v>2021</v>
      </c>
      <c r="B41" s="49" t="s">
        <v>56</v>
      </c>
      <c r="C41" s="49">
        <v>465</v>
      </c>
      <c r="D41" s="49" t="s">
        <v>26</v>
      </c>
      <c r="E41" s="61">
        <v>44209</v>
      </c>
      <c r="F41" s="61"/>
      <c r="G41" s="61">
        <v>44362</v>
      </c>
      <c r="H41" s="49" t="s">
        <v>27</v>
      </c>
      <c r="I41" s="49" t="s">
        <v>28</v>
      </c>
      <c r="J41" s="49" t="s">
        <v>29</v>
      </c>
      <c r="K41" s="66">
        <v>19132657.9196558</v>
      </c>
      <c r="L41" s="49" t="s">
        <v>32</v>
      </c>
      <c r="M41" s="49" t="s">
        <v>28</v>
      </c>
      <c r="N41" s="49" t="s">
        <v>49</v>
      </c>
      <c r="O41" s="86">
        <v>-502300000</v>
      </c>
      <c r="P41" s="49"/>
      <c r="Q41" s="49" t="s">
        <v>50</v>
      </c>
      <c r="R41" s="74">
        <v>26.253540000000001</v>
      </c>
      <c r="S41" s="66"/>
      <c r="T41" s="66">
        <v>0</v>
      </c>
      <c r="U41" s="49"/>
      <c r="V41" s="74">
        <v>26.049009267999999</v>
      </c>
      <c r="W41" s="74">
        <v>26.113785580454575</v>
      </c>
      <c r="X41" s="86">
        <v>-102506.99706961575</v>
      </c>
      <c r="Y41" s="86">
        <v>-102506.99706961575</v>
      </c>
      <c r="Z41" s="86">
        <v>-102506.99706961574</v>
      </c>
      <c r="AA41" s="86">
        <v>-1.4551915228366852E-11</v>
      </c>
      <c r="AB41" s="49"/>
      <c r="AC41" s="56" t="s">
        <v>25</v>
      </c>
      <c r="AE41" s="116">
        <f t="shared" si="11"/>
        <v>26.02</v>
      </c>
      <c r="AF41" s="116">
        <f t="shared" si="12"/>
        <v>26.084776312454572</v>
      </c>
      <c r="AG41" s="117">
        <f t="shared" si="13"/>
        <v>1.0011115858875665</v>
      </c>
      <c r="AH41" s="118">
        <f t="shared" si="14"/>
        <v>-123922.36228853834</v>
      </c>
    </row>
    <row r="42" spans="1:34" s="47" customFormat="1" x14ac:dyDescent="0.2">
      <c r="A42" s="50"/>
      <c r="B42" s="50"/>
      <c r="C42" s="50"/>
      <c r="D42" s="50"/>
      <c r="E42" s="62"/>
      <c r="F42" s="62"/>
      <c r="G42" s="62"/>
      <c r="H42" s="50"/>
      <c r="I42" s="50"/>
      <c r="J42" s="50"/>
      <c r="K42" s="67">
        <v>55905579.105352782</v>
      </c>
      <c r="L42" s="50"/>
      <c r="M42" s="50"/>
      <c r="N42" s="50"/>
      <c r="O42" s="87">
        <v>-1503565000</v>
      </c>
      <c r="P42" s="50"/>
      <c r="Q42" s="50"/>
      <c r="R42" s="75">
        <v>26.894721851759485</v>
      </c>
      <c r="S42" s="67"/>
      <c r="T42" s="67"/>
      <c r="U42" s="50"/>
      <c r="V42" s="75"/>
      <c r="W42" s="75"/>
      <c r="X42" s="87">
        <v>-1737687.8912823116</v>
      </c>
      <c r="Y42" s="87">
        <v>-1737687.8912823116</v>
      </c>
      <c r="Z42" s="87">
        <v>-1737687.8912823112</v>
      </c>
      <c r="AA42" s="87">
        <v>-2.6011548470705748E-10</v>
      </c>
      <c r="AB42" s="50"/>
      <c r="AC42" s="57"/>
      <c r="AE42" s="116"/>
      <c r="AF42" s="116"/>
      <c r="AG42" s="117"/>
      <c r="AH42" s="118"/>
    </row>
    <row r="43" spans="1:34" s="47" customFormat="1" x14ac:dyDescent="0.2">
      <c r="A43" s="50"/>
      <c r="B43" s="50"/>
      <c r="C43" s="50"/>
      <c r="D43" s="50"/>
      <c r="E43" s="62"/>
      <c r="F43" s="62"/>
      <c r="G43" s="62"/>
      <c r="H43" s="50"/>
      <c r="I43" s="50"/>
      <c r="J43" s="50"/>
      <c r="K43" s="67"/>
      <c r="L43" s="50"/>
      <c r="M43" s="50"/>
      <c r="N43" s="50"/>
      <c r="O43" s="67"/>
      <c r="P43" s="50"/>
      <c r="Q43" s="50"/>
      <c r="R43" s="75"/>
      <c r="S43" s="67"/>
      <c r="T43" s="67"/>
      <c r="U43" s="50"/>
      <c r="V43" s="75"/>
      <c r="W43" s="75"/>
      <c r="X43" s="67"/>
      <c r="Y43" s="67"/>
      <c r="Z43" s="67"/>
      <c r="AA43" s="67"/>
      <c r="AB43" s="50"/>
      <c r="AC43" s="57"/>
      <c r="AE43" s="116"/>
      <c r="AF43" s="116"/>
      <c r="AG43" s="117"/>
      <c r="AH43" s="118"/>
    </row>
    <row r="44" spans="1:34" s="47" customFormat="1" x14ac:dyDescent="0.2">
      <c r="A44" s="50"/>
      <c r="B44" s="50"/>
      <c r="C44" s="50"/>
      <c r="D44" s="50"/>
      <c r="E44" s="62"/>
      <c r="F44" s="62"/>
      <c r="G44" s="62"/>
      <c r="H44" s="50"/>
      <c r="I44" s="50" t="s">
        <v>78</v>
      </c>
      <c r="J44" s="50"/>
      <c r="K44" s="68">
        <v>55905579.105352782</v>
      </c>
      <c r="L44" s="51"/>
      <c r="M44" s="51"/>
      <c r="N44" s="51"/>
      <c r="O44" s="88">
        <v>-1503565000</v>
      </c>
      <c r="P44" s="51"/>
      <c r="Q44" s="51"/>
      <c r="R44" s="76">
        <v>26.894721851759485</v>
      </c>
      <c r="S44" s="68"/>
      <c r="T44" s="68"/>
      <c r="U44" s="51"/>
      <c r="V44" s="76"/>
      <c r="W44" s="76"/>
      <c r="X44" s="88">
        <v>-1737687.8912823116</v>
      </c>
      <c r="Y44" s="88">
        <v>-1737687.8912823116</v>
      </c>
      <c r="Z44" s="88">
        <v>-1737687.8912823112</v>
      </c>
      <c r="AA44" s="88">
        <v>-2.6011548470705748E-10</v>
      </c>
      <c r="AB44" s="51"/>
      <c r="AC44" s="57"/>
      <c r="AE44" s="116"/>
      <c r="AF44" s="116"/>
      <c r="AG44" s="117"/>
      <c r="AH44" s="119">
        <f>SUM(AH36:AH41)</f>
        <v>-1801906.0202572478</v>
      </c>
    </row>
    <row r="45" spans="1:34"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c r="AE45" s="116"/>
      <c r="AF45" s="116"/>
      <c r="AG45" s="117"/>
      <c r="AH45" s="118"/>
    </row>
    <row r="46" spans="1:34" s="95" customFormat="1" x14ac:dyDescent="0.2">
      <c r="A46" s="89">
        <v>2021</v>
      </c>
      <c r="B46" s="89" t="s">
        <v>83</v>
      </c>
      <c r="C46" s="89">
        <v>471</v>
      </c>
      <c r="D46" s="89" t="s">
        <v>36</v>
      </c>
      <c r="E46" s="90">
        <v>44221</v>
      </c>
      <c r="F46" s="90"/>
      <c r="G46" s="90">
        <v>44333</v>
      </c>
      <c r="H46" s="89" t="s">
        <v>27</v>
      </c>
      <c r="I46" s="89" t="s">
        <v>28</v>
      </c>
      <c r="J46" s="89" t="s">
        <v>29</v>
      </c>
      <c r="K46" s="91">
        <v>5471520.3077885276</v>
      </c>
      <c r="L46" s="89" t="s">
        <v>32</v>
      </c>
      <c r="M46" s="89" t="s">
        <v>28</v>
      </c>
      <c r="N46" s="89" t="s">
        <v>85</v>
      </c>
      <c r="O46" s="92">
        <v>-41450000</v>
      </c>
      <c r="P46" s="89"/>
      <c r="Q46" s="89" t="s">
        <v>84</v>
      </c>
      <c r="R46" s="93">
        <v>7.5755910000000002</v>
      </c>
      <c r="S46" s="91"/>
      <c r="T46" s="91">
        <v>0</v>
      </c>
      <c r="U46" s="89"/>
      <c r="V46" s="150">
        <v>7.5658000000000003</v>
      </c>
      <c r="W46" s="150">
        <v>7.5797307700000003</v>
      </c>
      <c r="X46" s="151">
        <v>2992.7668280759899</v>
      </c>
      <c r="Y46" s="151">
        <v>2992.7668280759899</v>
      </c>
      <c r="Z46" s="151">
        <v>2992.7668280759899</v>
      </c>
      <c r="AA46" s="151">
        <v>0</v>
      </c>
      <c r="AB46" s="89"/>
      <c r="AC46" s="94" t="s">
        <v>25</v>
      </c>
      <c r="AE46" s="116">
        <f t="shared" ref="AE46" si="15">IF(Q46&lt;&gt;"",VLOOKUP(Q46,$AE$1:$AF$10,2,FALSE),"")</f>
        <v>7.5656999999999996</v>
      </c>
      <c r="AF46" s="116">
        <f t="shared" ref="AF46" si="16">IF(AE46&lt;&gt;"",AE46+W46-V46,"")</f>
        <v>7.5796307700000005</v>
      </c>
      <c r="AG46" s="117">
        <f t="shared" ref="AG46" si="17">IF(AF46&lt;&gt;"",X46/(O46/W46+K46),"")</f>
        <v>1.0014803511086441</v>
      </c>
      <c r="AH46" s="118">
        <f t="shared" ref="AH46" si="18">IF(AF46&lt;&gt;"",(O46/AF46+K46)*AG46,"")</f>
        <v>2920.5122885306905</v>
      </c>
    </row>
    <row r="47" spans="1:34" s="102" customFormat="1" x14ac:dyDescent="0.2">
      <c r="A47" s="96"/>
      <c r="B47" s="96"/>
      <c r="C47" s="96"/>
      <c r="D47" s="96"/>
      <c r="E47" s="97"/>
      <c r="F47" s="97"/>
      <c r="G47" s="97"/>
      <c r="H47" s="96"/>
      <c r="I47" s="96"/>
      <c r="J47" s="96"/>
      <c r="K47" s="98">
        <v>5471520.3077885276</v>
      </c>
      <c r="L47" s="96"/>
      <c r="M47" s="96"/>
      <c r="N47" s="96"/>
      <c r="O47" s="99">
        <v>-41450000</v>
      </c>
      <c r="P47" s="96"/>
      <c r="Q47" s="96"/>
      <c r="R47" s="100">
        <v>7.5755910000000002</v>
      </c>
      <c r="S47" s="98"/>
      <c r="T47" s="98"/>
      <c r="U47" s="96"/>
      <c r="V47" s="152"/>
      <c r="W47" s="152"/>
      <c r="X47" s="153">
        <v>2992.7668280759899</v>
      </c>
      <c r="Y47" s="153">
        <v>2992.7668280759899</v>
      </c>
      <c r="Z47" s="153">
        <v>2992.7668280759899</v>
      </c>
      <c r="AA47" s="153">
        <v>0</v>
      </c>
      <c r="AB47" s="96"/>
      <c r="AC47" s="101"/>
      <c r="AE47" s="116"/>
      <c r="AF47" s="116"/>
      <c r="AG47" s="117"/>
      <c r="AH47" s="118"/>
    </row>
    <row r="48" spans="1:34" s="102" customFormat="1" x14ac:dyDescent="0.2">
      <c r="A48" s="96"/>
      <c r="B48" s="96"/>
      <c r="C48" s="96"/>
      <c r="D48" s="96"/>
      <c r="E48" s="97"/>
      <c r="F48" s="97"/>
      <c r="G48" s="97"/>
      <c r="H48" s="96"/>
      <c r="I48" s="96"/>
      <c r="J48" s="96"/>
      <c r="K48" s="98"/>
      <c r="L48" s="96"/>
      <c r="M48" s="96"/>
      <c r="N48" s="96"/>
      <c r="O48" s="98"/>
      <c r="P48" s="96"/>
      <c r="Q48" s="96"/>
      <c r="R48" s="100"/>
      <c r="S48" s="98"/>
      <c r="T48" s="98"/>
      <c r="U48" s="96"/>
      <c r="V48" s="100"/>
      <c r="W48" s="100"/>
      <c r="X48" s="98"/>
      <c r="Y48" s="98"/>
      <c r="Z48" s="98"/>
      <c r="AA48" s="98"/>
      <c r="AB48" s="96"/>
      <c r="AC48" s="101"/>
      <c r="AE48" s="116"/>
      <c r="AF48" s="116"/>
      <c r="AG48" s="117"/>
      <c r="AH48" s="118"/>
    </row>
    <row r="49" spans="1:34" s="102" customFormat="1" x14ac:dyDescent="0.2">
      <c r="A49" s="96"/>
      <c r="B49" s="96"/>
      <c r="C49" s="96"/>
      <c r="D49" s="96"/>
      <c r="E49" s="97"/>
      <c r="F49" s="97"/>
      <c r="G49" s="97"/>
      <c r="H49" s="96"/>
      <c r="I49" s="96" t="s">
        <v>86</v>
      </c>
      <c r="J49" s="96"/>
      <c r="K49" s="103">
        <v>5471520.3077885276</v>
      </c>
      <c r="L49" s="104"/>
      <c r="M49" s="104"/>
      <c r="N49" s="104"/>
      <c r="O49" s="105">
        <v>-41450000</v>
      </c>
      <c r="P49" s="104"/>
      <c r="Q49" s="104"/>
      <c r="R49" s="106">
        <v>7.5755910000000002</v>
      </c>
      <c r="S49" s="103"/>
      <c r="T49" s="103"/>
      <c r="U49" s="104"/>
      <c r="V49" s="106"/>
      <c r="W49" s="106"/>
      <c r="X49" s="105">
        <v>-2992.7668280759895</v>
      </c>
      <c r="Y49" s="105">
        <v>-2992.7668280759895</v>
      </c>
      <c r="Z49" s="105">
        <v>-2992.7668280759895</v>
      </c>
      <c r="AA49" s="103">
        <v>0</v>
      </c>
      <c r="AB49" s="104"/>
      <c r="AC49" s="101"/>
      <c r="AE49" s="116"/>
      <c r="AF49" s="116"/>
      <c r="AG49" s="116"/>
      <c r="AH49" s="119">
        <f>SUM(AH46)</f>
        <v>2920.5122885306905</v>
      </c>
    </row>
    <row r="50" spans="1:34" s="47" customFormat="1" x14ac:dyDescent="0.2">
      <c r="A50" s="50"/>
      <c r="B50" s="50"/>
      <c r="C50" s="50"/>
      <c r="D50" s="50"/>
      <c r="E50" s="62"/>
      <c r="F50" s="62"/>
      <c r="G50" s="62"/>
      <c r="H50" s="50"/>
      <c r="I50" s="50"/>
      <c r="J50" s="50"/>
      <c r="K50" s="67"/>
      <c r="L50" s="50"/>
      <c r="M50" s="50"/>
      <c r="N50" s="50"/>
      <c r="O50" s="87"/>
      <c r="P50" s="50"/>
      <c r="Q50" s="50"/>
      <c r="R50" s="75"/>
      <c r="S50" s="67"/>
      <c r="T50" s="67"/>
      <c r="U50" s="50"/>
      <c r="V50" s="75"/>
      <c r="W50" s="75"/>
      <c r="X50" s="67"/>
      <c r="Y50" s="67"/>
      <c r="Z50" s="67"/>
      <c r="AA50" s="67"/>
      <c r="AB50" s="50"/>
      <c r="AC50" s="57"/>
      <c r="AE50" s="116"/>
      <c r="AF50" s="116"/>
      <c r="AG50" s="117"/>
      <c r="AH50" s="118"/>
    </row>
    <row r="51" spans="1:34" s="46" customFormat="1" x14ac:dyDescent="0.2">
      <c r="A51" s="48">
        <v>2021</v>
      </c>
      <c r="B51" s="48" t="s">
        <v>57</v>
      </c>
      <c r="C51" s="48">
        <v>397</v>
      </c>
      <c r="D51" s="48" t="s">
        <v>26</v>
      </c>
      <c r="E51" s="60">
        <v>44050</v>
      </c>
      <c r="F51" s="60"/>
      <c r="G51" s="60">
        <v>44242</v>
      </c>
      <c r="H51" s="48" t="s">
        <v>27</v>
      </c>
      <c r="I51" s="48" t="s">
        <v>28</v>
      </c>
      <c r="J51" s="48" t="s">
        <v>29</v>
      </c>
      <c r="K51" s="65">
        <v>1876014.0081740001</v>
      </c>
      <c r="L51" s="48" t="s">
        <v>32</v>
      </c>
      <c r="M51" s="48" t="s">
        <v>28</v>
      </c>
      <c r="N51" s="48" t="s">
        <v>58</v>
      </c>
      <c r="O51" s="85">
        <v>-8300000</v>
      </c>
      <c r="P51" s="48"/>
      <c r="Q51" s="48" t="s">
        <v>59</v>
      </c>
      <c r="R51" s="73">
        <v>4.4242739999999996</v>
      </c>
      <c r="S51" s="65"/>
      <c r="T51" s="65">
        <v>0</v>
      </c>
      <c r="U51" s="48"/>
      <c r="V51" s="73">
        <v>4.52240587</v>
      </c>
      <c r="W51" s="73">
        <v>4.5231664265597953</v>
      </c>
      <c r="X51" s="65">
        <v>41021.61413022194</v>
      </c>
      <c r="Y51" s="65">
        <v>41021.61413022194</v>
      </c>
      <c r="Z51" s="65">
        <v>41021.61413022194</v>
      </c>
      <c r="AA51" s="65">
        <v>0</v>
      </c>
      <c r="AB51" s="48"/>
      <c r="AC51" s="55" t="s">
        <v>25</v>
      </c>
      <c r="AE51" s="116">
        <f t="shared" ref="AE51:AE58" si="19">IF(Q51&lt;&gt;"",VLOOKUP(Q51,$AE$1:$AF$10,2,FALSE),"")</f>
        <v>4.5304000000000002</v>
      </c>
      <c r="AF51" s="116">
        <f t="shared" ref="AF51:AF58" si="20">IF(AE51&lt;&gt;"",AE51+W51-V51,"")</f>
        <v>4.5311605565597954</v>
      </c>
      <c r="AG51" s="117">
        <f t="shared" ref="AG51:AG58" si="21">IF(AF51&lt;&gt;"",X51/(O51/W51+K51),"")</f>
        <v>1.0001294189607601</v>
      </c>
      <c r="AH51" s="118">
        <f t="shared" ref="AH51:AH58" si="22">IF(AF51&lt;&gt;"",(O51/AF51+K51)*AG51,"")</f>
        <v>44259.439952755674</v>
      </c>
    </row>
    <row r="52" spans="1:34" s="46" customFormat="1" x14ac:dyDescent="0.2">
      <c r="A52" s="48">
        <v>2021</v>
      </c>
      <c r="B52" s="48" t="s">
        <v>60</v>
      </c>
      <c r="C52" s="48">
        <v>406</v>
      </c>
      <c r="D52" s="48" t="s">
        <v>36</v>
      </c>
      <c r="E52" s="60">
        <v>44118</v>
      </c>
      <c r="F52" s="60"/>
      <c r="G52" s="60">
        <v>44243</v>
      </c>
      <c r="H52" s="48" t="s">
        <v>27</v>
      </c>
      <c r="I52" s="48" t="s">
        <v>28</v>
      </c>
      <c r="J52" s="48" t="s">
        <v>29</v>
      </c>
      <c r="K52" s="65">
        <v>8812472.3573640008</v>
      </c>
      <c r="L52" s="48" t="s">
        <v>32</v>
      </c>
      <c r="M52" s="48" t="s">
        <v>28</v>
      </c>
      <c r="N52" s="48" t="s">
        <v>58</v>
      </c>
      <c r="O52" s="85">
        <v>-39850000</v>
      </c>
      <c r="P52" s="48"/>
      <c r="Q52" s="48" t="s">
        <v>59</v>
      </c>
      <c r="R52" s="73">
        <v>4.5220000000000002</v>
      </c>
      <c r="S52" s="65"/>
      <c r="T52" s="65">
        <v>0</v>
      </c>
      <c r="U52" s="48"/>
      <c r="V52" s="73">
        <v>4.52240587</v>
      </c>
      <c r="W52" s="73">
        <v>4.5232215</v>
      </c>
      <c r="X52" s="65">
        <v>2380.1465444048554</v>
      </c>
      <c r="Y52" s="65">
        <v>2380.1465444048554</v>
      </c>
      <c r="Z52" s="65">
        <v>2380.1465444048554</v>
      </c>
      <c r="AA52" s="65">
        <v>0</v>
      </c>
      <c r="AB52" s="48"/>
      <c r="AC52" s="55" t="s">
        <v>25</v>
      </c>
      <c r="AE52" s="116">
        <f t="shared" si="19"/>
        <v>4.5304000000000002</v>
      </c>
      <c r="AF52" s="116">
        <f t="shared" si="20"/>
        <v>4.5312156300000002</v>
      </c>
      <c r="AG52" s="117">
        <f t="shared" si="21"/>
        <v>1.0001388868314467</v>
      </c>
      <c r="AH52" s="118">
        <f t="shared" si="22"/>
        <v>17925.380429394649</v>
      </c>
    </row>
    <row r="53" spans="1:34" s="46" customFormat="1" x14ac:dyDescent="0.2">
      <c r="A53" s="48">
        <v>2021</v>
      </c>
      <c r="B53" s="48" t="s">
        <v>61</v>
      </c>
      <c r="C53" s="48">
        <v>418</v>
      </c>
      <c r="D53" s="48" t="s">
        <v>36</v>
      </c>
      <c r="E53" s="60">
        <v>44133</v>
      </c>
      <c r="F53" s="60"/>
      <c r="G53" s="60">
        <v>44301</v>
      </c>
      <c r="H53" s="48" t="s">
        <v>27</v>
      </c>
      <c r="I53" s="48" t="s">
        <v>28</v>
      </c>
      <c r="J53" s="48" t="s">
        <v>29</v>
      </c>
      <c r="K53" s="65">
        <v>1292507.5298796</v>
      </c>
      <c r="L53" s="48" t="s">
        <v>32</v>
      </c>
      <c r="M53" s="48" t="s">
        <v>28</v>
      </c>
      <c r="N53" s="48" t="s">
        <v>58</v>
      </c>
      <c r="O53" s="85">
        <v>-6000000</v>
      </c>
      <c r="P53" s="48"/>
      <c r="Q53" s="48" t="s">
        <v>59</v>
      </c>
      <c r="R53" s="73">
        <v>4.6421393000000002</v>
      </c>
      <c r="S53" s="65"/>
      <c r="T53" s="65">
        <v>0</v>
      </c>
      <c r="U53" s="48"/>
      <c r="V53" s="73">
        <v>4.52240587</v>
      </c>
      <c r="W53" s="73">
        <v>4.5257036787430414</v>
      </c>
      <c r="X53" s="85">
        <v>-33269.909345945263</v>
      </c>
      <c r="Y53" s="85">
        <v>-33269.909345945263</v>
      </c>
      <c r="Z53" s="85">
        <v>-33269.909345945263</v>
      </c>
      <c r="AA53" s="65">
        <v>0</v>
      </c>
      <c r="AB53" s="48"/>
      <c r="AC53" s="55" t="s">
        <v>25</v>
      </c>
      <c r="AE53" s="116">
        <f t="shared" si="19"/>
        <v>4.5304000000000002</v>
      </c>
      <c r="AF53" s="116">
        <f t="shared" si="20"/>
        <v>4.5336978087430424</v>
      </c>
      <c r="AG53" s="117">
        <f t="shared" si="21"/>
        <v>1.0005039000843365</v>
      </c>
      <c r="AH53" s="118">
        <f t="shared" si="22"/>
        <v>-30931.058328147927</v>
      </c>
    </row>
    <row r="54" spans="1:34" s="46" customFormat="1" x14ac:dyDescent="0.2">
      <c r="A54" s="48">
        <v>2021</v>
      </c>
      <c r="B54" s="48" t="s">
        <v>62</v>
      </c>
      <c r="C54" s="48">
        <v>425</v>
      </c>
      <c r="D54" s="48" t="s">
        <v>36</v>
      </c>
      <c r="E54" s="60">
        <v>44147</v>
      </c>
      <c r="F54" s="60"/>
      <c r="G54" s="60">
        <v>44301</v>
      </c>
      <c r="H54" s="48" t="s">
        <v>27</v>
      </c>
      <c r="I54" s="48" t="s">
        <v>28</v>
      </c>
      <c r="J54" s="48" t="s">
        <v>29</v>
      </c>
      <c r="K54" s="65">
        <v>1000645.06027897</v>
      </c>
      <c r="L54" s="48" t="s">
        <v>32</v>
      </c>
      <c r="M54" s="48" t="s">
        <v>28</v>
      </c>
      <c r="N54" s="48" t="s">
        <v>58</v>
      </c>
      <c r="O54" s="85">
        <v>-4500000</v>
      </c>
      <c r="P54" s="48"/>
      <c r="Q54" s="48" t="s">
        <v>59</v>
      </c>
      <c r="R54" s="73">
        <v>4.4970990999999998</v>
      </c>
      <c r="S54" s="65"/>
      <c r="T54" s="65">
        <v>0</v>
      </c>
      <c r="U54" s="48"/>
      <c r="V54" s="73">
        <v>4.52240587</v>
      </c>
      <c r="W54" s="73">
        <v>4.5257036787430414</v>
      </c>
      <c r="X54" s="65">
        <v>6327.7350000915076</v>
      </c>
      <c r="Y54" s="65">
        <v>6327.7350000915076</v>
      </c>
      <c r="Z54" s="65">
        <v>6327.7350000915076</v>
      </c>
      <c r="AA54" s="65">
        <v>0</v>
      </c>
      <c r="AB54" s="48"/>
      <c r="AC54" s="55" t="s">
        <v>25</v>
      </c>
      <c r="AE54" s="116">
        <f t="shared" si="19"/>
        <v>4.5304000000000002</v>
      </c>
      <c r="AF54" s="116">
        <f t="shared" si="20"/>
        <v>4.5336978087430424</v>
      </c>
      <c r="AG54" s="117">
        <f t="shared" si="21"/>
        <v>1.0005039000841778</v>
      </c>
      <c r="AH54" s="118">
        <f t="shared" si="22"/>
        <v>8081.87326343929</v>
      </c>
    </row>
    <row r="55" spans="1:34" s="46" customFormat="1" x14ac:dyDescent="0.2">
      <c r="A55" s="48">
        <v>2021</v>
      </c>
      <c r="B55" s="48" t="s">
        <v>63</v>
      </c>
      <c r="C55" s="48">
        <v>433</v>
      </c>
      <c r="D55" s="48" t="s">
        <v>26</v>
      </c>
      <c r="E55" s="60">
        <v>44147</v>
      </c>
      <c r="F55" s="60"/>
      <c r="G55" s="60">
        <v>44301</v>
      </c>
      <c r="H55" s="48" t="s">
        <v>27</v>
      </c>
      <c r="I55" s="48" t="s">
        <v>28</v>
      </c>
      <c r="J55" s="48" t="s">
        <v>29</v>
      </c>
      <c r="K55" s="65">
        <v>21124006.1433057</v>
      </c>
      <c r="L55" s="48" t="s">
        <v>32</v>
      </c>
      <c r="M55" s="48" t="s">
        <v>28</v>
      </c>
      <c r="N55" s="48" t="s">
        <v>58</v>
      </c>
      <c r="O55" s="85">
        <v>-95000000</v>
      </c>
      <c r="P55" s="48"/>
      <c r="Q55" s="48" t="s">
        <v>59</v>
      </c>
      <c r="R55" s="73">
        <v>4.4972529999999997</v>
      </c>
      <c r="S55" s="65"/>
      <c r="T55" s="65">
        <v>0</v>
      </c>
      <c r="U55" s="48"/>
      <c r="V55" s="73">
        <v>4.52240587</v>
      </c>
      <c r="W55" s="73">
        <v>4.5257036787430414</v>
      </c>
      <c r="X55" s="65">
        <v>132862.24536758303</v>
      </c>
      <c r="Y55" s="65">
        <v>132862.24536758303</v>
      </c>
      <c r="Z55" s="65">
        <v>132862.24536758303</v>
      </c>
      <c r="AA55" s="65">
        <v>0</v>
      </c>
      <c r="AB55" s="48"/>
      <c r="AC55" s="55" t="s">
        <v>25</v>
      </c>
      <c r="AE55" s="116">
        <f t="shared" si="19"/>
        <v>4.5304000000000002</v>
      </c>
      <c r="AF55" s="116">
        <f t="shared" si="20"/>
        <v>4.5336978087430424</v>
      </c>
      <c r="AG55" s="117">
        <f t="shared" si="21"/>
        <v>1.0005039000842293</v>
      </c>
      <c r="AH55" s="118">
        <f t="shared" si="22"/>
        <v>169894.05314937036</v>
      </c>
    </row>
    <row r="56" spans="1:34" s="46" customFormat="1" x14ac:dyDescent="0.2">
      <c r="A56" s="48">
        <v>2021</v>
      </c>
      <c r="B56" s="48" t="s">
        <v>64</v>
      </c>
      <c r="C56" s="48">
        <v>449</v>
      </c>
      <c r="D56" s="48" t="s">
        <v>26</v>
      </c>
      <c r="E56" s="60">
        <v>44193</v>
      </c>
      <c r="F56" s="60"/>
      <c r="G56" s="60">
        <v>44362</v>
      </c>
      <c r="H56" s="48" t="s">
        <v>27</v>
      </c>
      <c r="I56" s="48" t="s">
        <v>28</v>
      </c>
      <c r="J56" s="48" t="s">
        <v>29</v>
      </c>
      <c r="K56" s="65">
        <v>1019025.20049321</v>
      </c>
      <c r="L56" s="48" t="s">
        <v>32</v>
      </c>
      <c r="M56" s="48" t="s">
        <v>28</v>
      </c>
      <c r="N56" s="48" t="s">
        <v>58</v>
      </c>
      <c r="O56" s="85">
        <v>-4600000</v>
      </c>
      <c r="P56" s="48"/>
      <c r="Q56" s="48" t="s">
        <v>59</v>
      </c>
      <c r="R56" s="73">
        <v>4.5141179999999999</v>
      </c>
      <c r="S56" s="65"/>
      <c r="T56" s="65">
        <v>0</v>
      </c>
      <c r="U56" s="48"/>
      <c r="V56" s="73">
        <v>4.52240587</v>
      </c>
      <c r="W56" s="73">
        <v>4.5289354744881436</v>
      </c>
      <c r="X56" s="65">
        <v>3337.2330104689158</v>
      </c>
      <c r="Y56" s="65">
        <v>3337.2330104689158</v>
      </c>
      <c r="Z56" s="65">
        <v>3337.2330104689158</v>
      </c>
      <c r="AA56" s="65">
        <v>0</v>
      </c>
      <c r="AB56" s="48"/>
      <c r="AC56" s="55" t="s">
        <v>25</v>
      </c>
      <c r="AE56" s="116">
        <f t="shared" si="19"/>
        <v>4.5304000000000002</v>
      </c>
      <c r="AF56" s="116">
        <f t="shared" si="20"/>
        <v>4.5369296044881438</v>
      </c>
      <c r="AG56" s="117">
        <f t="shared" si="21"/>
        <v>1.0009757391853602</v>
      </c>
      <c r="AH56" s="118">
        <f t="shared" si="22"/>
        <v>5128.6406244304117</v>
      </c>
    </row>
    <row r="57" spans="1:34" s="46" customFormat="1" x14ac:dyDescent="0.2">
      <c r="A57" s="48">
        <v>2021</v>
      </c>
      <c r="B57" s="48" t="s">
        <v>65</v>
      </c>
      <c r="C57" s="48">
        <v>467</v>
      </c>
      <c r="D57" s="48" t="s">
        <v>36</v>
      </c>
      <c r="E57" s="60">
        <v>44209</v>
      </c>
      <c r="F57" s="60"/>
      <c r="G57" s="60">
        <v>44362</v>
      </c>
      <c r="H57" s="48" t="s">
        <v>27</v>
      </c>
      <c r="I57" s="48" t="s">
        <v>28</v>
      </c>
      <c r="J57" s="48" t="s">
        <v>29</v>
      </c>
      <c r="K57" s="65">
        <v>3149349.4402075401</v>
      </c>
      <c r="L57" s="48" t="s">
        <v>32</v>
      </c>
      <c r="M57" s="48" t="s">
        <v>28</v>
      </c>
      <c r="N57" s="48" t="s">
        <v>58</v>
      </c>
      <c r="O57" s="85">
        <v>-14300000</v>
      </c>
      <c r="P57" s="48"/>
      <c r="Q57" s="48" t="s">
        <v>59</v>
      </c>
      <c r="R57" s="73">
        <v>4.5406202999999996</v>
      </c>
      <c r="S57" s="65"/>
      <c r="T57" s="65">
        <v>0</v>
      </c>
      <c r="U57" s="48"/>
      <c r="V57" s="73">
        <v>4.52240587</v>
      </c>
      <c r="W57" s="73">
        <v>4.5289354744881436</v>
      </c>
      <c r="X57" s="85">
        <v>-8133.3694645571122</v>
      </c>
      <c r="Y57" s="85">
        <v>-8133.3694645571122</v>
      </c>
      <c r="Z57" s="85">
        <v>-8133.3694645571122</v>
      </c>
      <c r="AA57" s="65">
        <v>0</v>
      </c>
      <c r="AB57" s="48"/>
      <c r="AC57" s="55" t="s">
        <v>25</v>
      </c>
      <c r="AE57" s="116">
        <f t="shared" si="19"/>
        <v>4.5304000000000002</v>
      </c>
      <c r="AF57" s="116">
        <f t="shared" si="20"/>
        <v>4.5369296044881438</v>
      </c>
      <c r="AG57" s="117">
        <f t="shared" si="21"/>
        <v>1.0009757391857146</v>
      </c>
      <c r="AH57" s="118">
        <f t="shared" si="22"/>
        <v>-2564.4284037614075</v>
      </c>
    </row>
    <row r="58" spans="1:34" s="46" customFormat="1" x14ac:dyDescent="0.2">
      <c r="A58" s="49">
        <v>2021</v>
      </c>
      <c r="B58" s="49" t="s">
        <v>66</v>
      </c>
      <c r="C58" s="49">
        <v>477</v>
      </c>
      <c r="D58" s="49" t="s">
        <v>36</v>
      </c>
      <c r="E58" s="61">
        <v>44222</v>
      </c>
      <c r="F58" s="61"/>
      <c r="G58" s="61">
        <v>44392</v>
      </c>
      <c r="H58" s="49" t="s">
        <v>27</v>
      </c>
      <c r="I58" s="49" t="s">
        <v>28</v>
      </c>
      <c r="J58" s="49" t="s">
        <v>29</v>
      </c>
      <c r="K58" s="66">
        <v>1753779.18039191</v>
      </c>
      <c r="L58" s="49" t="s">
        <v>32</v>
      </c>
      <c r="M58" s="49" t="s">
        <v>28</v>
      </c>
      <c r="N58" s="49" t="s">
        <v>58</v>
      </c>
      <c r="O58" s="86">
        <v>-8000000</v>
      </c>
      <c r="P58" s="49"/>
      <c r="Q58" s="49" t="s">
        <v>59</v>
      </c>
      <c r="R58" s="74">
        <v>4.5615777</v>
      </c>
      <c r="S58" s="66"/>
      <c r="T58" s="66">
        <v>0</v>
      </c>
      <c r="U58" s="49"/>
      <c r="V58" s="74">
        <v>4.52240587</v>
      </c>
      <c r="W58" s="74">
        <v>4.5306981470957988</v>
      </c>
      <c r="X58" s="86">
        <v>-11967.926319106498</v>
      </c>
      <c r="Y58" s="86">
        <v>-11967.926319106498</v>
      </c>
      <c r="Z58" s="86">
        <v>-11967.926319106498</v>
      </c>
      <c r="AA58" s="66">
        <v>0</v>
      </c>
      <c r="AB58" s="49"/>
      <c r="AC58" s="56" t="s">
        <v>25</v>
      </c>
      <c r="AE58" s="116">
        <f t="shared" si="19"/>
        <v>4.5304000000000002</v>
      </c>
      <c r="AF58" s="116">
        <f t="shared" si="20"/>
        <v>4.538692277095798</v>
      </c>
      <c r="AG58" s="117">
        <f t="shared" si="21"/>
        <v>1.0012398389522519</v>
      </c>
      <c r="AH58" s="118">
        <f t="shared" si="22"/>
        <v>-8854.0350214581958</v>
      </c>
    </row>
    <row r="59" spans="1:34" s="47" customFormat="1" x14ac:dyDescent="0.2">
      <c r="A59" s="50"/>
      <c r="B59" s="50"/>
      <c r="C59" s="50"/>
      <c r="D59" s="50"/>
      <c r="E59" s="62"/>
      <c r="F59" s="62"/>
      <c r="G59" s="62"/>
      <c r="H59" s="50"/>
      <c r="I59" s="50"/>
      <c r="J59" s="50"/>
      <c r="K59" s="67">
        <v>40027798.92009493</v>
      </c>
      <c r="L59" s="50"/>
      <c r="M59" s="50"/>
      <c r="N59" s="50"/>
      <c r="O59" s="87">
        <v>-180550000</v>
      </c>
      <c r="P59" s="50"/>
      <c r="Q59" s="50"/>
      <c r="R59" s="75">
        <v>4.5106152441812011</v>
      </c>
      <c r="S59" s="67"/>
      <c r="T59" s="67"/>
      <c r="U59" s="50"/>
      <c r="V59" s="75"/>
      <c r="W59" s="75"/>
      <c r="X59" s="67">
        <v>132557.76892316135</v>
      </c>
      <c r="Y59" s="67">
        <v>132557.76892316135</v>
      </c>
      <c r="Z59" s="67">
        <v>132557.76892316135</v>
      </c>
      <c r="AA59" s="67">
        <v>0</v>
      </c>
      <c r="AB59" s="50"/>
      <c r="AC59" s="57"/>
      <c r="AE59" s="116"/>
      <c r="AF59" s="116"/>
      <c r="AG59" s="116"/>
      <c r="AH59" s="116"/>
    </row>
    <row r="60" spans="1:34"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c r="AE60" s="116"/>
      <c r="AF60" s="116"/>
      <c r="AG60" s="116"/>
      <c r="AH60" s="118"/>
    </row>
    <row r="61" spans="1:34" s="47" customFormat="1" x14ac:dyDescent="0.2">
      <c r="A61" s="50"/>
      <c r="B61" s="50"/>
      <c r="C61" s="50"/>
      <c r="D61" s="50"/>
      <c r="E61" s="62"/>
      <c r="F61" s="62"/>
      <c r="G61" s="62"/>
      <c r="H61" s="50"/>
      <c r="I61" s="50" t="s">
        <v>79</v>
      </c>
      <c r="J61" s="50"/>
      <c r="K61" s="68">
        <v>40027798.92009493</v>
      </c>
      <c r="L61" s="51"/>
      <c r="M61" s="51"/>
      <c r="N61" s="51"/>
      <c r="O61" s="88">
        <v>-180550000</v>
      </c>
      <c r="P61" s="51"/>
      <c r="Q61" s="51"/>
      <c r="R61" s="76">
        <v>4.5106152441812011</v>
      </c>
      <c r="S61" s="68"/>
      <c r="T61" s="68"/>
      <c r="U61" s="51"/>
      <c r="V61" s="76"/>
      <c r="W61" s="76"/>
      <c r="X61" s="68">
        <v>132557.76892316135</v>
      </c>
      <c r="Y61" s="68">
        <v>132557.76892316135</v>
      </c>
      <c r="Z61" s="68">
        <v>132557.76892316135</v>
      </c>
      <c r="AA61" s="68">
        <v>0</v>
      </c>
      <c r="AB61" s="51"/>
      <c r="AC61" s="57"/>
      <c r="AE61" s="116"/>
      <c r="AF61" s="116"/>
      <c r="AG61" s="117"/>
      <c r="AH61" s="119">
        <f>SUM(AH51:AH58)</f>
        <v>202939.86566602284</v>
      </c>
    </row>
    <row r="62" spans="1:34" s="47" customFormat="1" x14ac:dyDescent="0.2">
      <c r="A62" s="50"/>
      <c r="B62" s="50"/>
      <c r="C62" s="50"/>
      <c r="D62" s="50"/>
      <c r="E62" s="62"/>
      <c r="F62" s="62"/>
      <c r="G62" s="62"/>
      <c r="H62" s="50"/>
      <c r="I62" s="50"/>
      <c r="J62" s="50"/>
      <c r="K62" s="67"/>
      <c r="L62" s="50"/>
      <c r="M62" s="50"/>
      <c r="N62" s="50"/>
      <c r="O62" s="67"/>
      <c r="P62" s="50"/>
      <c r="Q62" s="50"/>
      <c r="R62" s="75"/>
      <c r="S62" s="67"/>
      <c r="T62" s="67"/>
      <c r="U62" s="50"/>
      <c r="V62" s="75"/>
      <c r="W62" s="75"/>
      <c r="X62" s="67"/>
      <c r="Y62" s="67"/>
      <c r="Z62" s="67"/>
      <c r="AA62" s="67"/>
      <c r="AB62" s="50"/>
      <c r="AC62" s="57"/>
      <c r="AE62" s="116"/>
      <c r="AF62" s="116"/>
      <c r="AG62" s="117"/>
      <c r="AH62" s="118"/>
    </row>
    <row r="63" spans="1:34" s="46" customFormat="1" x14ac:dyDescent="0.2">
      <c r="A63" s="48">
        <v>2021</v>
      </c>
      <c r="B63" s="48" t="s">
        <v>67</v>
      </c>
      <c r="C63" s="48">
        <v>435</v>
      </c>
      <c r="D63" s="48" t="s">
        <v>26</v>
      </c>
      <c r="E63" s="60">
        <v>44147</v>
      </c>
      <c r="F63" s="60"/>
      <c r="G63" s="60">
        <v>44301</v>
      </c>
      <c r="H63" s="48" t="s">
        <v>27</v>
      </c>
      <c r="I63" s="48" t="s">
        <v>28</v>
      </c>
      <c r="J63" s="48" t="s">
        <v>29</v>
      </c>
      <c r="K63" s="65">
        <v>367629.170293401</v>
      </c>
      <c r="L63" s="48" t="s">
        <v>32</v>
      </c>
      <c r="M63" s="48" t="s">
        <v>28</v>
      </c>
      <c r="N63" s="48" t="s">
        <v>68</v>
      </c>
      <c r="O63" s="85">
        <v>-34000000</v>
      </c>
      <c r="P63" s="48"/>
      <c r="Q63" s="48" t="s">
        <v>69</v>
      </c>
      <c r="R63" s="73">
        <v>92.484499999999997</v>
      </c>
      <c r="S63" s="65"/>
      <c r="T63" s="65">
        <v>0</v>
      </c>
      <c r="U63" s="48"/>
      <c r="V63" s="73">
        <v>92.083938289399995</v>
      </c>
      <c r="W63" s="73">
        <v>93.000538382428815</v>
      </c>
      <c r="X63" s="65">
        <v>2039.1628043684505</v>
      </c>
      <c r="Y63" s="65">
        <v>2039.1628043684505</v>
      </c>
      <c r="Z63" s="65">
        <v>2039.1628043684505</v>
      </c>
      <c r="AA63" s="65">
        <v>0</v>
      </c>
      <c r="AB63" s="48"/>
      <c r="AC63" s="55" t="s">
        <v>25</v>
      </c>
      <c r="AE63" s="116">
        <f t="shared" ref="AE63:AE65" si="23">IF(Q63&lt;&gt;"",VLOOKUP(Q63,$AE$1:$AF$10,2,FALSE),"")</f>
        <v>92.065700000000007</v>
      </c>
      <c r="AF63" s="116">
        <f t="shared" ref="AF63:AF65" si="24">IF(AE63&lt;&gt;"",AE63+W63-V63,"")</f>
        <v>92.982300093028826</v>
      </c>
      <c r="AG63" s="117">
        <f t="shared" ref="AG63:AG65" si="25">IF(AF63&lt;&gt;"",X63/(O63/W63+K63),"")</f>
        <v>0.99964407018681967</v>
      </c>
      <c r="AH63" s="118">
        <f t="shared" ref="AH63:AH65" si="26">IF(AF63&lt;&gt;"",(O63/AF63+K63)*AG63,"")</f>
        <v>1967.4787325808784</v>
      </c>
    </row>
    <row r="64" spans="1:34" s="46" customFormat="1" x14ac:dyDescent="0.2">
      <c r="A64" s="48">
        <v>2021</v>
      </c>
      <c r="B64" s="48" t="s">
        <v>70</v>
      </c>
      <c r="C64" s="48">
        <v>438</v>
      </c>
      <c r="D64" s="48" t="s">
        <v>36</v>
      </c>
      <c r="E64" s="60">
        <v>44147</v>
      </c>
      <c r="F64" s="60"/>
      <c r="G64" s="60">
        <v>44301</v>
      </c>
      <c r="H64" s="48" t="s">
        <v>27</v>
      </c>
      <c r="I64" s="48" t="s">
        <v>28</v>
      </c>
      <c r="J64" s="48" t="s">
        <v>29</v>
      </c>
      <c r="K64" s="65">
        <v>173031.679722453</v>
      </c>
      <c r="L64" s="48" t="s">
        <v>32</v>
      </c>
      <c r="M64" s="48" t="s">
        <v>28</v>
      </c>
      <c r="N64" s="48" t="s">
        <v>68</v>
      </c>
      <c r="O64" s="85">
        <v>-16000000</v>
      </c>
      <c r="P64" s="48"/>
      <c r="Q64" s="48" t="s">
        <v>69</v>
      </c>
      <c r="R64" s="73">
        <v>92.468616299999994</v>
      </c>
      <c r="S64" s="65"/>
      <c r="T64" s="65">
        <v>0</v>
      </c>
      <c r="U64" s="48"/>
      <c r="V64" s="73">
        <v>92.083938289399995</v>
      </c>
      <c r="W64" s="73">
        <v>93.000538382428815</v>
      </c>
      <c r="X64" s="65">
        <v>989.31267977757545</v>
      </c>
      <c r="Y64" s="65">
        <v>989.31267977757545</v>
      </c>
      <c r="Z64" s="65">
        <v>989.31267977757545</v>
      </c>
      <c r="AA64" s="65">
        <v>0</v>
      </c>
      <c r="AB64" s="48"/>
      <c r="AC64" s="55" t="s">
        <v>25</v>
      </c>
      <c r="AE64" s="116">
        <f t="shared" si="23"/>
        <v>92.065700000000007</v>
      </c>
      <c r="AF64" s="116">
        <f t="shared" si="24"/>
        <v>92.982300093028826</v>
      </c>
      <c r="AG64" s="117">
        <f t="shared" si="25"/>
        <v>0.99964407018711809</v>
      </c>
      <c r="AH64" s="118">
        <f t="shared" si="26"/>
        <v>955.57899893633953</v>
      </c>
    </row>
    <row r="65" spans="1:34" s="46" customFormat="1" x14ac:dyDescent="0.2">
      <c r="A65" s="49">
        <v>2021</v>
      </c>
      <c r="B65" s="49" t="s">
        <v>71</v>
      </c>
      <c r="C65" s="49">
        <v>475</v>
      </c>
      <c r="D65" s="49" t="s">
        <v>26</v>
      </c>
      <c r="E65" s="61">
        <v>44222</v>
      </c>
      <c r="F65" s="61"/>
      <c r="G65" s="61">
        <v>44392</v>
      </c>
      <c r="H65" s="49" t="s">
        <v>27</v>
      </c>
      <c r="I65" s="49" t="s">
        <v>28</v>
      </c>
      <c r="J65" s="49" t="s">
        <v>29</v>
      </c>
      <c r="K65" s="66">
        <v>172742.631925425</v>
      </c>
      <c r="L65" s="49" t="s">
        <v>32</v>
      </c>
      <c r="M65" s="49" t="s">
        <v>28</v>
      </c>
      <c r="N65" s="49" t="s">
        <v>68</v>
      </c>
      <c r="O65" s="86">
        <v>-16190355</v>
      </c>
      <c r="P65" s="49"/>
      <c r="Q65" s="49" t="s">
        <v>69</v>
      </c>
      <c r="R65" s="74">
        <v>93.725300000000004</v>
      </c>
      <c r="S65" s="66"/>
      <c r="T65" s="66">
        <v>0</v>
      </c>
      <c r="U65" s="49"/>
      <c r="V65" s="74">
        <v>92.083938289399995</v>
      </c>
      <c r="W65" s="74">
        <v>94.168053418196024</v>
      </c>
      <c r="X65" s="66">
        <v>812.15294161818849</v>
      </c>
      <c r="Y65" s="66">
        <v>812.15294161818849</v>
      </c>
      <c r="Z65" s="66">
        <v>812.15294161818849</v>
      </c>
      <c r="AA65" s="66">
        <v>0</v>
      </c>
      <c r="AB65" s="49"/>
      <c r="AC65" s="56" t="s">
        <v>25</v>
      </c>
      <c r="AE65" s="116">
        <f t="shared" si="23"/>
        <v>92.065700000000007</v>
      </c>
      <c r="AF65" s="116">
        <f t="shared" si="24"/>
        <v>94.14981512879605</v>
      </c>
      <c r="AG65" s="117">
        <f t="shared" si="25"/>
        <v>0.99995385652678881</v>
      </c>
      <c r="AH65" s="118">
        <f t="shared" si="26"/>
        <v>778.84886713123615</v>
      </c>
    </row>
    <row r="66" spans="1:34" s="47" customFormat="1" x14ac:dyDescent="0.2">
      <c r="A66" s="50"/>
      <c r="B66" s="50"/>
      <c r="C66" s="50"/>
      <c r="D66" s="50"/>
      <c r="E66" s="62"/>
      <c r="F66" s="62"/>
      <c r="G66" s="62"/>
      <c r="H66" s="50"/>
      <c r="I66" s="50"/>
      <c r="J66" s="50"/>
      <c r="K66" s="67">
        <v>713403.48194127902</v>
      </c>
      <c r="L66" s="50"/>
      <c r="M66" s="50"/>
      <c r="N66" s="50"/>
      <c r="O66" s="87">
        <v>-66190355</v>
      </c>
      <c r="P66" s="50"/>
      <c r="Q66" s="50"/>
      <c r="R66" s="75">
        <v>92.781093274013756</v>
      </c>
      <c r="S66" s="67"/>
      <c r="T66" s="67"/>
      <c r="U66" s="50"/>
      <c r="V66" s="75"/>
      <c r="W66" s="75"/>
      <c r="X66" s="67">
        <v>3840.6284257642142</v>
      </c>
      <c r="Y66" s="67">
        <v>3840.6284257642142</v>
      </c>
      <c r="Z66" s="67">
        <v>3840.6284257642142</v>
      </c>
      <c r="AA66" s="67">
        <v>0</v>
      </c>
      <c r="AB66" s="50"/>
      <c r="AC66" s="57"/>
      <c r="AE66" s="116"/>
      <c r="AF66" s="116"/>
      <c r="AG66" s="117"/>
      <c r="AH66" s="118"/>
    </row>
    <row r="67" spans="1:34"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c r="AE67" s="116"/>
      <c r="AF67" s="116"/>
      <c r="AG67" s="117"/>
      <c r="AH67" s="118"/>
    </row>
    <row r="68" spans="1:34" s="47" customFormat="1" x14ac:dyDescent="0.2">
      <c r="A68" s="50"/>
      <c r="B68" s="50"/>
      <c r="C68" s="50"/>
      <c r="D68" s="50"/>
      <c r="E68" s="62"/>
      <c r="F68" s="62"/>
      <c r="G68" s="62"/>
      <c r="H68" s="50"/>
      <c r="I68" s="50" t="s">
        <v>80</v>
      </c>
      <c r="J68" s="50"/>
      <c r="K68" s="68">
        <v>713403.48194127902</v>
      </c>
      <c r="L68" s="51"/>
      <c r="M68" s="51"/>
      <c r="N68" s="51"/>
      <c r="O68" s="88">
        <v>-66190355</v>
      </c>
      <c r="P68" s="51"/>
      <c r="Q68" s="51"/>
      <c r="R68" s="76">
        <v>92.781093274013756</v>
      </c>
      <c r="S68" s="68"/>
      <c r="T68" s="68"/>
      <c r="U68" s="51"/>
      <c r="V68" s="76"/>
      <c r="W68" s="76"/>
      <c r="X68" s="68">
        <v>3840.6284257642142</v>
      </c>
      <c r="Y68" s="68">
        <v>3840.6284257642142</v>
      </c>
      <c r="Z68" s="68">
        <v>3840.6284257642142</v>
      </c>
      <c r="AA68" s="68">
        <v>0</v>
      </c>
      <c r="AB68" s="51"/>
      <c r="AC68" s="57"/>
      <c r="AE68" s="116"/>
      <c r="AF68" s="116"/>
      <c r="AG68" s="117"/>
      <c r="AH68" s="119">
        <f>SUM(AH63:AH65)</f>
        <v>3701.9065986484538</v>
      </c>
    </row>
    <row r="69" spans="1:34"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c r="AE69" s="116"/>
      <c r="AF69" s="116"/>
      <c r="AG69" s="117"/>
      <c r="AH69" s="118"/>
    </row>
    <row r="70" spans="1:34" s="46" customFormat="1" x14ac:dyDescent="0.2">
      <c r="A70" s="48">
        <v>2021</v>
      </c>
      <c r="B70" s="48" t="s">
        <v>72</v>
      </c>
      <c r="C70" s="48">
        <v>463</v>
      </c>
      <c r="D70" s="48" t="s">
        <v>26</v>
      </c>
      <c r="E70" s="60">
        <v>44209</v>
      </c>
      <c r="F70" s="60"/>
      <c r="G70" s="60">
        <v>44362</v>
      </c>
      <c r="H70" s="48" t="s">
        <v>27</v>
      </c>
      <c r="I70" s="48" t="s">
        <v>28</v>
      </c>
      <c r="J70" s="48" t="s">
        <v>29</v>
      </c>
      <c r="K70" s="65">
        <v>246980.35641735201</v>
      </c>
      <c r="L70" s="48" t="s">
        <v>32</v>
      </c>
      <c r="M70" s="48" t="s">
        <v>28</v>
      </c>
      <c r="N70" s="48" t="s">
        <v>73</v>
      </c>
      <c r="O70" s="85">
        <v>-400000</v>
      </c>
      <c r="P70" s="48"/>
      <c r="Q70" s="48" t="s">
        <v>74</v>
      </c>
      <c r="R70" s="73">
        <v>1.6195619999999999</v>
      </c>
      <c r="S70" s="65"/>
      <c r="T70" s="65">
        <v>0</v>
      </c>
      <c r="U70" s="48"/>
      <c r="V70" s="73">
        <v>1.6128963631999997</v>
      </c>
      <c r="W70" s="73">
        <v>1.6176765748361175</v>
      </c>
      <c r="X70" s="85">
        <v>-288.47728978690901</v>
      </c>
      <c r="Y70" s="85">
        <v>-288.47728978690901</v>
      </c>
      <c r="Z70" s="85">
        <v>-288.47728978690901</v>
      </c>
      <c r="AA70" s="65">
        <v>0</v>
      </c>
      <c r="AB70" s="48"/>
      <c r="AC70" s="55" t="s">
        <v>25</v>
      </c>
      <c r="AE70" s="116">
        <f t="shared" ref="AE70:AE71" si="27">IF(Q70&lt;&gt;"",VLOOKUP(Q70,$AE$1:$AF$10,2,FALSE),"")</f>
        <v>1.6121000000000001</v>
      </c>
      <c r="AF70" s="116">
        <f t="shared" ref="AF70:AF71" si="28">IF(AE70&lt;&gt;"",AE70+W70-V70,"")</f>
        <v>1.6168802116361178</v>
      </c>
      <c r="AG70" s="117">
        <f t="shared" ref="AG70:AG71" si="29">IF(AF70&lt;&gt;"",X70/(O70/W70+K70),"")</f>
        <v>1.0021474223443776</v>
      </c>
      <c r="AH70" s="118">
        <f t="shared" ref="AH70:AH71" si="30">IF(AF70&lt;&gt;"",(O70/AF70+K70)*AG70,"")</f>
        <v>-410.52601442714348</v>
      </c>
    </row>
    <row r="71" spans="1:34" s="46" customFormat="1" x14ac:dyDescent="0.2">
      <c r="A71" s="49">
        <v>2021</v>
      </c>
      <c r="B71" s="49" t="s">
        <v>75</v>
      </c>
      <c r="C71" s="49">
        <v>469</v>
      </c>
      <c r="D71" s="49" t="s">
        <v>36</v>
      </c>
      <c r="E71" s="61">
        <v>44217</v>
      </c>
      <c r="F71" s="61"/>
      <c r="G71" s="61">
        <v>44362</v>
      </c>
      <c r="H71" s="49" t="s">
        <v>27</v>
      </c>
      <c r="I71" s="49" t="s">
        <v>28</v>
      </c>
      <c r="J71" s="49" t="s">
        <v>29</v>
      </c>
      <c r="K71" s="66">
        <v>186261.22317000199</v>
      </c>
      <c r="L71" s="49" t="s">
        <v>32</v>
      </c>
      <c r="M71" s="49" t="s">
        <v>28</v>
      </c>
      <c r="N71" s="49" t="s">
        <v>73</v>
      </c>
      <c r="O71" s="86">
        <v>-300000</v>
      </c>
      <c r="P71" s="49"/>
      <c r="Q71" s="49" t="s">
        <v>74</v>
      </c>
      <c r="R71" s="74">
        <v>1.6106412000000001</v>
      </c>
      <c r="S71" s="66"/>
      <c r="T71" s="66">
        <v>0</v>
      </c>
      <c r="U71" s="49"/>
      <c r="V71" s="74">
        <v>1.6128963631999997</v>
      </c>
      <c r="W71" s="74">
        <v>1.6176765748361175</v>
      </c>
      <c r="X71" s="66">
        <v>811.80105018043332</v>
      </c>
      <c r="Y71" s="66">
        <v>811.80105018043332</v>
      </c>
      <c r="Z71" s="66">
        <v>811.80105018043332</v>
      </c>
      <c r="AA71" s="66">
        <v>0</v>
      </c>
      <c r="AB71" s="49"/>
      <c r="AC71" s="56" t="s">
        <v>25</v>
      </c>
      <c r="AE71" s="116">
        <f t="shared" si="27"/>
        <v>1.6121000000000001</v>
      </c>
      <c r="AF71" s="116">
        <f t="shared" si="28"/>
        <v>1.6168802116361178</v>
      </c>
      <c r="AG71" s="117">
        <f t="shared" si="29"/>
        <v>1.0021474223456035</v>
      </c>
      <c r="AH71" s="118">
        <f t="shared" si="30"/>
        <v>720.26450670013821</v>
      </c>
    </row>
    <row r="72" spans="1:34" s="47" customFormat="1" x14ac:dyDescent="0.2">
      <c r="A72" s="50"/>
      <c r="B72" s="50"/>
      <c r="C72" s="50"/>
      <c r="D72" s="50"/>
      <c r="E72" s="62"/>
      <c r="F72" s="62"/>
      <c r="G72" s="62"/>
      <c r="H72" s="50"/>
      <c r="I72" s="50"/>
      <c r="J72" s="50"/>
      <c r="K72" s="67">
        <v>433241.57958735398</v>
      </c>
      <c r="L72" s="50"/>
      <c r="M72" s="50"/>
      <c r="N72" s="50"/>
      <c r="O72" s="87">
        <v>-700000</v>
      </c>
      <c r="P72" s="50"/>
      <c r="Q72" s="50"/>
      <c r="R72" s="75">
        <v>1.6157267284149486</v>
      </c>
      <c r="S72" s="67"/>
      <c r="T72" s="67"/>
      <c r="U72" s="50"/>
      <c r="V72" s="75"/>
      <c r="W72" s="75"/>
      <c r="X72" s="67">
        <v>523.32376039352425</v>
      </c>
      <c r="Y72" s="67">
        <v>523.32376039352425</v>
      </c>
      <c r="Z72" s="67">
        <v>523.32376039352425</v>
      </c>
      <c r="AA72" s="67">
        <v>0</v>
      </c>
      <c r="AB72" s="50"/>
      <c r="AC72" s="57"/>
      <c r="AE72" s="116"/>
      <c r="AF72" s="116"/>
      <c r="AG72" s="117"/>
      <c r="AH72" s="118"/>
    </row>
    <row r="73" spans="1:34"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c r="AE73" s="116"/>
      <c r="AF73" s="116"/>
      <c r="AG73" s="117"/>
      <c r="AH73" s="118"/>
    </row>
    <row r="74" spans="1:34" s="47" customFormat="1" x14ac:dyDescent="0.2">
      <c r="A74" s="50"/>
      <c r="B74" s="50"/>
      <c r="C74" s="50"/>
      <c r="D74" s="50"/>
      <c r="E74" s="62"/>
      <c r="F74" s="62"/>
      <c r="G74" s="62"/>
      <c r="H74" s="50"/>
      <c r="I74" s="50" t="s">
        <v>81</v>
      </c>
      <c r="J74" s="50"/>
      <c r="K74" s="68">
        <v>433241.57958735398</v>
      </c>
      <c r="L74" s="51"/>
      <c r="M74" s="51"/>
      <c r="N74" s="51"/>
      <c r="O74" s="88">
        <v>-700000</v>
      </c>
      <c r="P74" s="51"/>
      <c r="Q74" s="51"/>
      <c r="R74" s="76">
        <v>1.6157267284149486</v>
      </c>
      <c r="S74" s="68"/>
      <c r="T74" s="68"/>
      <c r="U74" s="51"/>
      <c r="V74" s="76"/>
      <c r="W74" s="76"/>
      <c r="X74" s="68">
        <v>523.32376039352425</v>
      </c>
      <c r="Y74" s="68">
        <v>523.32376039352425</v>
      </c>
      <c r="Z74" s="68">
        <v>523.32376039352425</v>
      </c>
      <c r="AA74" s="68">
        <v>0</v>
      </c>
      <c r="AB74" s="51"/>
      <c r="AC74" s="57"/>
      <c r="AE74" s="116"/>
      <c r="AF74" s="116"/>
      <c r="AG74" s="117"/>
      <c r="AH74" s="119">
        <f>SUM(AH70:AH71)</f>
        <v>309.73849227299473</v>
      </c>
    </row>
    <row r="75" spans="1:34" s="47" customFormat="1" x14ac:dyDescent="0.2">
      <c r="A75" s="50"/>
      <c r="B75" s="50"/>
      <c r="C75" s="50"/>
      <c r="D75" s="50"/>
      <c r="E75" s="62"/>
      <c r="F75" s="62"/>
      <c r="G75" s="62"/>
      <c r="H75" s="50"/>
      <c r="I75" s="50"/>
      <c r="J75" s="50"/>
      <c r="K75" s="67"/>
      <c r="L75" s="50"/>
      <c r="M75" s="50"/>
      <c r="N75" s="50"/>
      <c r="O75" s="67"/>
      <c r="P75" s="50"/>
      <c r="Q75" s="50"/>
      <c r="R75" s="75"/>
      <c r="S75" s="67"/>
      <c r="T75" s="67"/>
      <c r="U75" s="50"/>
      <c r="V75" s="75"/>
      <c r="W75" s="75"/>
      <c r="X75" s="67"/>
      <c r="Y75" s="67"/>
      <c r="Z75" s="67"/>
      <c r="AA75" s="67"/>
      <c r="AB75" s="50"/>
      <c r="AC75" s="57"/>
      <c r="AE75" s="116"/>
      <c r="AF75" s="116"/>
      <c r="AG75" s="117"/>
      <c r="AH75" s="118"/>
    </row>
    <row r="76" spans="1:34" s="47" customFormat="1" x14ac:dyDescent="0.2">
      <c r="A76" s="52"/>
      <c r="B76" s="52"/>
      <c r="C76" s="52"/>
      <c r="D76" s="52"/>
      <c r="E76" s="63"/>
      <c r="F76" s="63"/>
      <c r="G76" s="63"/>
      <c r="H76" s="52"/>
      <c r="I76" s="52"/>
      <c r="J76" s="52"/>
      <c r="K76" s="69"/>
      <c r="L76" s="52"/>
      <c r="M76" s="52"/>
      <c r="N76" s="52"/>
      <c r="O76" s="69"/>
      <c r="P76" s="52"/>
      <c r="Q76" s="52"/>
      <c r="R76" s="80" t="s">
        <v>82</v>
      </c>
      <c r="S76" s="69"/>
      <c r="T76" s="69"/>
      <c r="U76" s="52"/>
      <c r="V76" s="76"/>
      <c r="W76" s="76"/>
      <c r="X76" s="88">
        <v>-1344511.1786944671</v>
      </c>
      <c r="Y76" s="88">
        <v>-1344511.1786944671</v>
      </c>
      <c r="Z76" s="88">
        <v>-1344511.1786944666</v>
      </c>
      <c r="AA76" s="88">
        <v>-2.6011548470705748E-10</v>
      </c>
      <c r="AB76" s="51"/>
      <c r="AC76" s="58"/>
      <c r="AE76" s="116"/>
      <c r="AF76" s="116"/>
      <c r="AG76" s="117"/>
      <c r="AH76" s="119">
        <f>SUM(AH21,AH34,AH44,AH49,AH61,AH68,AH74)</f>
        <v>-1413376.2541599548</v>
      </c>
    </row>
    <row r="77" spans="1:34" x14ac:dyDescent="0.2">
      <c r="A77" s="53"/>
      <c r="B77" s="53"/>
      <c r="C77" s="53"/>
      <c r="D77" s="53"/>
      <c r="E77" s="59"/>
      <c r="F77" s="59"/>
      <c r="G77" s="59"/>
      <c r="H77" s="53"/>
      <c r="I77" s="53"/>
      <c r="J77" s="53"/>
      <c r="K77" s="64"/>
      <c r="L77" s="53"/>
      <c r="M77" s="53"/>
      <c r="N77" s="53"/>
      <c r="O77" s="64"/>
      <c r="P77" s="53"/>
      <c r="Q77" s="53"/>
      <c r="R77" s="72"/>
      <c r="S77" s="64"/>
      <c r="T77" s="64"/>
      <c r="U77" s="53"/>
      <c r="V77" s="72"/>
      <c r="W77" s="72"/>
      <c r="X77" s="64"/>
      <c r="Y77" s="64"/>
      <c r="Z77" s="64"/>
      <c r="AA77" s="64"/>
      <c r="AB77" s="53"/>
      <c r="AC77" s="54"/>
    </row>
    <row r="78" spans="1:34" x14ac:dyDescent="0.2">
      <c r="D78"/>
      <c r="P78"/>
      <c r="R78" s="77"/>
      <c r="S78" s="40"/>
      <c r="T78" s="40"/>
      <c r="AC78" s="32"/>
    </row>
    <row r="79" spans="1:34" x14ac:dyDescent="0.2">
      <c r="D79"/>
      <c r="P79"/>
      <c r="R79" s="77"/>
      <c r="S79" s="40"/>
      <c r="T79" s="40"/>
      <c r="AC79" s="32"/>
    </row>
    <row r="80" spans="1:34"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AC1011" s="32"/>
    </row>
    <row r="1012" spans="4:29" x14ac:dyDescent="0.2">
      <c r="AC1012" s="32"/>
    </row>
    <row r="1013" spans="4:29" x14ac:dyDescent="0.2">
      <c r="AC1013" s="32"/>
    </row>
    <row r="1014" spans="4:29" x14ac:dyDescent="0.2">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sheetData>
  <mergeCells count="26">
    <mergeCell ref="AE12:AE14"/>
    <mergeCell ref="AF12:AF14"/>
    <mergeCell ref="AG12:AG14"/>
    <mergeCell ref="AH12:AH14"/>
    <mergeCell ref="A12:A14"/>
    <mergeCell ref="E12:E14"/>
    <mergeCell ref="B12:B14"/>
    <mergeCell ref="C12:C14"/>
    <mergeCell ref="AC12:AC14"/>
    <mergeCell ref="D12:D14"/>
    <mergeCell ref="V12:AA12"/>
    <mergeCell ref="X13:AA13"/>
    <mergeCell ref="V13:V14"/>
    <mergeCell ref="W13:W14"/>
    <mergeCell ref="X14:Y14"/>
    <mergeCell ref="S12:T14"/>
    <mergeCell ref="F12:F14"/>
    <mergeCell ref="J12:K14"/>
    <mergeCell ref="Q12:R14"/>
    <mergeCell ref="H12:H14"/>
    <mergeCell ref="P12:P14"/>
    <mergeCell ref="I12:I14"/>
    <mergeCell ref="N12:O14"/>
    <mergeCell ref="G12:G14"/>
    <mergeCell ref="L12:L14"/>
    <mergeCell ref="M12:M14"/>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47" t="s">
        <v>22</v>
      </c>
      <c r="B2" s="148"/>
      <c r="C2" s="148"/>
      <c r="D2" s="26"/>
      <c r="E2" s="26"/>
      <c r="F2" s="25"/>
      <c r="G2" s="27"/>
      <c r="H2" s="27"/>
      <c r="I2" s="27"/>
      <c r="J2" s="27"/>
    </row>
    <row r="3" spans="1:10" s="7" customFormat="1" ht="15.75" x14ac:dyDescent="0.25">
      <c r="A3" s="149"/>
      <c r="B3" s="149"/>
      <c r="C3" s="14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2021-03-04T09:06:33Z</dcterms:modified>
</cp:coreProperties>
</file>