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SergeFerrari\Test Efficacité\"/>
    </mc:Choice>
  </mc:AlternateContent>
  <xr:revisionPtr revIDLastSave="0" documentId="10_ncr:8100000_{718F300A-1E8C-43A1-9EBD-08CB7B189EA0}" xr6:coauthVersionLast="33" xr6:coauthVersionMax="33" xr10:uidLastSave="{00000000-0000-0000-0000-000000000000}"/>
  <bookViews>
    <workbookView xWindow="-12960" yWindow="3480" windowWidth="28620" windowHeight="13170" activeTab="1" xr2:uid="{00000000-000D-0000-FFFF-FFFF00000000}"/>
  </bookViews>
  <sheets>
    <sheet name="EURCHF" sheetId="7" r:id="rId1"/>
    <sheet name="EURUSD" sheetId="8" r:id="rId2"/>
    <sheet name="Disclaimer" sheetId="2" r:id="rId3"/>
  </sheets>
  <definedNames>
    <definedName name="_xlnm._FilterDatabase" localSheetId="0" hidden="1">EURCHF!$A$9:$BH$14</definedName>
    <definedName name="§AQ759" localSheetId="0">#REF!</definedName>
    <definedName name="§AQ759">#REF!</definedName>
    <definedName name="âa143" localSheetId="0">#REF!</definedName>
    <definedName name="âa143">#REF!</definedName>
    <definedName name="fxPortfolioInput" localSheetId="2">Disclaimer!$A$1</definedName>
    <definedName name="fxPortfolioInput" localSheetId="0">EURCHF!$A$1</definedName>
    <definedName name="fxPortfolioInput">#REF!</definedName>
    <definedName name="Myrange" localSheetId="0">#REF!</definedName>
    <definedName name="Myrange">#REF!</definedName>
    <definedName name="_xlnm.Print_Area" localSheetId="2">Disclaimer!$A$1:$M$34</definedName>
    <definedName name="_xlnm.Print_Area" localSheetId="0">EURCHF!$A$1:$AB$14</definedName>
  </definedNames>
  <calcPr calcId="162913" calcMode="manual" calcCompleted="0" calcOnSave="0"/>
</workbook>
</file>

<file path=xl/calcChain.xml><?xml version="1.0" encoding="utf-8"?>
<calcChain xmlns="http://schemas.openxmlformats.org/spreadsheetml/2006/main">
  <c r="AT16" i="8" l="1"/>
  <c r="AS16" i="8"/>
  <c r="AR16" i="8"/>
  <c r="AQ16" i="8"/>
  <c r="AP16" i="8"/>
  <c r="AO16" i="8"/>
  <c r="AM16" i="8"/>
  <c r="AL16" i="8"/>
  <c r="AK16" i="8"/>
  <c r="AJ16" i="8"/>
  <c r="AI16" i="8"/>
  <c r="AG16" i="8"/>
  <c r="AF16" i="8"/>
  <c r="AT15" i="8"/>
  <c r="AS15" i="8"/>
  <c r="AR15" i="8"/>
  <c r="AQ15" i="8"/>
  <c r="AP15" i="8"/>
  <c r="AO15" i="8"/>
  <c r="AM15" i="8"/>
  <c r="AL15" i="8"/>
  <c r="AK15" i="8"/>
  <c r="AJ15" i="8"/>
  <c r="AI15" i="8"/>
  <c r="AG15" i="8"/>
  <c r="AF15" i="8"/>
  <c r="AT14" i="8"/>
  <c r="AS14" i="8"/>
  <c r="AR14" i="8"/>
  <c r="AQ14" i="8"/>
  <c r="AP14" i="8"/>
  <c r="AO14" i="8"/>
  <c r="AM14" i="8"/>
  <c r="AL14" i="8"/>
  <c r="AK14" i="8"/>
  <c r="AJ14" i="8"/>
  <c r="AI14" i="8"/>
  <c r="AG14" i="8"/>
  <c r="AF14" i="8"/>
  <c r="AT13" i="8"/>
  <c r="AS13" i="8"/>
  <c r="AR13" i="8"/>
  <c r="AQ13" i="8"/>
  <c r="AP13" i="8"/>
  <c r="AO13" i="8"/>
  <c r="AM13" i="8"/>
  <c r="AL13" i="8"/>
  <c r="AK13" i="8"/>
  <c r="AJ13" i="8"/>
  <c r="AI13" i="8"/>
  <c r="AG13" i="8"/>
  <c r="AF13" i="8"/>
  <c r="AT12" i="8"/>
  <c r="AS12" i="8"/>
  <c r="AR12" i="8"/>
  <c r="AQ12" i="8"/>
  <c r="AP12" i="8"/>
  <c r="AO12" i="8"/>
  <c r="AM12" i="8"/>
  <c r="AL12" i="8"/>
  <c r="AK12" i="8"/>
  <c r="AJ12" i="8"/>
  <c r="AI12" i="8"/>
  <c r="AG12" i="8"/>
  <c r="AF12" i="8"/>
  <c r="AT11" i="8"/>
  <c r="AS11" i="8"/>
  <c r="AR11" i="8"/>
  <c r="AQ11" i="8"/>
  <c r="AP11" i="8"/>
  <c r="AO11" i="8"/>
  <c r="AM11" i="8"/>
  <c r="AL11" i="8"/>
  <c r="AK11" i="8"/>
  <c r="AJ11" i="8"/>
  <c r="AI11" i="8"/>
  <c r="AG11" i="8"/>
  <c r="AF11" i="8"/>
  <c r="AT10" i="8"/>
  <c r="AS10" i="8"/>
  <c r="AR10" i="8"/>
  <c r="AQ10" i="8"/>
  <c r="AP10" i="8"/>
  <c r="AO10" i="8"/>
  <c r="AM10" i="8"/>
  <c r="AL10" i="8"/>
  <c r="AK10" i="8"/>
  <c r="AJ10" i="8"/>
  <c r="AI10" i="8"/>
  <c r="AG10" i="8"/>
  <c r="AF10" i="8"/>
  <c r="AF6" i="8"/>
  <c r="AJ2" i="8"/>
  <c r="AO15" i="7" l="1"/>
  <c r="AP15" i="7"/>
  <c r="AQ15" i="7"/>
  <c r="AO16" i="7"/>
  <c r="AQ16" i="7" s="1"/>
  <c r="AO17" i="7"/>
  <c r="AP17" i="7" s="1"/>
  <c r="AQ17" i="7"/>
  <c r="AJ15" i="7"/>
  <c r="AL15" i="7" s="1"/>
  <c r="AJ16" i="7"/>
  <c r="AL16" i="7" s="1"/>
  <c r="AJ17" i="7"/>
  <c r="AL17" i="7" s="1"/>
  <c r="AI15" i="7"/>
  <c r="AK15" i="7" s="1"/>
  <c r="AI16" i="7"/>
  <c r="AK16" i="7" s="1"/>
  <c r="AI17" i="7"/>
  <c r="AK17" i="7" s="1"/>
  <c r="AG15" i="7"/>
  <c r="AG16" i="7"/>
  <c r="AG17" i="7"/>
  <c r="AF15" i="7"/>
  <c r="AF16" i="7"/>
  <c r="AF17" i="7"/>
  <c r="AF10" i="7"/>
  <c r="AM17" i="7" l="1"/>
  <c r="AM16" i="7"/>
  <c r="AM15" i="7"/>
  <c r="AS15" i="7"/>
  <c r="AS17" i="7"/>
  <c r="AR16" i="7"/>
  <c r="AS16" i="7"/>
  <c r="AR17" i="7"/>
  <c r="AT17" i="7" s="1"/>
  <c r="AP16" i="7"/>
  <c r="AR15" i="7"/>
  <c r="AT15" i="7" s="1"/>
  <c r="AO11" i="7"/>
  <c r="AO12" i="7"/>
  <c r="AO13" i="7"/>
  <c r="AO14" i="7"/>
  <c r="AO10" i="7"/>
  <c r="AT16" i="7" l="1"/>
  <c r="AV14" i="7"/>
  <c r="AQ14" i="7"/>
  <c r="AJ14" i="7"/>
  <c r="AI14" i="7"/>
  <c r="AG14" i="7"/>
  <c r="AF14" i="7"/>
  <c r="AV13" i="7"/>
  <c r="AQ13" i="7"/>
  <c r="AP13" i="7"/>
  <c r="AJ13" i="7"/>
  <c r="AI13" i="7"/>
  <c r="AG13" i="7"/>
  <c r="AS13" i="7" s="1"/>
  <c r="AF13" i="7"/>
  <c r="AQ12" i="7"/>
  <c r="AP12" i="7"/>
  <c r="AV12" i="7"/>
  <c r="AJ12" i="7"/>
  <c r="AI12" i="7"/>
  <c r="AG12" i="7"/>
  <c r="AF12" i="7"/>
  <c r="AV11" i="7"/>
  <c r="AJ11" i="7"/>
  <c r="AI11" i="7"/>
  <c r="AG11" i="7"/>
  <c r="AF11" i="7"/>
  <c r="AQ10" i="7"/>
  <c r="AJ10" i="7"/>
  <c r="AI10" i="7"/>
  <c r="AG10" i="7"/>
  <c r="AF6" i="7"/>
  <c r="AJ2" i="7"/>
  <c r="AL10" i="7" l="1"/>
  <c r="AL14" i="7"/>
  <c r="AL11" i="7"/>
  <c r="AK14" i="7"/>
  <c r="AK10" i="7"/>
  <c r="AM10" i="7" s="1"/>
  <c r="AK12" i="7"/>
  <c r="AL13" i="7"/>
  <c r="AL12" i="7"/>
  <c r="AM12" i="7" s="1"/>
  <c r="AR13" i="7"/>
  <c r="AT13" i="7" s="1"/>
  <c r="AK11" i="7"/>
  <c r="AM11" i="7" s="1"/>
  <c r="AR14" i="7"/>
  <c r="AR12" i="7"/>
  <c r="AK13" i="7"/>
  <c r="AM13" i="7" s="1"/>
  <c r="AS14" i="7"/>
  <c r="AT14" i="7" s="1"/>
  <c r="AS12" i="7"/>
  <c r="AV10" i="7"/>
  <c r="AS10" i="7"/>
  <c r="AR10" i="7"/>
  <c r="AP11" i="7"/>
  <c r="AQ11" i="7"/>
  <c r="AR11" i="7" s="1"/>
  <c r="AP10" i="7"/>
  <c r="AP14" i="7"/>
  <c r="AT12" i="7" l="1"/>
  <c r="AM14" i="7"/>
  <c r="AS11" i="7"/>
  <c r="AT11" i="7" s="1"/>
  <c r="AT10" i="7"/>
</calcChain>
</file>

<file path=xl/sharedStrings.xml><?xml version="1.0" encoding="utf-8"?>
<sst xmlns="http://schemas.openxmlformats.org/spreadsheetml/2006/main" count="250" uniqueCount="64">
  <si>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</si>
  <si>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</si>
  <si>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</si>
  <si>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</si>
  <si>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</si>
  <si>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</si>
  <si>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</si>
  <si>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</si>
  <si>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</si>
  <si>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</si>
  <si>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</si>
  <si>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</si>
  <si>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</si>
  <si>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</si>
  <si>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</si>
  <si>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</si>
  <si>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</si>
  <si>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</si>
  <si>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</si>
  <si>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</si>
  <si>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</si>
  <si>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BUY</t>
  </si>
  <si>
    <t>EUR</t>
  </si>
  <si>
    <t>SELL</t>
  </si>
  <si>
    <t>FORWARD</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</si>
  <si>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</si>
  <si>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</si>
  <si>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</si>
  <si>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</si>
  <si>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</si>
  <si>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</si>
  <si>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</si>
  <si>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</si>
  <si>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</si>
  <si>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</si>
  <si>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</si>
  <si>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Cours forward initial</t>
  </si>
  <si>
    <t xml:space="preserve">Premium </t>
  </si>
  <si>
    <t>Barrier</t>
  </si>
  <si>
    <t xml:space="preserve">Value Date: </t>
  </si>
  <si>
    <t>Initial Spot Rate</t>
  </si>
  <si>
    <t>CHF</t>
  </si>
  <si>
    <t>EURCHF</t>
  </si>
  <si>
    <t>CIC</t>
  </si>
  <si>
    <t>New Hedge</t>
  </si>
  <si>
    <t>FX Portfolio Valuation - Serge Ferrari</t>
  </si>
  <si>
    <t>102-D</t>
  </si>
  <si>
    <t>115-D</t>
  </si>
  <si>
    <t>103-D</t>
  </si>
  <si>
    <t>116-D</t>
  </si>
  <si>
    <t>104-D</t>
  </si>
  <si>
    <t>118-D</t>
  </si>
  <si>
    <t>113-D</t>
  </si>
  <si>
    <t>114-D</t>
  </si>
  <si>
    <t>108-D</t>
  </si>
  <si>
    <t>BNP</t>
  </si>
  <si>
    <t>USD</t>
  </si>
  <si>
    <t>EURUSD</t>
  </si>
  <si>
    <t>111-D</t>
  </si>
  <si>
    <t>107-D</t>
  </si>
  <si>
    <t>110-D</t>
  </si>
  <si>
    <t>119-D</t>
  </si>
  <si>
    <t>120-D</t>
  </si>
  <si>
    <t>121-D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</si>
</sst>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_-;\-* #,##0.00\ _€_-;_-* &quot;-&quot;??\ _€_-;_-@_-"/>
    <numFmt numFmtId="164" formatCode="_ * #,##0.00_ ;_ * \-#,##0.00_ ;_ * &quot;-&quot;??_ ;_ @_ "/>
    <numFmt numFmtId="165" formatCode="[$-409]dd\-mmm\-yy;@"/>
    <numFmt numFmtId="166" formatCode="0.00_)"/>
    <numFmt numFmtId="167" formatCode="_ [$€-2]\ * #,##0.00_ ;_ [$€-2]\ * \-#,##0.00_ ;_ [$€-2]\ * &quot;-&quot;??_ "/>
    <numFmt numFmtId="168" formatCode="0.0000"/>
    <numFmt numFmtId="169" formatCode="0.0%"/>
    <numFmt numFmtId="170" formatCode="_(* #,##0.00_);_(* \(#,##0.00\);_(* &quot;-&quot;??_);_(@_)"/>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7" fontId="1" fillId="0" borderId="0" applyFont="0" applyFill="0" applyBorder="0" applyAlignment="0" applyProtection="0"/>
    <xf numFmtId="167"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0" fontId="15" fillId="0" borderId="0">
      <alignment vertical="top"/>
    </xf>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2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4" fontId="40" fillId="29" borderId="0" xfId="0" applyNumberFormat="1" applyFont="1" applyFill="1" applyAlignment="1">
      <alignment horizontal="center"/>
    </xf>
    <xf numFmtId="168" fontId="43" fillId="27" borderId="0" xfId="0" applyNumberFormat="1" applyFont="1" applyFill="1" applyBorder="1"/>
    <xf numFmtId="168" fontId="44" fillId="27" borderId="0" xfId="0" applyNumberFormat="1" applyFont="1" applyFill="1"/>
    <xf numFmtId="168" fontId="40" fillId="29" borderId="0" xfId="0" applyNumberFormat="1" applyFont="1" applyFill="1" applyAlignment="1">
      <alignment horizontal="center"/>
    </xf>
    <xf numFmtId="168"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8" fontId="40" fillId="0" borderId="0" xfId="0" applyNumberFormat="1" applyFont="1" applyFill="1" applyBorder="1" applyAlignment="1">
      <alignment horizontal="center" vertical="center"/>
    </xf>
    <xf numFmtId="0" fontId="58" fillId="30" borderId="13" xfId="0" applyFont="1" applyFill="1" applyBorder="1" applyAlignment="1">
      <alignment horizontal="center" vertical="center" wrapText="1"/>
    </xf>
    <xf numFmtId="0" fontId="59" fillId="27" borderId="0" xfId="0" applyFont="1" applyFill="1"/>
    <xf numFmtId="0" fontId="50" fillId="27" borderId="0" xfId="0" applyFont="1" applyFill="1" applyAlignment="1">
      <alignment horizontal="center" vertical="center"/>
    </xf>
    <xf numFmtId="2" fontId="0" fillId="0" borderId="0" xfId="0" applyNumberFormat="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10" fontId="40" fillId="29" borderId="0" xfId="142" applyNumberFormat="1" applyFont="1" applyFill="1" applyBorder="1" applyAlignment="1">
      <alignment horizontal="center" vertical="center"/>
    </xf>
    <xf numFmtId="169" fontId="59" fillId="0" borderId="0" xfId="0" applyNumberFormat="1" applyFont="1" applyFill="1"/>
    <xf numFmtId="169" fontId="59" fillId="32" borderId="0" xfId="0" applyNumberFormat="1" applyFont="1" applyFill="1"/>
    <xf numFmtId="168" fontId="40" fillId="29" borderId="0" xfId="0" applyNumberFormat="1" applyFont="1" applyFill="1" applyAlignment="1">
      <alignment horizontal="center" vertical="center"/>
    </xf>
    <xf numFmtId="0" fontId="48" fillId="28" borderId="0" xfId="0" applyFont="1" applyFill="1" applyBorder="1" applyAlignment="1">
      <alignment horizontal="center" vertical="center"/>
    </xf>
    <xf numFmtId="0" fontId="1" fillId="27" borderId="0" xfId="0" applyFont="1" applyFill="1" applyBorder="1" applyAlignment="1"/>
    <xf numFmtId="0" fontId="48" fillId="28" borderId="26" xfId="0" applyFont="1" applyFill="1" applyBorder="1" applyAlignment="1">
      <alignment horizontal="center" vertical="center"/>
    </xf>
    <xf numFmtId="0" fontId="49" fillId="27" borderId="0" xfId="0" applyFont="1" applyFill="1"/>
    <xf numFmtId="0" fontId="48" fillId="28" borderId="25" xfId="0" applyFont="1" applyFill="1" applyBorder="1" applyAlignment="1">
      <alignment horizontal="center" vertical="center"/>
    </xf>
    <xf numFmtId="164" fontId="51" fillId="28" borderId="13" xfId="0" applyNumberFormat="1" applyFont="1" applyFill="1" applyBorder="1" applyAlignment="1">
      <alignment horizontal="center"/>
    </xf>
    <xf numFmtId="1" fontId="43" fillId="27" borderId="0" xfId="0" applyNumberFormat="1" applyFont="1" applyFill="1"/>
    <xf numFmtId="1" fontId="44" fillId="27" borderId="0" xfId="0" applyNumberFormat="1" applyFont="1" applyFill="1"/>
    <xf numFmtId="1" fontId="50" fillId="27" borderId="0" xfId="0" applyNumberFormat="1" applyFont="1" applyFill="1" applyAlignment="1">
      <alignment horizontal="center" vertical="center"/>
    </xf>
    <xf numFmtId="1" fontId="0" fillId="0" borderId="0" xfId="0" applyNumberFormat="1"/>
    <xf numFmtId="1" fontId="0" fillId="0" borderId="0" xfId="0" applyNumberFormat="1" applyAlignment="1">
      <alignment horizontal="center" vertical="center"/>
    </xf>
    <xf numFmtId="164" fontId="40" fillId="29" borderId="0" xfId="0" applyNumberFormat="1" applyFont="1" applyFill="1" applyAlignment="1">
      <alignment horizontal="center" vertical="center"/>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165"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0" fontId="40" fillId="29" borderId="25" xfId="0" applyFont="1" applyFill="1" applyBorder="1" applyAlignment="1">
      <alignment horizontal="center" vertical="center"/>
    </xf>
    <xf numFmtId="165" fontId="40" fillId="29" borderId="25"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40" fillId="29" borderId="25" xfId="0" applyNumberFormat="1" applyFont="1" applyFill="1" applyBorder="1" applyAlignment="1">
      <alignment horizontal="center" vertical="center"/>
    </xf>
    <xf numFmtId="168" fontId="40" fillId="29" borderId="25" xfId="0" applyNumberFormat="1"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57" fillId="31" borderId="23" xfId="0" applyNumberFormat="1" applyFont="1" applyFill="1" applyBorder="1" applyAlignment="1">
      <alignment horizontal="center" vertical="center"/>
    </xf>
    <xf numFmtId="0" fontId="57" fillId="31" borderId="24" xfId="0" applyFont="1" applyFill="1" applyBorder="1" applyAlignment="1">
      <alignment horizontal="center" vertical="center"/>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48" fillId="28" borderId="13"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8" fontId="48" fillId="28" borderId="14" xfId="0" applyNumberFormat="1" applyFont="1" applyFill="1" applyBorder="1" applyAlignment="1">
      <alignment horizontal="center" vertical="center" wrapText="1"/>
    </xf>
    <xf numFmtId="168" fontId="48" fillId="28" borderId="16" xfId="0" applyNumberFormat="1"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5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3 2" xfId="144" xr:uid="{00000000-0005-0000-0000-00004A000000}"/>
    <cellStyle name="Comma 4" xfId="75" xr:uid="{00000000-0005-0000-0000-00004B000000}"/>
    <cellStyle name="Comma 4 2" xfId="145" xr:uid="{00000000-0005-0000-0000-00004C000000}"/>
    <cellStyle name="Comma 5" xfId="76" xr:uid="{00000000-0005-0000-0000-00004D000000}"/>
    <cellStyle name="Comma 6" xfId="77" xr:uid="{00000000-0005-0000-0000-00004E000000}"/>
    <cellStyle name="Comma 6 2" xfId="146" xr:uid="{00000000-0005-0000-0000-00004F000000}"/>
    <cellStyle name="Comma 7" xfId="78" xr:uid="{00000000-0005-0000-0000-000050000000}"/>
    <cellStyle name="Commentaire 2" xfId="79" xr:uid="{00000000-0005-0000-0000-000052000000}"/>
    <cellStyle name="Correcto" xfId="80" xr:uid="{00000000-0005-0000-0000-000053000000}"/>
    <cellStyle name="Encabez. 1" xfId="81" xr:uid="{00000000-0005-0000-0000-000054000000}"/>
    <cellStyle name="Encabez. 2" xfId="82" xr:uid="{00000000-0005-0000-0000-000055000000}"/>
    <cellStyle name="Encabezado 3" xfId="83" xr:uid="{00000000-0005-0000-0000-000056000000}"/>
    <cellStyle name="Encabezado 4" xfId="84" xr:uid="{00000000-0005-0000-0000-000057000000}"/>
    <cellStyle name="Énfasis1" xfId="85" xr:uid="{00000000-0005-0000-0000-000058000000}"/>
    <cellStyle name="Énfasis2" xfId="86" xr:uid="{00000000-0005-0000-0000-000059000000}"/>
    <cellStyle name="Énfasis3" xfId="87" xr:uid="{00000000-0005-0000-0000-00005A000000}"/>
    <cellStyle name="Énfasis4" xfId="88" xr:uid="{00000000-0005-0000-0000-00005B000000}"/>
    <cellStyle name="Énfasis5" xfId="89" xr:uid="{00000000-0005-0000-0000-00005C000000}"/>
    <cellStyle name="Énfasis6" xfId="90" xr:uid="{00000000-0005-0000-0000-00005D000000}"/>
    <cellStyle name="Entrada" xfId="91" xr:uid="{00000000-0005-0000-0000-00005E000000}"/>
    <cellStyle name="Entrée" xfId="92" builtinId="20" customBuiltin="1"/>
    <cellStyle name="Euro" xfId="93" xr:uid="{00000000-0005-0000-0000-000060000000}"/>
    <cellStyle name="Euro 2" xfId="94" xr:uid="{00000000-0005-0000-0000-000061000000}"/>
    <cellStyle name="Explanatory Text" xfId="95" xr:uid="{00000000-0005-0000-0000-000062000000}"/>
    <cellStyle name="Explicación" xfId="96" xr:uid="{00000000-0005-0000-0000-000063000000}"/>
    <cellStyle name="Good" xfId="97" xr:uid="{00000000-0005-0000-0000-000064000000}"/>
    <cellStyle name="Heading 1" xfId="98" xr:uid="{00000000-0005-0000-0000-000065000000}"/>
    <cellStyle name="Heading 2" xfId="99" xr:uid="{00000000-0005-0000-0000-000066000000}"/>
    <cellStyle name="Heading 3" xfId="100" xr:uid="{00000000-0005-0000-0000-000067000000}"/>
    <cellStyle name="Heading 4" xfId="101" xr:uid="{00000000-0005-0000-0000-000068000000}"/>
    <cellStyle name="Incorrecto" xfId="102" xr:uid="{00000000-0005-0000-0000-000069000000}"/>
    <cellStyle name="Input" xfId="103" xr:uid="{00000000-0005-0000-0000-00006A000000}"/>
    <cellStyle name="Insatisfaisant" xfId="104" builtinId="27" customBuiltin="1"/>
    <cellStyle name="Linked Cell" xfId="105" xr:uid="{00000000-0005-0000-0000-00006C000000}"/>
    <cellStyle name="Milliers" xfId="106" builtinId="3"/>
    <cellStyle name="Milliers 2" xfId="107" xr:uid="{00000000-0005-0000-0000-00006E000000}"/>
    <cellStyle name="Milliers 2 2" xfId="147" xr:uid="{00000000-0005-0000-0000-00006F000000}"/>
    <cellStyle name="Neutral" xfId="108" xr:uid="{00000000-0005-0000-0000-000070000000}"/>
    <cellStyle name="Neutre" xfId="109" builtinId="28" customBuiltin="1"/>
    <cellStyle name="Normal" xfId="0" builtinId="0"/>
    <cellStyle name="Normal - Style1" xfId="110" xr:uid="{00000000-0005-0000-0000-000073000000}"/>
    <cellStyle name="Normal 2" xfId="111" xr:uid="{00000000-0005-0000-0000-000074000000}"/>
    <cellStyle name="Normal 2 2" xfId="112" xr:uid="{00000000-0005-0000-0000-000075000000}"/>
    <cellStyle name="Normal 2_portfolio_OR" xfId="113" xr:uid="{00000000-0005-0000-0000-000076000000}"/>
    <cellStyle name="Normal 3" xfId="114" xr:uid="{00000000-0005-0000-0000-000077000000}"/>
    <cellStyle name="Normal 3 2" xfId="148" xr:uid="{00000000-0005-0000-0000-000078000000}"/>
    <cellStyle name="Normal 4" xfId="115" xr:uid="{00000000-0005-0000-0000-000079000000}"/>
    <cellStyle name="Normal 4 2" xfId="149" xr:uid="{00000000-0005-0000-0000-00007A000000}"/>
    <cellStyle name="Normal 5" xfId="143" xr:uid="{00000000-0005-0000-0000-00007B000000}"/>
    <cellStyle name="Normal 6" xfId="153" xr:uid="{00000000-0005-0000-0000-00007C000000}"/>
    <cellStyle name="Normal 7" xfId="154" xr:uid="{00000000-0005-0000-0000-00007D000000}"/>
    <cellStyle name="Nota" xfId="116" xr:uid="{00000000-0005-0000-0000-00007E000000}"/>
    <cellStyle name="Nota 2" xfId="117" xr:uid="{00000000-0005-0000-0000-00007F000000}"/>
    <cellStyle name="Note" xfId="118" builtinId="10" customBuiltin="1"/>
    <cellStyle name="Note 2" xfId="119" xr:uid="{00000000-0005-0000-0000-000080000000}"/>
    <cellStyle name="Output" xfId="120" xr:uid="{00000000-0005-0000-0000-000081000000}"/>
    <cellStyle name="Percent 2" xfId="121" xr:uid="{00000000-0005-0000-0000-000082000000}"/>
    <cellStyle name="Percent 2 2" xfId="122" xr:uid="{00000000-0005-0000-0000-000083000000}"/>
    <cellStyle name="Percent 3" xfId="123" xr:uid="{00000000-0005-0000-0000-000084000000}"/>
    <cellStyle name="Percent 3 2" xfId="150" xr:uid="{00000000-0005-0000-0000-000085000000}"/>
    <cellStyle name="Percent 4" xfId="124" xr:uid="{00000000-0005-0000-0000-000086000000}"/>
    <cellStyle name="Percent 4 2" xfId="151" xr:uid="{00000000-0005-0000-0000-000087000000}"/>
    <cellStyle name="Percent 5" xfId="125" xr:uid="{00000000-0005-0000-0000-000088000000}"/>
    <cellStyle name="Percent 6" xfId="126" xr:uid="{00000000-0005-0000-0000-000089000000}"/>
    <cellStyle name="Pourcentage" xfId="142" builtinId="5"/>
    <cellStyle name="Pourcentage 2" xfId="127" xr:uid="{00000000-0005-0000-0000-00008B000000}"/>
    <cellStyle name="Pourcentage 2 2" xfId="152" xr:uid="{00000000-0005-0000-0000-00008C000000}"/>
    <cellStyle name="Salida" xfId="128" xr:uid="{00000000-0005-0000-0000-00008D000000}"/>
    <cellStyle name="Satisfaisant" xfId="129" builtinId="26" customBuiltin="1"/>
    <cellStyle name="Sortie" xfId="130" builtinId="21" customBuiltin="1"/>
    <cellStyle name="Texte explicatif" xfId="131" builtinId="53" customBuiltin="1"/>
    <cellStyle name="Title" xfId="132" xr:uid="{00000000-0005-0000-0000-000091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7000000}"/>
    <cellStyle name="Total" xfId="139" builtinId="25" customBuiltin="1"/>
    <cellStyle name="Vérification" xfId="140" builtinId="23" customBuiltin="1"/>
    <cellStyle name="Warning Text" xfId="141" xr:uid="{00000000-0005-0000-0000-00009A000000}"/>
  </cellStyles>
  <dxfs count="5">
    <dxf>
      <font>
        <condense val="0"/>
        <extend val="0"/>
        <color indexed="1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736975</xdr:colOff>
      <xdr:row>3</xdr:row>
      <xdr:rowOff>9525</xdr:rowOff>
    </xdr:to>
    <xdr:pic>
      <xdr:nvPicPr>
        <xdr:cNvPr id="2" name="Picture 1" descr="kerius-logo-tex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15145" y="209550"/>
          <a:ext cx="201459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27</xdr:col>
      <xdr:colOff>289342</xdr:colOff>
      <xdr:row>2</xdr:row>
      <xdr:rowOff>110490</xdr:rowOff>
    </xdr:to>
    <xdr:pic>
      <xdr:nvPicPr>
        <xdr:cNvPr id="3" name="Picture 1" descr="kerius-logo-tex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94505" y="133350"/>
          <a:ext cx="2215243"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33</xdr:col>
      <xdr:colOff>536950</xdr:colOff>
      <xdr:row>5</xdr:row>
      <xdr:rowOff>0</xdr:rowOff>
    </xdr:to>
    <xdr:pic>
      <xdr:nvPicPr>
        <xdr:cNvPr id="2" name="Picture 1" descr="kerius-logo-text">
          <a:extLst>
            <a:ext uri="{FF2B5EF4-FFF2-40B4-BE49-F238E27FC236}">
              <a16:creationId xmlns:a16="http://schemas.microsoft.com/office/drawing/2014/main" id="{3062F6DA-8663-4683-8511-C06EAB810B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50225" y="209550"/>
          <a:ext cx="19752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27</xdr:col>
      <xdr:colOff>451267</xdr:colOff>
      <xdr:row>4</xdr:row>
      <xdr:rowOff>43815</xdr:rowOff>
    </xdr:to>
    <xdr:pic>
      <xdr:nvPicPr>
        <xdr:cNvPr id="3" name="Picture 1" descr="kerius-logo-text">
          <a:extLst>
            <a:ext uri="{FF2B5EF4-FFF2-40B4-BE49-F238E27FC236}">
              <a16:creationId xmlns:a16="http://schemas.microsoft.com/office/drawing/2014/main" id="{F88B0264-B81E-4956-B193-EB70054A812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697325" y="133350"/>
          <a:ext cx="2156242"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465"/>
  <sheetViews>
    <sheetView showGridLines="0" zoomScaleNormal="100" workbookViewId="0">
      <pane ySplit="8" topLeftCell="A9" activePane="bottomLeft" state="frozen"/>
      <selection pane="bottomLeft" activeCell="I38" sqref="I38"/>
    </sheetView>
  </sheetViews>
  <sheetFormatPr baseColWidth="10" defaultColWidth="9.140625" defaultRowHeight="12.75" x14ac:dyDescent="0.2"/>
  <cols>
    <col min="1" max="1" width="10" customWidth="1"/>
    <col min="2" max="2" width="11.140625" bestFit="1" customWidth="1"/>
    <col min="3" max="3" width="8.7109375" bestFit="1" customWidth="1"/>
    <col min="4" max="4" width="12.85546875" style="15" bestFit="1" customWidth="1"/>
    <col min="5" max="5" width="11.140625" style="34" bestFit="1" customWidth="1"/>
    <col min="6" max="6" width="11.28515625" style="34" bestFit="1" customWidth="1"/>
    <col min="7" max="7" width="11.140625" style="34" bestFit="1" customWidth="1"/>
    <col min="8" max="8" width="8.5703125" bestFit="1" customWidth="1"/>
    <col min="9" max="9" width="15.42578125" bestFit="1" customWidth="1"/>
    <col min="10" max="10" width="4.28515625" bestFit="1" customWidth="1"/>
    <col min="11" max="11" width="15.28515625" style="37" bestFit="1" customWidth="1"/>
    <col min="12" max="12" width="8.5703125" bestFit="1" customWidth="1"/>
    <col min="13" max="13" width="11.28515625" bestFit="1" customWidth="1"/>
    <col min="14" max="14" width="4.42578125" bestFit="1" customWidth="1"/>
    <col min="15" max="15" width="15.28515625" style="37" bestFit="1" customWidth="1"/>
    <col min="16" max="16" width="15.42578125" style="37" bestFit="1" customWidth="1"/>
    <col min="17" max="17" width="7.5703125" bestFit="1" customWidth="1"/>
    <col min="18" max="18" width="14.42578125" style="52" bestFit="1" customWidth="1"/>
    <col min="19" max="19" width="7.28515625" style="55" bestFit="1" customWidth="1"/>
    <col min="20" max="20" width="4.42578125" style="55" bestFit="1" customWidth="1"/>
    <col min="21" max="21" width="4.28515625" style="55" bestFit="1" customWidth="1"/>
    <col min="22" max="22" width="5.7109375" bestFit="1" customWidth="1"/>
    <col min="23" max="23" width="10.140625" style="49" bestFit="1" customWidth="1"/>
    <col min="24" max="24" width="13" style="49" bestFit="1" customWidth="1"/>
    <col min="25" max="26" width="12" style="37" bestFit="1" customWidth="1"/>
    <col min="27" max="27" width="12.7109375" style="37" bestFit="1" customWidth="1"/>
    <col min="28" max="28" width="10.140625" style="37" bestFit="1" customWidth="1"/>
    <col min="29" max="29" width="9.5703125" style="37" bestFit="1" customWidth="1"/>
    <col min="30" max="30" width="9.5703125" bestFit="1" customWidth="1"/>
    <col min="31" max="31" width="3.7109375" customWidth="1"/>
    <col min="32" max="32" width="19.85546875" bestFit="1" customWidth="1"/>
    <col min="33" max="33" width="30.28515625" bestFit="1" customWidth="1"/>
    <col min="34" max="34" width="3" customWidth="1"/>
    <col min="35" max="35" width="19.85546875" bestFit="1" customWidth="1"/>
    <col min="36" max="36" width="30.28515625" bestFit="1" customWidth="1"/>
    <col min="37" max="37" width="19.85546875" bestFit="1" customWidth="1"/>
    <col min="38" max="38" width="30.28515625" bestFit="1" customWidth="1"/>
    <col min="39" max="39" width="7.42578125" bestFit="1" customWidth="1"/>
    <col min="40" max="40" width="2.140625" customWidth="1"/>
    <col min="41" max="41" width="15" bestFit="1" customWidth="1"/>
    <col min="42" max="42" width="19.85546875" bestFit="1" customWidth="1"/>
    <col min="43" max="43" width="30.28515625" bestFit="1" customWidth="1"/>
    <col min="44" max="44" width="19.85546875" bestFit="1" customWidth="1"/>
    <col min="45" max="45" width="30.28515625" bestFit="1" customWidth="1"/>
    <col min="46" max="46" width="7.42578125" bestFit="1" customWidth="1"/>
    <col min="48" max="48" width="10.140625" style="76" customWidth="1"/>
  </cols>
  <sheetData>
    <row r="1" spans="1:60" s="3" customFormat="1" ht="30" x14ac:dyDescent="0.4">
      <c r="A1" s="1" t="s">
        <v>45</v>
      </c>
      <c r="B1" s="2"/>
      <c r="C1" s="2"/>
      <c r="D1" s="4"/>
      <c r="E1" s="32"/>
      <c r="F1" s="32"/>
      <c r="G1" s="32"/>
      <c r="H1" s="2"/>
      <c r="I1" s="2"/>
      <c r="J1" s="2"/>
      <c r="K1" s="35"/>
      <c r="L1" s="2"/>
      <c r="M1" s="2"/>
      <c r="N1" s="2"/>
      <c r="O1" s="35"/>
      <c r="P1" s="35"/>
      <c r="Q1" s="2"/>
      <c r="R1" s="50"/>
      <c r="S1" s="50"/>
      <c r="T1" s="53"/>
      <c r="U1" s="53"/>
      <c r="V1" s="5"/>
      <c r="W1" s="46"/>
      <c r="X1" s="46"/>
      <c r="Y1" s="38"/>
      <c r="Z1" s="38"/>
      <c r="AA1" s="38"/>
      <c r="AB1" s="38"/>
      <c r="AC1" s="38"/>
      <c r="AV1" s="73"/>
    </row>
    <row r="2" spans="1:60" s="6" customFormat="1" ht="15.75" x14ac:dyDescent="0.25">
      <c r="A2" s="79" t="s">
        <v>39</v>
      </c>
      <c r="B2" s="79">
        <v>43280</v>
      </c>
      <c r="C2" s="79"/>
      <c r="D2" s="23"/>
      <c r="E2" s="33"/>
      <c r="F2" s="33"/>
      <c r="G2" s="33"/>
      <c r="H2" s="7"/>
      <c r="I2" s="7"/>
      <c r="J2" s="7"/>
      <c r="K2" s="36"/>
      <c r="L2" s="7"/>
      <c r="M2" s="7"/>
      <c r="N2" s="7"/>
      <c r="O2" s="36"/>
      <c r="P2" s="36"/>
      <c r="Q2" s="7"/>
      <c r="R2" s="51"/>
      <c r="S2" s="51"/>
      <c r="T2" s="54"/>
      <c r="U2" s="54"/>
      <c r="V2" s="8"/>
      <c r="W2" s="47"/>
      <c r="X2" s="47"/>
      <c r="Y2" s="39"/>
      <c r="Z2" s="39"/>
      <c r="AA2" s="39"/>
      <c r="AB2" s="39"/>
      <c r="AC2" s="39"/>
      <c r="AI2" s="58" t="s">
        <v>29</v>
      </c>
      <c r="AJ2" s="64">
        <f>-AJ3</f>
        <v>-0.3</v>
      </c>
      <c r="AV2" s="74"/>
    </row>
    <row r="3" spans="1:60" s="6" customFormat="1" ht="15.75" x14ac:dyDescent="0.25">
      <c r="A3" s="79"/>
      <c r="B3" s="68"/>
      <c r="C3" s="68"/>
      <c r="D3" s="26"/>
      <c r="E3" s="33"/>
      <c r="F3" s="33"/>
      <c r="G3" s="33"/>
      <c r="H3" s="7"/>
      <c r="I3" s="7"/>
      <c r="J3" s="7"/>
      <c r="K3" s="36"/>
      <c r="L3" s="7"/>
      <c r="M3" s="7"/>
      <c r="N3" s="7"/>
      <c r="O3" s="36"/>
      <c r="P3" s="36"/>
      <c r="Q3" s="7"/>
      <c r="R3" s="51"/>
      <c r="S3" s="51"/>
      <c r="T3" s="54"/>
      <c r="U3" s="54"/>
      <c r="V3" s="8"/>
      <c r="W3" s="47"/>
      <c r="X3" s="47"/>
      <c r="Y3" s="39"/>
      <c r="Z3" s="39"/>
      <c r="AA3" s="39"/>
      <c r="AB3" s="39"/>
      <c r="AC3" s="39"/>
      <c r="AD3" s="9"/>
      <c r="AI3" s="58" t="s">
        <v>30</v>
      </c>
      <c r="AJ3" s="65">
        <v>0.3</v>
      </c>
      <c r="AV3" s="74"/>
    </row>
    <row r="4" spans="1:60" s="6" customFormat="1" ht="7.5" customHeight="1" x14ac:dyDescent="0.25">
      <c r="B4" s="80"/>
      <c r="C4" s="80"/>
      <c r="D4" s="26"/>
      <c r="E4" s="33"/>
      <c r="F4" s="33"/>
      <c r="G4" s="33"/>
      <c r="H4" s="7"/>
      <c r="I4" s="7"/>
      <c r="J4" s="7"/>
      <c r="K4" s="36"/>
      <c r="L4" s="7"/>
      <c r="M4" s="7"/>
      <c r="N4" s="7"/>
      <c r="O4" s="36"/>
      <c r="P4" s="36"/>
      <c r="Q4" s="7"/>
      <c r="R4" s="51"/>
      <c r="S4" s="51"/>
      <c r="T4" s="54"/>
      <c r="U4" s="54"/>
      <c r="V4" s="8"/>
      <c r="W4" s="47"/>
      <c r="X4" s="47"/>
      <c r="Y4" s="39"/>
      <c r="Z4" s="39"/>
      <c r="AA4" s="39"/>
      <c r="AB4" s="39"/>
      <c r="AC4" s="39"/>
      <c r="AD4" s="10"/>
      <c r="AV4" s="74"/>
    </row>
    <row r="5" spans="1:60" s="6" customFormat="1" ht="6" customHeight="1" x14ac:dyDescent="0.25">
      <c r="B5" s="80"/>
      <c r="C5" s="80"/>
      <c r="D5" s="26"/>
      <c r="E5" s="33"/>
      <c r="F5" s="33"/>
      <c r="G5" s="33"/>
      <c r="H5" s="7"/>
      <c r="I5" s="7"/>
      <c r="J5" s="7"/>
      <c r="K5" s="36"/>
      <c r="L5" s="7"/>
      <c r="M5" s="7"/>
      <c r="N5" s="7"/>
      <c r="O5" s="36"/>
      <c r="P5" s="36"/>
      <c r="Q5" s="7"/>
      <c r="R5" s="51"/>
      <c r="S5" s="51"/>
      <c r="T5" s="54"/>
      <c r="U5" s="54"/>
      <c r="V5" s="8"/>
      <c r="W5" s="47"/>
      <c r="X5" s="47"/>
      <c r="Y5" s="40"/>
      <c r="Z5" s="40"/>
      <c r="AA5" s="39"/>
      <c r="AB5" s="39"/>
      <c r="AC5" s="39"/>
      <c r="AD5" s="10"/>
      <c r="AV5" s="74"/>
    </row>
    <row r="6" spans="1:60" s="59" customFormat="1" ht="15.75" x14ac:dyDescent="0.25">
      <c r="A6" s="118" t="s">
        <v>0</v>
      </c>
      <c r="B6" s="100" t="s">
        <v>1</v>
      </c>
      <c r="C6" s="100" t="s">
        <v>2</v>
      </c>
      <c r="D6" s="100" t="s">
        <v>3</v>
      </c>
      <c r="E6" s="121" t="s">
        <v>4</v>
      </c>
      <c r="F6" s="121" t="s">
        <v>5</v>
      </c>
      <c r="G6" s="121" t="s">
        <v>6</v>
      </c>
      <c r="H6" s="104" t="s">
        <v>7</v>
      </c>
      <c r="I6" s="110" t="s">
        <v>8</v>
      </c>
      <c r="J6" s="104" t="s">
        <v>9</v>
      </c>
      <c r="K6" s="105"/>
      <c r="L6" s="104" t="s">
        <v>7</v>
      </c>
      <c r="M6" s="110" t="s">
        <v>8</v>
      </c>
      <c r="N6" s="104" t="s">
        <v>10</v>
      </c>
      <c r="O6" s="105"/>
      <c r="P6" s="110" t="s">
        <v>40</v>
      </c>
      <c r="Q6" s="104" t="s">
        <v>11</v>
      </c>
      <c r="R6" s="105"/>
      <c r="S6" s="69"/>
      <c r="T6" s="104" t="s">
        <v>37</v>
      </c>
      <c r="U6" s="105"/>
      <c r="V6" s="70"/>
      <c r="W6" s="113" t="s">
        <v>12</v>
      </c>
      <c r="X6" s="114"/>
      <c r="Y6" s="114"/>
      <c r="Z6" s="114"/>
      <c r="AA6" s="114"/>
      <c r="AB6" s="115"/>
      <c r="AC6" s="39"/>
      <c r="AD6" s="100" t="s">
        <v>18</v>
      </c>
      <c r="AF6" s="94">
        <f>B2</f>
        <v>43280</v>
      </c>
      <c r="AG6" s="95"/>
      <c r="AH6" s="6"/>
      <c r="AI6" s="96" t="s">
        <v>25</v>
      </c>
      <c r="AJ6" s="97"/>
      <c r="AK6" s="97"/>
      <c r="AL6" s="97"/>
      <c r="AM6" s="95"/>
      <c r="AN6" s="6"/>
      <c r="AO6" s="96" t="s">
        <v>33</v>
      </c>
      <c r="AP6" s="97"/>
      <c r="AQ6" s="97"/>
      <c r="AR6" s="97"/>
      <c r="AS6" s="97"/>
      <c r="AT6" s="95"/>
      <c r="AV6" s="75"/>
    </row>
    <row r="7" spans="1:60" s="59" customFormat="1" ht="15.75" x14ac:dyDescent="0.25">
      <c r="A7" s="119"/>
      <c r="B7" s="100"/>
      <c r="C7" s="100"/>
      <c r="D7" s="100"/>
      <c r="E7" s="122"/>
      <c r="F7" s="122"/>
      <c r="G7" s="122"/>
      <c r="H7" s="106"/>
      <c r="I7" s="111"/>
      <c r="J7" s="106"/>
      <c r="K7" s="107"/>
      <c r="L7" s="106"/>
      <c r="M7" s="111"/>
      <c r="N7" s="106"/>
      <c r="O7" s="107"/>
      <c r="P7" s="111"/>
      <c r="Q7" s="106"/>
      <c r="R7" s="107"/>
      <c r="S7" s="67" t="s">
        <v>38</v>
      </c>
      <c r="T7" s="106"/>
      <c r="U7" s="107"/>
      <c r="V7" s="70"/>
      <c r="W7" s="116" t="s">
        <v>13</v>
      </c>
      <c r="X7" s="116" t="s">
        <v>14</v>
      </c>
      <c r="Y7" s="113" t="s">
        <v>22</v>
      </c>
      <c r="Z7" s="114"/>
      <c r="AA7" s="114"/>
      <c r="AB7" s="115"/>
      <c r="AC7" s="39"/>
      <c r="AD7" s="100"/>
      <c r="AF7" s="98" t="s">
        <v>34</v>
      </c>
      <c r="AG7" s="98"/>
      <c r="AH7" s="6"/>
      <c r="AI7" s="98" t="s">
        <v>28</v>
      </c>
      <c r="AJ7" s="98"/>
      <c r="AK7" s="98" t="s">
        <v>26</v>
      </c>
      <c r="AL7" s="99"/>
      <c r="AM7" s="90" t="s">
        <v>27</v>
      </c>
      <c r="AN7" s="6"/>
      <c r="AO7" s="101" t="s">
        <v>35</v>
      </c>
      <c r="AP7" s="102"/>
      <c r="AQ7" s="103"/>
      <c r="AR7" s="98" t="s">
        <v>26</v>
      </c>
      <c r="AS7" s="99"/>
      <c r="AT7" s="90" t="s">
        <v>27</v>
      </c>
      <c r="AV7" s="75"/>
    </row>
    <row r="8" spans="1:60" s="59" customFormat="1" ht="22.5" x14ac:dyDescent="0.25">
      <c r="A8" s="120"/>
      <c r="B8" s="100"/>
      <c r="C8" s="100"/>
      <c r="D8" s="100"/>
      <c r="E8" s="123"/>
      <c r="F8" s="123"/>
      <c r="G8" s="123"/>
      <c r="H8" s="108"/>
      <c r="I8" s="112"/>
      <c r="J8" s="108"/>
      <c r="K8" s="109"/>
      <c r="L8" s="108"/>
      <c r="M8" s="112"/>
      <c r="N8" s="108"/>
      <c r="O8" s="109"/>
      <c r="P8" s="112"/>
      <c r="Q8" s="108"/>
      <c r="R8" s="109"/>
      <c r="S8" s="71"/>
      <c r="T8" s="108"/>
      <c r="U8" s="109"/>
      <c r="V8" s="70"/>
      <c r="W8" s="117"/>
      <c r="X8" s="117"/>
      <c r="Y8" s="92" t="s">
        <v>15</v>
      </c>
      <c r="Z8" s="93"/>
      <c r="AA8" s="72" t="s">
        <v>16</v>
      </c>
      <c r="AB8" s="72" t="s">
        <v>17</v>
      </c>
      <c r="AC8" s="39"/>
      <c r="AD8" s="100"/>
      <c r="AF8" s="57" t="s">
        <v>31</v>
      </c>
      <c r="AG8" s="57" t="s">
        <v>32</v>
      </c>
      <c r="AH8" s="6"/>
      <c r="AI8" s="57" t="s">
        <v>31</v>
      </c>
      <c r="AJ8" s="57" t="s">
        <v>32</v>
      </c>
      <c r="AK8" s="57" t="s">
        <v>31</v>
      </c>
      <c r="AL8" s="57" t="s">
        <v>32</v>
      </c>
      <c r="AM8" s="91"/>
      <c r="AN8" s="6"/>
      <c r="AO8" s="57" t="s">
        <v>36</v>
      </c>
      <c r="AP8" s="57" t="s">
        <v>31</v>
      </c>
      <c r="AQ8" s="57" t="s">
        <v>32</v>
      </c>
      <c r="AR8" s="57" t="s">
        <v>31</v>
      </c>
      <c r="AS8" s="57" t="s">
        <v>32</v>
      </c>
      <c r="AT8" s="91"/>
      <c r="AV8" s="75"/>
    </row>
    <row r="9" spans="1:60" ht="15.75" x14ac:dyDescent="0.25">
      <c r="A9" s="43"/>
      <c r="B9" s="43"/>
      <c r="C9" s="43"/>
      <c r="D9" s="43"/>
      <c r="E9" s="44"/>
      <c r="F9" s="44"/>
      <c r="G9" s="44"/>
      <c r="H9" s="43"/>
      <c r="I9" s="43"/>
      <c r="J9" s="43"/>
      <c r="K9" s="45"/>
      <c r="L9" s="43"/>
      <c r="M9" s="43"/>
      <c r="N9" s="43"/>
      <c r="O9" s="45"/>
      <c r="P9" s="43"/>
      <c r="Q9" s="43"/>
      <c r="R9" s="48"/>
      <c r="S9" s="45"/>
      <c r="T9" s="45"/>
      <c r="U9" s="43"/>
      <c r="V9" s="48"/>
      <c r="W9" s="48"/>
      <c r="X9" s="45"/>
      <c r="Y9" s="45"/>
      <c r="Z9" s="45"/>
      <c r="AA9" s="45"/>
      <c r="AB9"/>
      <c r="AC9" s="43"/>
      <c r="AD9" s="43"/>
      <c r="AH9" s="6"/>
      <c r="AN9" s="6"/>
    </row>
    <row r="10" spans="1:60" s="41" customFormat="1" ht="15.75" x14ac:dyDescent="0.25">
      <c r="A10" s="42">
        <v>2018</v>
      </c>
      <c r="B10" s="42" t="s">
        <v>46</v>
      </c>
      <c r="C10" s="42">
        <v>102</v>
      </c>
      <c r="D10" s="42" t="s">
        <v>43</v>
      </c>
      <c r="E10" s="83">
        <v>43201</v>
      </c>
      <c r="F10" s="83"/>
      <c r="G10" s="83">
        <v>43294</v>
      </c>
      <c r="H10" s="42" t="s">
        <v>23</v>
      </c>
      <c r="I10" s="42" t="s">
        <v>24</v>
      </c>
      <c r="J10" s="42" t="s">
        <v>22</v>
      </c>
      <c r="K10" s="84">
        <v>-844951.41529362102</v>
      </c>
      <c r="L10" s="42" t="s">
        <v>21</v>
      </c>
      <c r="M10" s="42" t="s">
        <v>24</v>
      </c>
      <c r="N10" s="42" t="s">
        <v>41</v>
      </c>
      <c r="O10" s="78">
        <v>1000000</v>
      </c>
      <c r="P10" s="42"/>
      <c r="Q10" s="42" t="s">
        <v>42</v>
      </c>
      <c r="R10" s="66">
        <v>1.1835</v>
      </c>
      <c r="S10" s="78"/>
      <c r="U10" s="78">
        <v>0</v>
      </c>
      <c r="V10" s="42"/>
      <c r="W10" s="66">
        <v>1.1573487145000001</v>
      </c>
      <c r="X10" s="66">
        <v>1.1572724720608036</v>
      </c>
      <c r="Y10" s="78">
        <v>19152.893097849039</v>
      </c>
      <c r="Z10" s="78">
        <v>19152.893097849039</v>
      </c>
      <c r="AA10" s="78">
        <v>19152.893097849039</v>
      </c>
      <c r="AB10" s="78">
        <v>0</v>
      </c>
      <c r="AD10" s="42" t="s">
        <v>44</v>
      </c>
      <c r="AF10" s="61">
        <f t="shared" ref="AF10:AF17" si="0">IF(S10="",ABS(O10/Y10),"")</f>
        <v>52.21143327491891</v>
      </c>
      <c r="AG10" s="61">
        <f t="shared" ref="AG10:AG17" si="1">IF(S10="",
IF(H10="BUY",
IF(I10="CALL",MAX(-ABS(O10)/Y10+ABS(O10)/R10,0),IF(I10="PUT",MAX(-ABS(O10)/R10+ABS(O10)/Y10,0),IF(I10="FORWARD",-ABS(O10)/Y10+ABS(O10)/R10,"TRADE NOT VALID"))),
-IF(I10="CALL",MAX(-ABS(O10)/Y10+ABS(O10)/R10,0),IF(I10="PUT",MAX(-ABS(O10)/R10+ABS(O10)/Y10,0),IF(I10="FORWARD",-ABS(O10)/Y10+ABS(O10)/R10,"TRADE NOT VALID")))),"")</f>
        <v>-844899.20386034576</v>
      </c>
      <c r="AH10" s="6"/>
      <c r="AI10" s="61">
        <f t="shared" ref="AI10:AI17" si="2">IF(S10="",
IF(I10="CALL",ABS(O10/(Y10*(1+$AJ$3))),
IF(I10="PUT",ABS(O10/(Y10*(1+$AJ$2))),
IF(I10="FORWARD",ABS(O10/(Y10*(1+$AJ$3))),
"TRADE NOT VALID"))),
"")</f>
        <v>40.162640980706847</v>
      </c>
      <c r="AJ10" s="61">
        <f t="shared" ref="AJ10:AJ17" si="3">IF(S10="",
IF(H10="BUY",
IF(I10="CALL",MAX(-ABS(O10)/(Y10*(1+$AJ$3))+ABS(O10)/R10,0),IF(I10="PUT",MAX(-ABS(O10)/R10+ABS(O10)/(Y10*(1+$AJ$2)),0),IF(I10="FORWARD",-ABS(O10)/(Y10*(1+$AJ$3))+ABS(O10)/R10,"TRADE NOT VALID"))),
-IF(I10="CALL",MAX(-ABS(O10)/(Y10*(1+$AJ$3))+ABS(O10)/R10,0),IF(I10="PUT",MAX(-ABS(O10)/R10+ABS(O10)/(Y10*(1+$AJ$2)),0),IF(I10="FORWARD",-ABS(O10)/(Y10*(1+$AJ$3))+ABS(O10)/R10,"TRADE NOT VALID")))),"")</f>
        <v>-844911.25265263999</v>
      </c>
      <c r="AK10" s="61">
        <f t="shared" ref="AK10:AK17" si="4">IF(S10="",
AI10-IF(AG10=0,ABS(O10/R10),AF10),"")</f>
        <v>-12.048792294212063</v>
      </c>
      <c r="AL10" s="61">
        <f t="shared" ref="AL10:AL17" si="5">IF(S10="",AJ10-AG10,"")</f>
        <v>-12.048792294226587</v>
      </c>
      <c r="AM10" s="63">
        <f t="shared" ref="AM10:AM17" si="6">IF(S10="",IF(AL10=0,"CHOC INSUFFISANT",ABS(AL10/AK10)),"")</f>
        <v>1.0000000000012055</v>
      </c>
      <c r="AN10" s="6"/>
      <c r="AO10" s="56">
        <f>R10</f>
        <v>1.1835</v>
      </c>
      <c r="AP10" s="61">
        <f t="shared" ref="AP10:AP14" si="7">IF(S10="",ABS(O10/AO10),"")</f>
        <v>844951.41529362067</v>
      </c>
      <c r="AQ10" s="61">
        <f t="shared" ref="AQ10:AQ14" si="8">IF(S10="",
IF(H10="BUY",
IF(I10="CALL",MAX(-ABS(O10)/AO10+ABS(O10)/R10,0),IF(I10="PUT",MAX(-ABS(O10)/R10+ABS(O10)/AO10,0),IF(I10="FORWARD",-ABS(O10)/AO10+ABS(O10)/R10,"TRADE NOT VALID"))),
-IF(I10="CALL",MAX(-ABS(O10)/AO10+ABS(O10)/R10,0),IF(I10="PUT",MAX(-ABS(O10)/R10+ABS(O10)/AO10,0),IF(I10="FORWARD",-ABS(O10)/AO10+ABS(O10)/R10,"TRADE NOT VALID")))),"")</f>
        <v>0</v>
      </c>
      <c r="AR10" s="61">
        <f t="shared" ref="AR10:AR17" si="9">IF(S10="",
IF(AQ10=AG10,AF10-AP10,
IF(AG10=0,IF(H10="BUY",(ABS(O10)/AO10-ABS(O10)/R10),-(ABS(O10)/AO10-ABS(O10)/R10)),
IF(AQ10=0,IF(H10="BUY",(ABS(O10)/Y10-ABS(O10)/R10),-(ABS(O10)/Y10-ABS(O10)/R10)),AF10-AP10))),"")</f>
        <v>844899.20386034576</v>
      </c>
      <c r="AS10" s="61">
        <f t="shared" ref="AS10:AS14" si="10">IF(S10="",
AG10-AQ10,
"")</f>
        <v>-844899.20386034576</v>
      </c>
      <c r="AT10" s="63">
        <f t="shared" ref="AT10:AT14" si="11">IF(S10="",IF(AS10=0,"PAS DE VALEUR INTRINSEQUE",ABS(AS10/AR10)),"")</f>
        <v>1</v>
      </c>
      <c r="AU10" s="61"/>
      <c r="AV10" s="77" t="str">
        <f t="shared" ref="AV10:AV14" si="12">IF(ISERROR(AO10),C10,"")</f>
        <v/>
      </c>
      <c r="AW10" s="62"/>
      <c r="AX10" s="62"/>
      <c r="AY10" s="62"/>
      <c r="AZ10" s="62"/>
      <c r="BA10" s="62"/>
      <c r="BB10" s="62"/>
      <c r="BC10" s="60"/>
      <c r="BD10" s="60"/>
      <c r="BE10" s="60"/>
      <c r="BF10" s="60"/>
      <c r="BG10" s="60"/>
      <c r="BH10" s="60"/>
    </row>
    <row r="11" spans="1:60" s="41" customFormat="1" ht="15.75" x14ac:dyDescent="0.25">
      <c r="A11" s="42">
        <v>2018</v>
      </c>
      <c r="B11" s="42" t="s">
        <v>47</v>
      </c>
      <c r="C11" s="42">
        <v>115</v>
      </c>
      <c r="D11" s="42" t="s">
        <v>43</v>
      </c>
      <c r="E11" s="83">
        <v>43222</v>
      </c>
      <c r="F11" s="83"/>
      <c r="G11" s="83">
        <v>43294</v>
      </c>
      <c r="H11" s="42" t="s">
        <v>23</v>
      </c>
      <c r="I11" s="42" t="s">
        <v>24</v>
      </c>
      <c r="J11" s="42" t="s">
        <v>22</v>
      </c>
      <c r="K11" s="84">
        <v>-419322.37504193198</v>
      </c>
      <c r="L11" s="42" t="s">
        <v>21</v>
      </c>
      <c r="M11" s="42" t="s">
        <v>24</v>
      </c>
      <c r="N11" s="42" t="s">
        <v>41</v>
      </c>
      <c r="O11" s="78">
        <v>500000</v>
      </c>
      <c r="P11" s="42"/>
      <c r="Q11" s="42" t="s">
        <v>42</v>
      </c>
      <c r="R11" s="66">
        <v>1.1923999999999999</v>
      </c>
      <c r="S11" s="78"/>
      <c r="U11" s="78">
        <v>0</v>
      </c>
      <c r="V11" s="42"/>
      <c r="W11" s="66">
        <v>1.1573487145000001</v>
      </c>
      <c r="X11" s="66">
        <v>1.1572724720608036</v>
      </c>
      <c r="Y11" s="78">
        <v>12730.366690633107</v>
      </c>
      <c r="Z11" s="78">
        <v>12730.366690633107</v>
      </c>
      <c r="AA11" s="78">
        <v>12730.366690633105</v>
      </c>
      <c r="AB11" s="78">
        <v>1.8189894035458565E-12</v>
      </c>
      <c r="AD11" s="42" t="s">
        <v>44</v>
      </c>
      <c r="AF11" s="61">
        <f t="shared" si="0"/>
        <v>39.276166362740803</v>
      </c>
      <c r="AG11" s="61">
        <f t="shared" si="1"/>
        <v>-419283.09887556953</v>
      </c>
      <c r="AH11" s="6"/>
      <c r="AI11" s="61">
        <f t="shared" si="2"/>
        <v>30.212435663646769</v>
      </c>
      <c r="AJ11" s="61">
        <f t="shared" si="3"/>
        <v>-419292.16260626866</v>
      </c>
      <c r="AK11" s="61">
        <f t="shared" si="4"/>
        <v>-9.0637306990940338</v>
      </c>
      <c r="AL11" s="61">
        <f t="shared" si="5"/>
        <v>-9.0637306991266087</v>
      </c>
      <c r="AM11" s="63">
        <f t="shared" si="6"/>
        <v>1.000000000003594</v>
      </c>
      <c r="AN11" s="6"/>
      <c r="AO11" s="56">
        <f t="shared" ref="AO11:AO14" si="13">R11</f>
        <v>1.1923999999999999</v>
      </c>
      <c r="AP11" s="61">
        <f t="shared" si="7"/>
        <v>419322.37504193228</v>
      </c>
      <c r="AQ11" s="61">
        <f t="shared" si="8"/>
        <v>0</v>
      </c>
      <c r="AR11" s="61">
        <f t="shared" si="9"/>
        <v>419283.09887556953</v>
      </c>
      <c r="AS11" s="61">
        <f t="shared" si="10"/>
        <v>-419283.09887556953</v>
      </c>
      <c r="AT11" s="63">
        <f t="shared" si="11"/>
        <v>1</v>
      </c>
      <c r="AU11" s="61"/>
      <c r="AV11" s="77" t="str">
        <f t="shared" si="12"/>
        <v/>
      </c>
      <c r="AW11" s="62"/>
      <c r="AX11" s="62"/>
      <c r="AY11" s="62"/>
      <c r="AZ11" s="62"/>
      <c r="BA11" s="62"/>
      <c r="BB11" s="62"/>
      <c r="BC11" s="60"/>
      <c r="BD11" s="60"/>
      <c r="BE11" s="60"/>
      <c r="BF11" s="60"/>
      <c r="BG11" s="60"/>
      <c r="BH11" s="60"/>
    </row>
    <row r="12" spans="1:60" s="41" customFormat="1" ht="15.75" x14ac:dyDescent="0.25">
      <c r="A12" s="42">
        <v>2018</v>
      </c>
      <c r="B12" s="42" t="s">
        <v>48</v>
      </c>
      <c r="C12" s="42">
        <v>103</v>
      </c>
      <c r="D12" s="42" t="s">
        <v>43</v>
      </c>
      <c r="E12" s="83">
        <v>43201</v>
      </c>
      <c r="F12" s="83"/>
      <c r="G12" s="83">
        <v>43326</v>
      </c>
      <c r="H12" s="42" t="s">
        <v>23</v>
      </c>
      <c r="I12" s="42" t="s">
        <v>24</v>
      </c>
      <c r="J12" s="42" t="s">
        <v>22</v>
      </c>
      <c r="K12" s="84">
        <v>-633981.40321217198</v>
      </c>
      <c r="L12" s="42" t="s">
        <v>21</v>
      </c>
      <c r="M12" s="42" t="s">
        <v>24</v>
      </c>
      <c r="N12" s="42" t="s">
        <v>41</v>
      </c>
      <c r="O12" s="78">
        <v>750000</v>
      </c>
      <c r="P12" s="42"/>
      <c r="Q12" s="42" t="s">
        <v>42</v>
      </c>
      <c r="R12" s="66">
        <v>1.1830000000000001</v>
      </c>
      <c r="S12" s="78"/>
      <c r="U12" s="78">
        <v>0</v>
      </c>
      <c r="V12" s="42"/>
      <c r="W12" s="66">
        <v>1.1573487145000001</v>
      </c>
      <c r="X12" s="66">
        <v>1.1568685009912545</v>
      </c>
      <c r="Y12" s="78">
        <v>14326.380021706585</v>
      </c>
      <c r="Z12" s="78">
        <v>14326.380021706585</v>
      </c>
      <c r="AA12" s="78">
        <v>14326.380021706584</v>
      </c>
      <c r="AB12" s="78">
        <v>1.8189894035458565E-12</v>
      </c>
      <c r="AD12" s="42" t="s">
        <v>44</v>
      </c>
      <c r="AF12" s="61">
        <f t="shared" si="0"/>
        <v>52.350977627540175</v>
      </c>
      <c r="AG12" s="61">
        <f t="shared" si="1"/>
        <v>-633929.05223454488</v>
      </c>
      <c r="AH12" s="6"/>
      <c r="AI12" s="61">
        <f t="shared" si="2"/>
        <v>40.269982790415519</v>
      </c>
      <c r="AJ12" s="61">
        <f t="shared" si="3"/>
        <v>-633941.13322938199</v>
      </c>
      <c r="AK12" s="61">
        <f t="shared" si="4"/>
        <v>-12.080994837124656</v>
      </c>
      <c r="AL12" s="61">
        <f t="shared" si="5"/>
        <v>-12.08099483710248</v>
      </c>
      <c r="AM12" s="63">
        <f t="shared" si="6"/>
        <v>0.99999999999816436</v>
      </c>
      <c r="AN12" s="6"/>
      <c r="AO12" s="56">
        <f t="shared" si="13"/>
        <v>1.1830000000000001</v>
      </c>
      <c r="AP12" s="61">
        <f t="shared" si="7"/>
        <v>633981.40321217244</v>
      </c>
      <c r="AQ12" s="61">
        <f t="shared" si="8"/>
        <v>0</v>
      </c>
      <c r="AR12" s="61">
        <f t="shared" si="9"/>
        <v>633929.05223454488</v>
      </c>
      <c r="AS12" s="61">
        <f t="shared" si="10"/>
        <v>-633929.05223454488</v>
      </c>
      <c r="AT12" s="63">
        <f t="shared" si="11"/>
        <v>1</v>
      </c>
      <c r="AU12" s="61"/>
      <c r="AV12" s="77" t="str">
        <f t="shared" si="12"/>
        <v/>
      </c>
      <c r="AW12" s="62"/>
      <c r="AX12" s="62"/>
      <c r="AY12" s="62"/>
      <c r="AZ12" s="62"/>
      <c r="BA12" s="62"/>
      <c r="BB12" s="62"/>
      <c r="BC12" s="60"/>
      <c r="BD12" s="60"/>
      <c r="BE12" s="60"/>
      <c r="BF12" s="60"/>
      <c r="BG12" s="60"/>
      <c r="BH12" s="60"/>
    </row>
    <row r="13" spans="1:60" s="41" customFormat="1" ht="15.75" x14ac:dyDescent="0.25">
      <c r="A13" s="42">
        <v>2018</v>
      </c>
      <c r="B13" s="42" t="s">
        <v>49</v>
      </c>
      <c r="C13" s="42">
        <v>116</v>
      </c>
      <c r="D13" s="42" t="s">
        <v>43</v>
      </c>
      <c r="E13" s="83">
        <v>43222</v>
      </c>
      <c r="F13" s="83"/>
      <c r="G13" s="83">
        <v>43326</v>
      </c>
      <c r="H13" s="42" t="s">
        <v>23</v>
      </c>
      <c r="I13" s="42" t="s">
        <v>24</v>
      </c>
      <c r="J13" s="42" t="s">
        <v>22</v>
      </c>
      <c r="K13" s="84">
        <v>-629247.42008557799</v>
      </c>
      <c r="L13" s="42" t="s">
        <v>21</v>
      </c>
      <c r="M13" s="42" t="s">
        <v>24</v>
      </c>
      <c r="N13" s="42" t="s">
        <v>41</v>
      </c>
      <c r="O13" s="78">
        <v>750000</v>
      </c>
      <c r="P13" s="42"/>
      <c r="Q13" s="42" t="s">
        <v>42</v>
      </c>
      <c r="R13" s="66">
        <v>1.1919</v>
      </c>
      <c r="S13" s="78"/>
      <c r="U13" s="78">
        <v>0</v>
      </c>
      <c r="V13" s="42"/>
      <c r="W13" s="66">
        <v>1.1573487145000001</v>
      </c>
      <c r="X13" s="66">
        <v>1.1568685009912545</v>
      </c>
      <c r="Y13" s="78">
        <v>19062.321497297075</v>
      </c>
      <c r="Z13" s="78">
        <v>19062.321497297075</v>
      </c>
      <c r="AA13" s="78">
        <v>19062.321497297075</v>
      </c>
      <c r="AB13" s="78">
        <v>0</v>
      </c>
      <c r="AD13" s="42" t="s">
        <v>44</v>
      </c>
      <c r="AF13" s="61">
        <f t="shared" si="0"/>
        <v>39.344630721202847</v>
      </c>
      <c r="AG13" s="61">
        <f t="shared" si="1"/>
        <v>-629208.07545485639</v>
      </c>
      <c r="AH13" s="6"/>
      <c r="AI13" s="61">
        <f t="shared" si="2"/>
        <v>30.265100554771422</v>
      </c>
      <c r="AJ13" s="61">
        <f t="shared" si="3"/>
        <v>-629217.15498502285</v>
      </c>
      <c r="AK13" s="61">
        <f t="shared" si="4"/>
        <v>-9.0795301664314252</v>
      </c>
      <c r="AL13" s="61">
        <f t="shared" si="5"/>
        <v>-9.0795301664620638</v>
      </c>
      <c r="AM13" s="63">
        <f t="shared" si="6"/>
        <v>1.0000000000033744</v>
      </c>
      <c r="AN13" s="6"/>
      <c r="AO13" s="56">
        <f t="shared" si="13"/>
        <v>1.1919</v>
      </c>
      <c r="AP13" s="61">
        <f t="shared" si="7"/>
        <v>629247.42008557764</v>
      </c>
      <c r="AQ13" s="61">
        <f t="shared" si="8"/>
        <v>0</v>
      </c>
      <c r="AR13" s="61">
        <f t="shared" si="9"/>
        <v>629208.07545485639</v>
      </c>
      <c r="AS13" s="61">
        <f t="shared" si="10"/>
        <v>-629208.07545485639</v>
      </c>
      <c r="AT13" s="63">
        <f t="shared" si="11"/>
        <v>1</v>
      </c>
      <c r="AU13" s="61"/>
      <c r="AV13" s="77" t="str">
        <f t="shared" si="12"/>
        <v/>
      </c>
      <c r="AW13" s="62"/>
      <c r="AX13" s="62"/>
      <c r="AY13" s="62"/>
      <c r="AZ13" s="62"/>
      <c r="BA13" s="62"/>
      <c r="BB13" s="62"/>
      <c r="BC13" s="60"/>
      <c r="BD13" s="60"/>
      <c r="BE13" s="60"/>
      <c r="BF13" s="60"/>
      <c r="BG13" s="60"/>
      <c r="BH13" s="60"/>
    </row>
    <row r="14" spans="1:60" s="41" customFormat="1" ht="15.75" x14ac:dyDescent="0.25">
      <c r="A14" s="42">
        <v>2018</v>
      </c>
      <c r="B14" s="42" t="s">
        <v>50</v>
      </c>
      <c r="C14" s="42">
        <v>104</v>
      </c>
      <c r="D14" s="42" t="s">
        <v>43</v>
      </c>
      <c r="E14" s="83">
        <v>43201</v>
      </c>
      <c r="F14" s="83"/>
      <c r="G14" s="83">
        <v>43357</v>
      </c>
      <c r="H14" s="42" t="s">
        <v>23</v>
      </c>
      <c r="I14" s="42" t="s">
        <v>24</v>
      </c>
      <c r="J14" s="42" t="s">
        <v>22</v>
      </c>
      <c r="K14" s="84">
        <v>-634249.47145877394</v>
      </c>
      <c r="L14" s="42" t="s">
        <v>21</v>
      </c>
      <c r="M14" s="42" t="s">
        <v>24</v>
      </c>
      <c r="N14" s="42" t="s">
        <v>41</v>
      </c>
      <c r="O14" s="78">
        <v>750000</v>
      </c>
      <c r="P14" s="42"/>
      <c r="Q14" s="42" t="s">
        <v>42</v>
      </c>
      <c r="R14" s="66">
        <v>1.1825000000000001</v>
      </c>
      <c r="S14" s="78"/>
      <c r="U14" s="78">
        <v>0</v>
      </c>
      <c r="V14" s="42"/>
      <c r="W14" s="66">
        <v>1.1573487145000001</v>
      </c>
      <c r="X14" s="66">
        <v>1.1564664248925509</v>
      </c>
      <c r="Y14" s="78">
        <v>14286.704590668292</v>
      </c>
      <c r="Z14" s="78">
        <v>14286.704590668292</v>
      </c>
      <c r="AA14" s="78">
        <v>14286.704590668291</v>
      </c>
      <c r="AB14" s="78">
        <v>1.8189894035458565E-12</v>
      </c>
      <c r="AD14" s="42" t="s">
        <v>44</v>
      </c>
      <c r="AF14" s="61">
        <f t="shared" si="0"/>
        <v>52.496360881562616</v>
      </c>
      <c r="AG14" s="61">
        <f t="shared" si="1"/>
        <v>-634196.97509789211</v>
      </c>
      <c r="AH14" s="6"/>
      <c r="AI14" s="61">
        <f t="shared" si="2"/>
        <v>40.381816062740469</v>
      </c>
      <c r="AJ14" s="61">
        <f t="shared" si="3"/>
        <v>-634209.08964271098</v>
      </c>
      <c r="AK14" s="61">
        <f t="shared" si="4"/>
        <v>-12.114544818822147</v>
      </c>
      <c r="AL14" s="61">
        <f t="shared" si="5"/>
        <v>-12.114544818876311</v>
      </c>
      <c r="AM14" s="63">
        <f t="shared" si="6"/>
        <v>1.0000000000044711</v>
      </c>
      <c r="AN14" s="6"/>
      <c r="AO14" s="56">
        <f t="shared" si="13"/>
        <v>1.1825000000000001</v>
      </c>
      <c r="AP14" s="61">
        <f t="shared" si="7"/>
        <v>634249.47145877371</v>
      </c>
      <c r="AQ14" s="61">
        <f t="shared" si="8"/>
        <v>0</v>
      </c>
      <c r="AR14" s="61">
        <f t="shared" si="9"/>
        <v>634196.97509789211</v>
      </c>
      <c r="AS14" s="61">
        <f t="shared" si="10"/>
        <v>-634196.97509789211</v>
      </c>
      <c r="AT14" s="63">
        <f t="shared" si="11"/>
        <v>1</v>
      </c>
      <c r="AU14" s="61"/>
      <c r="AV14" s="77" t="str">
        <f t="shared" si="12"/>
        <v/>
      </c>
      <c r="AW14" s="62"/>
      <c r="AX14" s="62"/>
      <c r="AY14" s="62"/>
      <c r="AZ14" s="62"/>
      <c r="BA14" s="62"/>
      <c r="BB14" s="62"/>
      <c r="BC14" s="60"/>
      <c r="BD14" s="60"/>
      <c r="BE14" s="60"/>
      <c r="BF14" s="60"/>
      <c r="BG14" s="60"/>
      <c r="BH14" s="60"/>
    </row>
    <row r="15" spans="1:60" x14ac:dyDescent="0.2">
      <c r="A15" s="42">
        <v>2018</v>
      </c>
      <c r="B15" s="42" t="s">
        <v>51</v>
      </c>
      <c r="C15" s="42">
        <v>118</v>
      </c>
      <c r="D15" s="42" t="s">
        <v>43</v>
      </c>
      <c r="E15" s="83">
        <v>43222</v>
      </c>
      <c r="F15" s="83"/>
      <c r="G15" s="83">
        <v>43357</v>
      </c>
      <c r="H15" s="42" t="s">
        <v>23</v>
      </c>
      <c r="I15" s="42" t="s">
        <v>24</v>
      </c>
      <c r="J15" s="42" t="s">
        <v>22</v>
      </c>
      <c r="K15" s="84">
        <v>-629511.49907671602</v>
      </c>
      <c r="L15" s="42" t="s">
        <v>21</v>
      </c>
      <c r="M15" s="42" t="s">
        <v>24</v>
      </c>
      <c r="N15" s="42" t="s">
        <v>41</v>
      </c>
      <c r="O15" s="78">
        <v>750000</v>
      </c>
      <c r="P15" s="42"/>
      <c r="Q15" s="42" t="s">
        <v>42</v>
      </c>
      <c r="R15" s="66">
        <v>1.1914</v>
      </c>
      <c r="S15" s="78"/>
      <c r="U15" s="78">
        <v>0</v>
      </c>
      <c r="V15" s="42"/>
      <c r="W15" s="66">
        <v>1.1573487145000001</v>
      </c>
      <c r="X15" s="66">
        <v>1.1564664248925509</v>
      </c>
      <c r="Y15" s="78">
        <v>19027.636215817067</v>
      </c>
      <c r="Z15" s="78">
        <v>19027.636215817067</v>
      </c>
      <c r="AA15" s="78">
        <v>19027.636215817067</v>
      </c>
      <c r="AB15" s="78">
        <v>0</v>
      </c>
      <c r="AC15" s="41"/>
      <c r="AD15" s="42" t="s">
        <v>44</v>
      </c>
      <c r="AF15" s="61">
        <f t="shared" si="0"/>
        <v>39.416351642068335</v>
      </c>
      <c r="AG15" s="61">
        <f t="shared" si="1"/>
        <v>-629472.08272507438</v>
      </c>
      <c r="AI15" s="61">
        <f t="shared" si="2"/>
        <v>30.320270493898718</v>
      </c>
      <c r="AJ15" s="61">
        <f t="shared" si="3"/>
        <v>-629481.17880622263</v>
      </c>
      <c r="AK15" s="61">
        <f t="shared" si="4"/>
        <v>-9.0960811481696169</v>
      </c>
      <c r="AL15" s="61">
        <f t="shared" si="5"/>
        <v>-9.0960811482509598</v>
      </c>
      <c r="AM15" s="63">
        <f t="shared" si="6"/>
        <v>1.0000000000089426</v>
      </c>
      <c r="AO15" s="56">
        <f t="shared" ref="AO15:AO17" si="14">R15</f>
        <v>1.1914</v>
      </c>
      <c r="AP15" s="61">
        <f t="shared" ref="AP15:AP17" si="15">IF(S15="",ABS(O15/AO15),"")</f>
        <v>629511.49907671649</v>
      </c>
      <c r="AQ15" s="61">
        <f t="shared" ref="AQ15:AQ17" si="16">IF(S15="",
IF(H15="BUY",
IF(I15="CALL",MAX(-ABS(O15)/AO15+ABS(O15)/R15,0),IF(I15="PUT",MAX(-ABS(O15)/R15+ABS(O15)/AO15,0),IF(I15="FORWARD",-ABS(O15)/AO15+ABS(O15)/R15,"TRADE NOT VALID"))),
-IF(I15="CALL",MAX(-ABS(O15)/AO15+ABS(O15)/R15,0),IF(I15="PUT",MAX(-ABS(O15)/R15+ABS(O15)/AO15,0),IF(I15="FORWARD",-ABS(O15)/AO15+ABS(O15)/R15,"TRADE NOT VALID")))),"")</f>
        <v>0</v>
      </c>
      <c r="AR15" s="61">
        <f t="shared" si="9"/>
        <v>629472.08272507438</v>
      </c>
      <c r="AS15" s="61">
        <f t="shared" ref="AS15:AS17" si="17">IF(S15="",
AG15-AQ15,
"")</f>
        <v>-629472.08272507438</v>
      </c>
      <c r="AT15" s="63">
        <f t="shared" ref="AT15:AT17" si="18">IF(S15="",IF(AS15=0,"PAS DE VALEUR INTRINSEQUE",ABS(AS15/AR15)),"")</f>
        <v>1</v>
      </c>
    </row>
    <row r="16" spans="1:60" x14ac:dyDescent="0.2">
      <c r="A16" s="42">
        <v>2018</v>
      </c>
      <c r="B16" s="42" t="s">
        <v>52</v>
      </c>
      <c r="C16" s="42">
        <v>113</v>
      </c>
      <c r="D16" s="42" t="s">
        <v>43</v>
      </c>
      <c r="E16" s="83">
        <v>43222</v>
      </c>
      <c r="F16" s="83"/>
      <c r="G16" s="83">
        <v>43388</v>
      </c>
      <c r="H16" s="42" t="s">
        <v>23</v>
      </c>
      <c r="I16" s="42" t="s">
        <v>24</v>
      </c>
      <c r="J16" s="42" t="s">
        <v>22</v>
      </c>
      <c r="K16" s="84">
        <v>-629775.79981526604</v>
      </c>
      <c r="L16" s="42" t="s">
        <v>21</v>
      </c>
      <c r="M16" s="42" t="s">
        <v>24</v>
      </c>
      <c r="N16" s="42" t="s">
        <v>41</v>
      </c>
      <c r="O16" s="78">
        <v>750000</v>
      </c>
      <c r="P16" s="42"/>
      <c r="Q16" s="42" t="s">
        <v>42</v>
      </c>
      <c r="R16" s="66">
        <v>1.1909000000000001</v>
      </c>
      <c r="S16" s="78"/>
      <c r="U16" s="78">
        <v>0</v>
      </c>
      <c r="V16" s="42"/>
      <c r="W16" s="66">
        <v>1.1573487145000001</v>
      </c>
      <c r="X16" s="66">
        <v>1.1560542829174054</v>
      </c>
      <c r="Y16" s="78">
        <v>18998.356203847019</v>
      </c>
      <c r="Z16" s="78">
        <v>18998.356203847019</v>
      </c>
      <c r="AA16" s="78">
        <v>18998.356203847019</v>
      </c>
      <c r="AB16" s="78">
        <v>0</v>
      </c>
      <c r="AC16" s="41"/>
      <c r="AD16" s="42" t="s">
        <v>44</v>
      </c>
      <c r="AF16" s="61">
        <f t="shared" si="0"/>
        <v>39.477099594970795</v>
      </c>
      <c r="AG16" s="61">
        <f t="shared" si="1"/>
        <v>-629736.32271567069</v>
      </c>
      <c r="AI16" s="61">
        <f t="shared" si="2"/>
        <v>30.366999688439069</v>
      </c>
      <c r="AJ16" s="61">
        <f t="shared" si="3"/>
        <v>-629745.43281557725</v>
      </c>
      <c r="AK16" s="61">
        <f t="shared" si="4"/>
        <v>-9.1100999065317261</v>
      </c>
      <c r="AL16" s="61">
        <f t="shared" si="5"/>
        <v>-9.1100999065674841</v>
      </c>
      <c r="AM16" s="63">
        <f t="shared" si="6"/>
        <v>1.0000000000039251</v>
      </c>
      <c r="AO16" s="56">
        <f t="shared" si="14"/>
        <v>1.1909000000000001</v>
      </c>
      <c r="AP16" s="61">
        <f t="shared" si="15"/>
        <v>629775.79981526569</v>
      </c>
      <c r="AQ16" s="61">
        <f t="shared" si="16"/>
        <v>0</v>
      </c>
      <c r="AR16" s="61">
        <f t="shared" si="9"/>
        <v>629736.32271567069</v>
      </c>
      <c r="AS16" s="61">
        <f t="shared" si="17"/>
        <v>-629736.32271567069</v>
      </c>
      <c r="AT16" s="63">
        <f t="shared" si="18"/>
        <v>1</v>
      </c>
    </row>
    <row r="17" spans="1:46" x14ac:dyDescent="0.2">
      <c r="A17" s="85">
        <v>2018</v>
      </c>
      <c r="B17" s="85" t="s">
        <v>53</v>
      </c>
      <c r="C17" s="85">
        <v>114</v>
      </c>
      <c r="D17" s="85" t="s">
        <v>43</v>
      </c>
      <c r="E17" s="86">
        <v>43222</v>
      </c>
      <c r="F17" s="86"/>
      <c r="G17" s="86">
        <v>43419</v>
      </c>
      <c r="H17" s="85" t="s">
        <v>23</v>
      </c>
      <c r="I17" s="85" t="s">
        <v>24</v>
      </c>
      <c r="J17" s="85" t="s">
        <v>22</v>
      </c>
      <c r="K17" s="87">
        <v>-629934.48681337095</v>
      </c>
      <c r="L17" s="85" t="s">
        <v>21</v>
      </c>
      <c r="M17" s="85" t="s">
        <v>24</v>
      </c>
      <c r="N17" s="85" t="s">
        <v>41</v>
      </c>
      <c r="O17" s="88">
        <v>750000</v>
      </c>
      <c r="P17" s="85"/>
      <c r="Q17" s="85" t="s">
        <v>42</v>
      </c>
      <c r="R17" s="89">
        <v>1.1906000000000001</v>
      </c>
      <c r="S17" s="88"/>
      <c r="U17" s="88">
        <v>0</v>
      </c>
      <c r="V17" s="85"/>
      <c r="W17" s="89">
        <v>1.1573487145000001</v>
      </c>
      <c r="X17" s="89">
        <v>1.1556595058571006</v>
      </c>
      <c r="Y17" s="88">
        <v>19065.473382621974</v>
      </c>
      <c r="Z17" s="88">
        <v>19065.473382621974</v>
      </c>
      <c r="AA17" s="88">
        <v>19065.473382621971</v>
      </c>
      <c r="AB17" s="88">
        <v>3.637978807091713E-12</v>
      </c>
      <c r="AC17" s="41"/>
      <c r="AD17" s="85" t="s">
        <v>44</v>
      </c>
      <c r="AF17" s="61">
        <f t="shared" si="0"/>
        <v>39.338126305514081</v>
      </c>
      <c r="AG17" s="61">
        <f t="shared" si="1"/>
        <v>-629895.14868706581</v>
      </c>
      <c r="AI17" s="61">
        <f t="shared" si="2"/>
        <v>30.260097158087753</v>
      </c>
      <c r="AJ17" s="61">
        <f t="shared" si="3"/>
        <v>-629904.22671621316</v>
      </c>
      <c r="AK17" s="61">
        <f t="shared" si="4"/>
        <v>-9.0780291474263279</v>
      </c>
      <c r="AL17" s="61">
        <f t="shared" si="5"/>
        <v>-9.078029147349298</v>
      </c>
      <c r="AM17" s="63">
        <f t="shared" si="6"/>
        <v>0.99999999999151468</v>
      </c>
      <c r="AO17" s="56">
        <f t="shared" si="14"/>
        <v>1.1906000000000001</v>
      </c>
      <c r="AP17" s="61">
        <f t="shared" si="15"/>
        <v>629934.4868133713</v>
      </c>
      <c r="AQ17" s="61">
        <f t="shared" si="16"/>
        <v>0</v>
      </c>
      <c r="AR17" s="61">
        <f t="shared" si="9"/>
        <v>629895.14868706581</v>
      </c>
      <c r="AS17" s="61">
        <f t="shared" si="17"/>
        <v>-629895.14868706581</v>
      </c>
      <c r="AT17" s="63">
        <f t="shared" si="18"/>
        <v>1</v>
      </c>
    </row>
    <row r="18" spans="1:46" x14ac:dyDescent="0.2">
      <c r="D18"/>
      <c r="R18" s="49"/>
      <c r="S18" s="37"/>
      <c r="T18" s="37"/>
      <c r="U18" s="37"/>
    </row>
    <row r="19" spans="1:46" x14ac:dyDescent="0.2">
      <c r="D19"/>
      <c r="R19" s="49"/>
      <c r="S19" s="37"/>
      <c r="T19" s="37"/>
      <c r="U19" s="37"/>
    </row>
    <row r="20" spans="1:46" x14ac:dyDescent="0.2">
      <c r="D20"/>
      <c r="R20" s="49"/>
      <c r="S20" s="37"/>
      <c r="T20" s="37"/>
      <c r="U20" s="37"/>
    </row>
    <row r="21" spans="1:46" x14ac:dyDescent="0.2">
      <c r="D21"/>
      <c r="R21" s="49"/>
      <c r="S21" s="37"/>
      <c r="T21" s="37"/>
      <c r="U21" s="37"/>
    </row>
    <row r="22" spans="1:46" x14ac:dyDescent="0.2">
      <c r="D22"/>
      <c r="R22" s="49"/>
      <c r="S22" s="37"/>
      <c r="T22" s="37"/>
      <c r="U22" s="37"/>
    </row>
    <row r="23" spans="1:46" x14ac:dyDescent="0.2">
      <c r="D23"/>
      <c r="R23" s="49"/>
      <c r="S23" s="37"/>
      <c r="T23" s="37"/>
      <c r="U23" s="37"/>
    </row>
    <row r="24" spans="1:46" x14ac:dyDescent="0.2">
      <c r="D24"/>
      <c r="R24" s="49"/>
      <c r="S24" s="37"/>
      <c r="T24" s="37"/>
      <c r="U24" s="37"/>
    </row>
    <row r="25" spans="1:46" x14ac:dyDescent="0.2">
      <c r="D25"/>
      <c r="R25" s="49"/>
      <c r="S25" s="37"/>
      <c r="T25" s="37"/>
      <c r="U25" s="37"/>
    </row>
    <row r="26" spans="1:46" x14ac:dyDescent="0.2">
      <c r="D26"/>
      <c r="R26" s="49"/>
      <c r="S26" s="37"/>
      <c r="T26" s="37"/>
      <c r="U26" s="37"/>
    </row>
    <row r="27" spans="1:46" x14ac:dyDescent="0.2">
      <c r="D27"/>
      <c r="R27" s="49"/>
      <c r="S27" s="37"/>
      <c r="T27" s="37"/>
      <c r="U27" s="37"/>
    </row>
    <row r="28" spans="1:46" x14ac:dyDescent="0.2">
      <c r="D28"/>
      <c r="R28" s="49"/>
      <c r="S28" s="37"/>
      <c r="T28" s="37"/>
      <c r="U28" s="37"/>
    </row>
    <row r="29" spans="1:46" x14ac:dyDescent="0.2">
      <c r="D29"/>
      <c r="R29" s="49"/>
      <c r="S29" s="37"/>
      <c r="T29" s="37"/>
      <c r="U29" s="37"/>
    </row>
    <row r="30" spans="1:46" x14ac:dyDescent="0.2">
      <c r="D30"/>
      <c r="R30" s="49"/>
      <c r="S30" s="37"/>
      <c r="T30" s="37"/>
      <c r="U30" s="37"/>
    </row>
    <row r="31" spans="1:46" x14ac:dyDescent="0.2">
      <c r="D31"/>
      <c r="R31" s="49"/>
      <c r="S31" s="37"/>
      <c r="T31" s="37"/>
      <c r="U31" s="37"/>
    </row>
    <row r="32" spans="1:46" x14ac:dyDescent="0.2">
      <c r="D32"/>
      <c r="R32" s="49"/>
      <c r="S32" s="37"/>
      <c r="T32" s="37"/>
      <c r="U32" s="37"/>
    </row>
    <row r="33" spans="4:21" x14ac:dyDescent="0.2">
      <c r="D33"/>
      <c r="R33" s="49"/>
      <c r="S33" s="37"/>
      <c r="T33" s="37"/>
      <c r="U33" s="37"/>
    </row>
    <row r="34" spans="4:21" x14ac:dyDescent="0.2">
      <c r="D34"/>
      <c r="R34" s="49"/>
      <c r="S34" s="37"/>
      <c r="T34" s="37"/>
      <c r="U34" s="37"/>
    </row>
    <row r="35" spans="4:21" x14ac:dyDescent="0.2">
      <c r="D35"/>
      <c r="R35" s="49"/>
      <c r="S35" s="37"/>
      <c r="T35" s="37"/>
      <c r="U35" s="37"/>
    </row>
    <row r="36" spans="4:21" x14ac:dyDescent="0.2">
      <c r="D36"/>
      <c r="R36" s="49"/>
      <c r="S36" s="37"/>
      <c r="T36" s="37"/>
      <c r="U36" s="37"/>
    </row>
    <row r="37" spans="4:21" x14ac:dyDescent="0.2">
      <c r="D37"/>
      <c r="R37" s="49"/>
      <c r="S37" s="37"/>
      <c r="T37" s="37"/>
      <c r="U37" s="37"/>
    </row>
    <row r="38" spans="4:21" x14ac:dyDescent="0.2">
      <c r="D38"/>
      <c r="R38" s="49"/>
      <c r="S38" s="37"/>
      <c r="T38" s="37"/>
      <c r="U38" s="37"/>
    </row>
    <row r="39" spans="4:21" x14ac:dyDescent="0.2">
      <c r="D39"/>
      <c r="R39" s="49"/>
      <c r="S39" s="37"/>
      <c r="T39" s="37"/>
      <c r="U39" s="37"/>
    </row>
    <row r="40" spans="4:21" x14ac:dyDescent="0.2">
      <c r="D40"/>
      <c r="R40" s="49"/>
      <c r="S40" s="37"/>
      <c r="T40" s="37"/>
      <c r="U40" s="37"/>
    </row>
    <row r="41" spans="4:21" x14ac:dyDescent="0.2">
      <c r="D41"/>
      <c r="R41" s="49"/>
      <c r="S41" s="37"/>
      <c r="T41" s="37"/>
      <c r="U41" s="37"/>
    </row>
    <row r="42" spans="4:21" x14ac:dyDescent="0.2">
      <c r="D42"/>
      <c r="R42" s="49"/>
      <c r="S42" s="37"/>
      <c r="T42" s="37"/>
      <c r="U42" s="37"/>
    </row>
    <row r="43" spans="4:21" x14ac:dyDescent="0.2">
      <c r="D43"/>
      <c r="R43" s="49"/>
      <c r="S43" s="37"/>
      <c r="T43" s="37"/>
      <c r="U43" s="37"/>
    </row>
    <row r="44" spans="4:21" x14ac:dyDescent="0.2">
      <c r="D44"/>
      <c r="R44" s="49"/>
      <c r="S44" s="37"/>
      <c r="T44" s="37"/>
      <c r="U44" s="37"/>
    </row>
    <row r="45" spans="4:21" x14ac:dyDescent="0.2">
      <c r="D45"/>
      <c r="R45" s="49"/>
      <c r="S45" s="37"/>
      <c r="T45" s="37"/>
      <c r="U45" s="37"/>
    </row>
    <row r="46" spans="4:21" x14ac:dyDescent="0.2">
      <c r="D46"/>
      <c r="R46" s="49"/>
      <c r="S46" s="37"/>
      <c r="T46" s="37"/>
      <c r="U46" s="37"/>
    </row>
    <row r="47" spans="4:21" x14ac:dyDescent="0.2">
      <c r="D47"/>
      <c r="R47" s="49"/>
      <c r="S47" s="37"/>
      <c r="T47" s="37"/>
      <c r="U47" s="37"/>
    </row>
    <row r="48" spans="4:21" x14ac:dyDescent="0.2">
      <c r="D48"/>
      <c r="R48" s="49"/>
      <c r="S48" s="37"/>
      <c r="T48" s="37"/>
      <c r="U48" s="37"/>
    </row>
    <row r="49" spans="4:21" x14ac:dyDescent="0.2">
      <c r="D49"/>
      <c r="R49" s="49"/>
      <c r="S49" s="37"/>
      <c r="T49" s="37"/>
      <c r="U49" s="37"/>
    </row>
    <row r="50" spans="4:21" x14ac:dyDescent="0.2">
      <c r="D50"/>
      <c r="R50" s="49"/>
      <c r="S50" s="37"/>
      <c r="T50" s="37"/>
      <c r="U50" s="37"/>
    </row>
    <row r="51" spans="4:21" x14ac:dyDescent="0.2">
      <c r="D51"/>
      <c r="R51" s="49"/>
      <c r="S51" s="37"/>
      <c r="T51" s="37"/>
      <c r="U51" s="37"/>
    </row>
    <row r="52" spans="4:21" x14ac:dyDescent="0.2">
      <c r="D52"/>
      <c r="R52" s="49"/>
      <c r="S52" s="37"/>
      <c r="T52" s="37"/>
      <c r="U52" s="37"/>
    </row>
    <row r="53" spans="4:21" x14ac:dyDescent="0.2">
      <c r="D53"/>
      <c r="R53" s="49"/>
      <c r="S53" s="37"/>
      <c r="T53" s="37"/>
      <c r="U53" s="37"/>
    </row>
    <row r="54" spans="4:21" x14ac:dyDescent="0.2">
      <c r="D54"/>
      <c r="R54" s="49"/>
      <c r="S54" s="37"/>
      <c r="T54" s="37"/>
      <c r="U54" s="37"/>
    </row>
    <row r="55" spans="4:21" x14ac:dyDescent="0.2">
      <c r="D55"/>
      <c r="R55" s="49"/>
      <c r="S55" s="37"/>
      <c r="T55" s="37"/>
      <c r="U55" s="37"/>
    </row>
    <row r="56" spans="4:21" x14ac:dyDescent="0.2">
      <c r="D56"/>
      <c r="R56" s="49"/>
      <c r="S56" s="37"/>
      <c r="T56" s="37"/>
      <c r="U56" s="37"/>
    </row>
    <row r="57" spans="4:21" x14ac:dyDescent="0.2">
      <c r="D57"/>
      <c r="R57" s="49"/>
      <c r="S57" s="37"/>
      <c r="T57" s="37"/>
      <c r="U57" s="37"/>
    </row>
    <row r="58" spans="4:21" x14ac:dyDescent="0.2">
      <c r="D58"/>
      <c r="R58" s="49"/>
      <c r="S58" s="37"/>
      <c r="T58" s="37"/>
      <c r="U58" s="37"/>
    </row>
    <row r="59" spans="4:21" x14ac:dyDescent="0.2">
      <c r="D59"/>
      <c r="R59" s="49"/>
      <c r="S59" s="37"/>
      <c r="T59" s="37"/>
      <c r="U59" s="37"/>
    </row>
    <row r="60" spans="4:21" x14ac:dyDescent="0.2">
      <c r="D60"/>
      <c r="R60" s="49"/>
      <c r="S60" s="37"/>
      <c r="T60" s="37"/>
      <c r="U60" s="37"/>
    </row>
    <row r="61" spans="4:21" x14ac:dyDescent="0.2">
      <c r="D61"/>
      <c r="R61" s="49"/>
      <c r="S61" s="37"/>
      <c r="T61" s="37"/>
      <c r="U61" s="37"/>
    </row>
    <row r="62" spans="4:21" x14ac:dyDescent="0.2">
      <c r="D62"/>
      <c r="R62" s="49"/>
      <c r="S62" s="37"/>
      <c r="T62" s="37"/>
      <c r="U62" s="37"/>
    </row>
    <row r="63" spans="4:21" x14ac:dyDescent="0.2">
      <c r="D63"/>
      <c r="R63" s="49"/>
      <c r="S63" s="37"/>
      <c r="T63" s="37"/>
      <c r="U63" s="37"/>
    </row>
    <row r="64" spans="4:21" x14ac:dyDescent="0.2">
      <c r="D64"/>
      <c r="R64" s="49"/>
      <c r="S64" s="37"/>
      <c r="T64" s="37"/>
      <c r="U64" s="37"/>
    </row>
    <row r="65" spans="4:21" x14ac:dyDescent="0.2">
      <c r="D65"/>
      <c r="R65" s="49"/>
      <c r="S65" s="37"/>
      <c r="T65" s="37"/>
      <c r="U65" s="37"/>
    </row>
    <row r="66" spans="4:21" x14ac:dyDescent="0.2">
      <c r="D66"/>
      <c r="R66" s="49"/>
      <c r="S66" s="37"/>
      <c r="T66" s="37"/>
      <c r="U66" s="37"/>
    </row>
    <row r="67" spans="4:21" x14ac:dyDescent="0.2">
      <c r="D67"/>
      <c r="R67" s="49"/>
      <c r="S67" s="37"/>
      <c r="T67" s="37"/>
      <c r="U67" s="37"/>
    </row>
    <row r="68" spans="4:21" x14ac:dyDescent="0.2">
      <c r="D68"/>
      <c r="R68" s="49"/>
      <c r="S68" s="37"/>
      <c r="T68" s="37"/>
      <c r="U68" s="37"/>
    </row>
    <row r="69" spans="4:21" x14ac:dyDescent="0.2">
      <c r="D69"/>
      <c r="R69" s="49"/>
      <c r="S69" s="37"/>
      <c r="T69" s="37"/>
      <c r="U69" s="37"/>
    </row>
    <row r="70" spans="4:21" x14ac:dyDescent="0.2">
      <c r="D70"/>
      <c r="R70" s="49"/>
      <c r="S70" s="37"/>
      <c r="T70" s="37"/>
      <c r="U70" s="37"/>
    </row>
    <row r="71" spans="4:21" x14ac:dyDescent="0.2">
      <c r="D71"/>
      <c r="R71" s="49"/>
      <c r="S71" s="37"/>
      <c r="T71" s="37"/>
      <c r="U71" s="37"/>
    </row>
    <row r="72" spans="4:21" x14ac:dyDescent="0.2">
      <c r="D72"/>
      <c r="R72" s="49"/>
      <c r="S72" s="37"/>
      <c r="T72" s="37"/>
      <c r="U72" s="37"/>
    </row>
    <row r="73" spans="4:21" x14ac:dyDescent="0.2">
      <c r="D73"/>
      <c r="R73" s="49"/>
      <c r="S73" s="37"/>
      <c r="T73" s="37"/>
      <c r="U73" s="37"/>
    </row>
    <row r="74" spans="4:21" x14ac:dyDescent="0.2">
      <c r="D74"/>
      <c r="R74" s="49"/>
      <c r="S74" s="37"/>
      <c r="T74" s="37"/>
      <c r="U74" s="37"/>
    </row>
    <row r="75" spans="4:21" x14ac:dyDescent="0.2">
      <c r="D75"/>
      <c r="R75" s="49"/>
      <c r="S75" s="37"/>
      <c r="T75" s="37"/>
      <c r="U75" s="37"/>
    </row>
    <row r="76" spans="4:21" x14ac:dyDescent="0.2">
      <c r="D76"/>
      <c r="R76" s="49"/>
      <c r="S76" s="37"/>
      <c r="T76" s="37"/>
      <c r="U76" s="37"/>
    </row>
    <row r="77" spans="4:21" x14ac:dyDescent="0.2">
      <c r="D77"/>
      <c r="R77" s="49"/>
      <c r="S77" s="37"/>
      <c r="T77" s="37"/>
      <c r="U77" s="37"/>
    </row>
    <row r="78" spans="4:21" x14ac:dyDescent="0.2">
      <c r="D78"/>
      <c r="R78" s="49"/>
      <c r="S78" s="37"/>
      <c r="T78" s="37"/>
      <c r="U78" s="37"/>
    </row>
    <row r="79" spans="4:21" x14ac:dyDescent="0.2">
      <c r="D79"/>
      <c r="R79" s="49"/>
      <c r="S79" s="37"/>
      <c r="T79" s="37"/>
      <c r="U79" s="37"/>
    </row>
    <row r="80" spans="4:21" x14ac:dyDescent="0.2">
      <c r="D80"/>
      <c r="R80" s="49"/>
      <c r="S80" s="37"/>
      <c r="T80" s="37"/>
      <c r="U80" s="37"/>
    </row>
    <row r="81" spans="4:21" x14ac:dyDescent="0.2">
      <c r="D81"/>
      <c r="R81" s="49"/>
      <c r="S81" s="37"/>
      <c r="T81" s="37"/>
      <c r="U81" s="37"/>
    </row>
    <row r="82" spans="4:21" x14ac:dyDescent="0.2">
      <c r="D82"/>
      <c r="R82" s="49"/>
      <c r="S82" s="37"/>
      <c r="T82" s="37"/>
      <c r="U82" s="37"/>
    </row>
    <row r="83" spans="4:21" x14ac:dyDescent="0.2">
      <c r="D83"/>
      <c r="R83" s="49"/>
      <c r="S83" s="37"/>
      <c r="T83" s="37"/>
      <c r="U83" s="37"/>
    </row>
    <row r="84" spans="4:21" x14ac:dyDescent="0.2">
      <c r="D84"/>
      <c r="R84" s="49"/>
      <c r="S84" s="37"/>
      <c r="T84" s="37"/>
      <c r="U84" s="37"/>
    </row>
    <row r="85" spans="4:21" x14ac:dyDescent="0.2">
      <c r="D85"/>
      <c r="R85" s="49"/>
      <c r="S85" s="37"/>
      <c r="T85" s="37"/>
      <c r="U85" s="37"/>
    </row>
    <row r="86" spans="4:21" x14ac:dyDescent="0.2">
      <c r="D86"/>
      <c r="R86" s="49"/>
      <c r="S86" s="37"/>
      <c r="T86" s="37"/>
      <c r="U86" s="37"/>
    </row>
    <row r="87" spans="4:21" x14ac:dyDescent="0.2">
      <c r="D87"/>
      <c r="R87" s="49"/>
      <c r="S87" s="37"/>
      <c r="T87" s="37"/>
      <c r="U87" s="37"/>
    </row>
    <row r="88" spans="4:21" x14ac:dyDescent="0.2">
      <c r="D88"/>
      <c r="R88" s="49"/>
      <c r="S88" s="37"/>
      <c r="T88" s="37"/>
      <c r="U88" s="37"/>
    </row>
    <row r="89" spans="4:21" x14ac:dyDescent="0.2">
      <c r="D89"/>
      <c r="R89" s="49"/>
      <c r="S89" s="37"/>
      <c r="T89" s="37"/>
      <c r="U89" s="37"/>
    </row>
    <row r="90" spans="4:21" x14ac:dyDescent="0.2">
      <c r="D90"/>
      <c r="R90" s="49"/>
      <c r="S90" s="37"/>
      <c r="T90" s="37"/>
      <c r="U90" s="37"/>
    </row>
    <row r="91" spans="4:21" x14ac:dyDescent="0.2">
      <c r="D91"/>
      <c r="R91" s="49"/>
      <c r="S91" s="37"/>
      <c r="T91" s="37"/>
      <c r="U91" s="37"/>
    </row>
    <row r="92" spans="4:21" x14ac:dyDescent="0.2">
      <c r="D92"/>
      <c r="R92" s="49"/>
      <c r="S92" s="37"/>
      <c r="T92" s="37"/>
      <c r="U92" s="37"/>
    </row>
    <row r="93" spans="4:21" x14ac:dyDescent="0.2">
      <c r="D93"/>
      <c r="R93" s="49"/>
      <c r="S93" s="37"/>
      <c r="T93" s="37"/>
      <c r="U93" s="37"/>
    </row>
    <row r="94" spans="4:21" x14ac:dyDescent="0.2">
      <c r="D94"/>
      <c r="R94" s="49"/>
      <c r="S94" s="37"/>
      <c r="T94" s="37"/>
      <c r="U94" s="37"/>
    </row>
    <row r="95" spans="4:21" x14ac:dyDescent="0.2">
      <c r="D95"/>
      <c r="R95" s="49"/>
      <c r="S95" s="37"/>
      <c r="T95" s="37"/>
      <c r="U95" s="37"/>
    </row>
    <row r="96" spans="4:21" x14ac:dyDescent="0.2">
      <c r="D96"/>
      <c r="R96" s="49"/>
      <c r="S96" s="37"/>
      <c r="T96" s="37"/>
      <c r="U96" s="37"/>
    </row>
    <row r="97" spans="4:21" x14ac:dyDescent="0.2">
      <c r="D97"/>
      <c r="R97" s="49"/>
      <c r="S97" s="37"/>
      <c r="T97" s="37"/>
      <c r="U97" s="37"/>
    </row>
    <row r="98" spans="4:21" x14ac:dyDescent="0.2">
      <c r="D98"/>
      <c r="R98" s="49"/>
      <c r="S98" s="37"/>
      <c r="T98" s="37"/>
      <c r="U98" s="37"/>
    </row>
    <row r="99" spans="4:21" x14ac:dyDescent="0.2">
      <c r="D99"/>
      <c r="R99" s="49"/>
      <c r="S99" s="37"/>
      <c r="T99" s="37"/>
      <c r="U99" s="37"/>
    </row>
    <row r="100" spans="4:21" x14ac:dyDescent="0.2">
      <c r="D100"/>
      <c r="R100" s="49"/>
      <c r="S100" s="37"/>
      <c r="T100" s="37"/>
      <c r="U100" s="37"/>
    </row>
    <row r="101" spans="4:21" x14ac:dyDescent="0.2">
      <c r="D101"/>
      <c r="R101" s="49"/>
      <c r="S101" s="37"/>
      <c r="T101" s="37"/>
      <c r="U101" s="37"/>
    </row>
    <row r="102" spans="4:21" x14ac:dyDescent="0.2">
      <c r="D102"/>
      <c r="R102" s="49"/>
      <c r="S102" s="37"/>
      <c r="T102" s="37"/>
      <c r="U102" s="37"/>
    </row>
    <row r="103" spans="4:21" x14ac:dyDescent="0.2">
      <c r="D103"/>
      <c r="R103" s="49"/>
      <c r="S103" s="37"/>
      <c r="T103" s="37"/>
      <c r="U103" s="37"/>
    </row>
    <row r="104" spans="4:21" x14ac:dyDescent="0.2">
      <c r="D104"/>
      <c r="R104" s="49"/>
      <c r="S104" s="37"/>
      <c r="T104" s="37"/>
      <c r="U104" s="37"/>
    </row>
    <row r="105" spans="4:21" x14ac:dyDescent="0.2">
      <c r="D105"/>
      <c r="R105" s="49"/>
      <c r="S105" s="37"/>
      <c r="T105" s="37"/>
      <c r="U105" s="37"/>
    </row>
    <row r="106" spans="4:21" x14ac:dyDescent="0.2">
      <c r="D106"/>
      <c r="R106" s="49"/>
      <c r="S106" s="37"/>
      <c r="T106" s="37"/>
      <c r="U106" s="37"/>
    </row>
    <row r="107" spans="4:21" x14ac:dyDescent="0.2">
      <c r="D107"/>
      <c r="R107" s="49"/>
      <c r="S107" s="37"/>
      <c r="T107" s="37"/>
      <c r="U107" s="37"/>
    </row>
    <row r="108" spans="4:21" x14ac:dyDescent="0.2">
      <c r="D108"/>
      <c r="R108" s="49"/>
      <c r="S108" s="37"/>
      <c r="T108" s="37"/>
      <c r="U108" s="37"/>
    </row>
    <row r="109" spans="4:21" x14ac:dyDescent="0.2">
      <c r="D109"/>
      <c r="R109" s="49"/>
      <c r="S109" s="37"/>
      <c r="T109" s="37"/>
      <c r="U109" s="37"/>
    </row>
    <row r="110" spans="4:21" x14ac:dyDescent="0.2">
      <c r="D110"/>
      <c r="R110" s="49"/>
      <c r="S110" s="37"/>
      <c r="T110" s="37"/>
      <c r="U110" s="37"/>
    </row>
    <row r="111" spans="4:21" x14ac:dyDescent="0.2">
      <c r="D111"/>
      <c r="R111" s="49"/>
      <c r="S111" s="37"/>
      <c r="T111" s="37"/>
      <c r="U111" s="37"/>
    </row>
    <row r="112" spans="4:21" x14ac:dyDescent="0.2">
      <c r="D112"/>
      <c r="R112" s="49"/>
      <c r="S112" s="37"/>
      <c r="T112" s="37"/>
      <c r="U112" s="37"/>
    </row>
    <row r="113" spans="4:21" x14ac:dyDescent="0.2">
      <c r="D113"/>
      <c r="R113" s="49"/>
      <c r="S113" s="37"/>
      <c r="T113" s="37"/>
      <c r="U113" s="37"/>
    </row>
    <row r="114" spans="4:21" x14ac:dyDescent="0.2">
      <c r="D114"/>
      <c r="R114" s="49"/>
      <c r="S114" s="37"/>
      <c r="T114" s="37"/>
      <c r="U114" s="37"/>
    </row>
    <row r="115" spans="4:21" x14ac:dyDescent="0.2">
      <c r="D115"/>
      <c r="R115" s="49"/>
      <c r="S115" s="37"/>
      <c r="T115" s="37"/>
      <c r="U115" s="37"/>
    </row>
    <row r="116" spans="4:21" x14ac:dyDescent="0.2">
      <c r="D116"/>
      <c r="R116" s="49"/>
      <c r="S116" s="37"/>
      <c r="T116" s="37"/>
      <c r="U116" s="37"/>
    </row>
    <row r="117" spans="4:21" x14ac:dyDescent="0.2">
      <c r="D117"/>
      <c r="R117" s="49"/>
      <c r="S117" s="37"/>
      <c r="T117" s="37"/>
      <c r="U117" s="37"/>
    </row>
    <row r="118" spans="4:21" x14ac:dyDescent="0.2">
      <c r="D118"/>
      <c r="R118" s="49"/>
      <c r="S118" s="37"/>
      <c r="T118" s="37"/>
      <c r="U118" s="37"/>
    </row>
    <row r="119" spans="4:21" x14ac:dyDescent="0.2">
      <c r="D119"/>
      <c r="R119" s="49"/>
      <c r="S119" s="37"/>
      <c r="T119" s="37"/>
      <c r="U119" s="37"/>
    </row>
    <row r="120" spans="4:21" x14ac:dyDescent="0.2">
      <c r="D120"/>
      <c r="R120" s="49"/>
      <c r="S120" s="37"/>
      <c r="T120" s="37"/>
      <c r="U120" s="37"/>
    </row>
    <row r="121" spans="4:21" x14ac:dyDescent="0.2">
      <c r="D121"/>
      <c r="R121" s="49"/>
      <c r="S121" s="37"/>
      <c r="T121" s="37"/>
      <c r="U121" s="37"/>
    </row>
    <row r="122" spans="4:21" x14ac:dyDescent="0.2">
      <c r="D122"/>
      <c r="R122" s="49"/>
      <c r="S122" s="37"/>
      <c r="T122" s="37"/>
      <c r="U122" s="37"/>
    </row>
    <row r="123" spans="4:21" x14ac:dyDescent="0.2">
      <c r="D123"/>
      <c r="R123" s="49"/>
      <c r="S123" s="37"/>
      <c r="T123" s="37"/>
      <c r="U123" s="37"/>
    </row>
    <row r="124" spans="4:21" x14ac:dyDescent="0.2">
      <c r="D124"/>
      <c r="R124" s="49"/>
      <c r="S124" s="37"/>
      <c r="T124" s="37"/>
      <c r="U124" s="37"/>
    </row>
    <row r="125" spans="4:21" x14ac:dyDescent="0.2">
      <c r="D125"/>
      <c r="R125" s="49"/>
      <c r="S125" s="37"/>
      <c r="T125" s="37"/>
      <c r="U125" s="37"/>
    </row>
    <row r="126" spans="4:21" x14ac:dyDescent="0.2">
      <c r="D126"/>
      <c r="R126" s="49"/>
      <c r="S126" s="37"/>
      <c r="T126" s="37"/>
      <c r="U126" s="37"/>
    </row>
    <row r="127" spans="4:21" x14ac:dyDescent="0.2">
      <c r="D127"/>
      <c r="R127" s="49"/>
      <c r="S127" s="37"/>
      <c r="T127" s="37"/>
      <c r="U127" s="37"/>
    </row>
    <row r="128" spans="4:21" x14ac:dyDescent="0.2">
      <c r="D128"/>
      <c r="R128" s="49"/>
      <c r="S128" s="37"/>
      <c r="T128" s="37"/>
      <c r="U128" s="37"/>
    </row>
    <row r="129" spans="4:21" x14ac:dyDescent="0.2">
      <c r="D129"/>
      <c r="R129" s="49"/>
      <c r="S129" s="37"/>
      <c r="T129" s="37"/>
      <c r="U129" s="37"/>
    </row>
    <row r="130" spans="4:21" x14ac:dyDescent="0.2">
      <c r="D130"/>
      <c r="R130" s="49"/>
      <c r="S130" s="37"/>
      <c r="T130" s="37"/>
      <c r="U130" s="37"/>
    </row>
    <row r="131" spans="4:21" x14ac:dyDescent="0.2">
      <c r="D131"/>
      <c r="R131" s="49"/>
      <c r="S131" s="37"/>
      <c r="T131" s="37"/>
      <c r="U131" s="37"/>
    </row>
    <row r="132" spans="4:21" x14ac:dyDescent="0.2">
      <c r="D132"/>
      <c r="R132" s="49"/>
      <c r="S132" s="37"/>
      <c r="T132" s="37"/>
      <c r="U132" s="37"/>
    </row>
    <row r="133" spans="4:21" x14ac:dyDescent="0.2">
      <c r="D133"/>
      <c r="R133" s="49"/>
      <c r="S133" s="37"/>
      <c r="T133" s="37"/>
      <c r="U133" s="37"/>
    </row>
    <row r="134" spans="4:21" x14ac:dyDescent="0.2">
      <c r="D134"/>
      <c r="R134" s="49"/>
      <c r="S134" s="37"/>
      <c r="T134" s="37"/>
      <c r="U134" s="37"/>
    </row>
    <row r="135" spans="4:21" x14ac:dyDescent="0.2">
      <c r="D135"/>
      <c r="R135" s="49"/>
      <c r="S135" s="37"/>
      <c r="T135" s="37"/>
      <c r="U135" s="37"/>
    </row>
    <row r="136" spans="4:21" x14ac:dyDescent="0.2">
      <c r="D136"/>
      <c r="R136" s="49"/>
      <c r="S136" s="37"/>
      <c r="T136" s="37"/>
      <c r="U136" s="37"/>
    </row>
    <row r="137" spans="4:21" x14ac:dyDescent="0.2">
      <c r="D137"/>
      <c r="R137" s="49"/>
      <c r="S137" s="37"/>
      <c r="T137" s="37"/>
      <c r="U137" s="37"/>
    </row>
    <row r="138" spans="4:21" x14ac:dyDescent="0.2">
      <c r="D138"/>
      <c r="R138" s="49"/>
      <c r="S138" s="37"/>
      <c r="T138" s="37"/>
      <c r="U138" s="37"/>
    </row>
    <row r="139" spans="4:21" x14ac:dyDescent="0.2">
      <c r="D139"/>
      <c r="R139" s="49"/>
      <c r="S139" s="37"/>
      <c r="T139" s="37"/>
      <c r="U139" s="37"/>
    </row>
    <row r="140" spans="4:21" x14ac:dyDescent="0.2">
      <c r="D140"/>
      <c r="R140" s="49"/>
      <c r="S140" s="37"/>
      <c r="T140" s="37"/>
      <c r="U140" s="37"/>
    </row>
    <row r="141" spans="4:21" x14ac:dyDescent="0.2">
      <c r="D141"/>
      <c r="R141" s="49"/>
      <c r="S141" s="37"/>
      <c r="T141" s="37"/>
      <c r="U141" s="37"/>
    </row>
    <row r="142" spans="4:21" x14ac:dyDescent="0.2">
      <c r="D142"/>
      <c r="R142" s="49"/>
      <c r="S142" s="37"/>
      <c r="T142" s="37"/>
      <c r="U142" s="37"/>
    </row>
    <row r="143" spans="4:21" x14ac:dyDescent="0.2">
      <c r="D143"/>
      <c r="R143" s="49"/>
      <c r="S143" s="37"/>
      <c r="T143" s="37"/>
      <c r="U143" s="37"/>
    </row>
    <row r="144" spans="4:21" x14ac:dyDescent="0.2">
      <c r="D144"/>
      <c r="R144" s="49"/>
      <c r="S144" s="37"/>
      <c r="T144" s="37"/>
      <c r="U144" s="37"/>
    </row>
    <row r="145" spans="4:21" x14ac:dyDescent="0.2">
      <c r="D145"/>
      <c r="R145" s="49"/>
      <c r="S145" s="37"/>
      <c r="T145" s="37"/>
      <c r="U145" s="37"/>
    </row>
    <row r="146" spans="4:21" x14ac:dyDescent="0.2">
      <c r="D146"/>
      <c r="R146" s="49"/>
      <c r="S146" s="37"/>
      <c r="T146" s="37"/>
      <c r="U146" s="37"/>
    </row>
    <row r="147" spans="4:21" x14ac:dyDescent="0.2">
      <c r="D147"/>
      <c r="R147" s="49"/>
      <c r="S147" s="37"/>
      <c r="T147" s="37"/>
      <c r="U147" s="37"/>
    </row>
    <row r="148" spans="4:21" x14ac:dyDescent="0.2">
      <c r="D148"/>
      <c r="R148" s="49"/>
      <c r="S148" s="37"/>
      <c r="T148" s="37"/>
      <c r="U148" s="37"/>
    </row>
    <row r="149" spans="4:21" x14ac:dyDescent="0.2">
      <c r="D149"/>
      <c r="R149" s="49"/>
      <c r="S149" s="37"/>
      <c r="T149" s="37"/>
      <c r="U149" s="37"/>
    </row>
    <row r="150" spans="4:21" x14ac:dyDescent="0.2">
      <c r="D150"/>
      <c r="R150" s="49"/>
      <c r="S150" s="37"/>
      <c r="T150" s="37"/>
      <c r="U150" s="37"/>
    </row>
    <row r="151" spans="4:21" x14ac:dyDescent="0.2">
      <c r="D151"/>
      <c r="R151" s="49"/>
      <c r="S151" s="37"/>
      <c r="T151" s="37"/>
      <c r="U151" s="37"/>
    </row>
    <row r="152" spans="4:21" x14ac:dyDescent="0.2">
      <c r="D152"/>
      <c r="R152" s="49"/>
      <c r="S152" s="37"/>
      <c r="T152" s="37"/>
      <c r="U152" s="37"/>
    </row>
    <row r="153" spans="4:21" x14ac:dyDescent="0.2">
      <c r="D153"/>
      <c r="R153" s="49"/>
      <c r="S153" s="37"/>
      <c r="T153" s="37"/>
      <c r="U153" s="37"/>
    </row>
    <row r="154" spans="4:21" x14ac:dyDescent="0.2">
      <c r="D154"/>
      <c r="R154" s="49"/>
      <c r="S154" s="37"/>
      <c r="T154" s="37"/>
      <c r="U154" s="37"/>
    </row>
    <row r="155" spans="4:21" x14ac:dyDescent="0.2">
      <c r="D155"/>
      <c r="R155" s="49"/>
      <c r="S155" s="37"/>
      <c r="T155" s="37"/>
      <c r="U155" s="37"/>
    </row>
    <row r="156" spans="4:21" x14ac:dyDescent="0.2">
      <c r="D156"/>
      <c r="R156" s="49"/>
      <c r="S156" s="37"/>
      <c r="T156" s="37"/>
      <c r="U156" s="37"/>
    </row>
    <row r="157" spans="4:21" x14ac:dyDescent="0.2">
      <c r="D157"/>
      <c r="R157" s="49"/>
      <c r="S157" s="37"/>
      <c r="T157" s="37"/>
      <c r="U157" s="37"/>
    </row>
    <row r="158" spans="4:21" x14ac:dyDescent="0.2">
      <c r="D158"/>
      <c r="R158" s="49"/>
      <c r="S158" s="37"/>
      <c r="T158" s="37"/>
      <c r="U158" s="37"/>
    </row>
    <row r="159" spans="4:21" x14ac:dyDescent="0.2">
      <c r="D159"/>
      <c r="R159" s="49"/>
      <c r="S159" s="37"/>
      <c r="T159" s="37"/>
      <c r="U159" s="37"/>
    </row>
    <row r="160" spans="4:21" x14ac:dyDescent="0.2">
      <c r="D160"/>
      <c r="R160" s="49"/>
      <c r="S160" s="37"/>
      <c r="T160" s="37"/>
      <c r="U160" s="37"/>
    </row>
    <row r="161" spans="4:21" x14ac:dyDescent="0.2">
      <c r="D161"/>
      <c r="R161" s="49"/>
      <c r="S161" s="37"/>
      <c r="T161" s="37"/>
      <c r="U161" s="37"/>
    </row>
    <row r="162" spans="4:21" x14ac:dyDescent="0.2">
      <c r="D162"/>
      <c r="R162" s="49"/>
      <c r="S162" s="37"/>
      <c r="T162" s="37"/>
      <c r="U162" s="37"/>
    </row>
    <row r="163" spans="4:21" x14ac:dyDescent="0.2">
      <c r="D163"/>
      <c r="R163" s="49"/>
      <c r="S163" s="37"/>
      <c r="T163" s="37"/>
      <c r="U163" s="37"/>
    </row>
    <row r="164" spans="4:21" x14ac:dyDescent="0.2">
      <c r="D164"/>
      <c r="R164" s="49"/>
      <c r="S164" s="37"/>
      <c r="T164" s="37"/>
      <c r="U164" s="37"/>
    </row>
    <row r="165" spans="4:21" x14ac:dyDescent="0.2">
      <c r="D165"/>
      <c r="R165" s="49"/>
      <c r="S165" s="37"/>
      <c r="T165" s="37"/>
      <c r="U165" s="37"/>
    </row>
    <row r="166" spans="4:21" x14ac:dyDescent="0.2">
      <c r="D166"/>
      <c r="R166" s="49"/>
      <c r="S166" s="37"/>
      <c r="T166" s="37"/>
      <c r="U166" s="37"/>
    </row>
    <row r="167" spans="4:21" x14ac:dyDescent="0.2">
      <c r="D167"/>
      <c r="R167" s="49"/>
      <c r="S167" s="37"/>
      <c r="T167" s="37"/>
      <c r="U167" s="37"/>
    </row>
    <row r="168" spans="4:21" x14ac:dyDescent="0.2">
      <c r="D168"/>
      <c r="R168" s="49"/>
      <c r="S168" s="37"/>
      <c r="T168" s="37"/>
      <c r="U168" s="37"/>
    </row>
    <row r="169" spans="4:21" x14ac:dyDescent="0.2">
      <c r="D169"/>
      <c r="R169" s="49"/>
      <c r="S169" s="37"/>
      <c r="T169" s="37"/>
      <c r="U169" s="37"/>
    </row>
    <row r="170" spans="4:21" x14ac:dyDescent="0.2">
      <c r="D170"/>
      <c r="R170" s="49"/>
      <c r="S170" s="37"/>
      <c r="T170" s="37"/>
      <c r="U170" s="37"/>
    </row>
    <row r="171" spans="4:21" x14ac:dyDescent="0.2">
      <c r="D171"/>
      <c r="R171" s="49"/>
      <c r="S171" s="37"/>
      <c r="T171" s="37"/>
      <c r="U171" s="37"/>
    </row>
    <row r="172" spans="4:21" x14ac:dyDescent="0.2">
      <c r="D172"/>
      <c r="R172" s="49"/>
      <c r="S172" s="37"/>
      <c r="T172" s="37"/>
      <c r="U172" s="37"/>
    </row>
    <row r="173" spans="4:21" x14ac:dyDescent="0.2">
      <c r="D173"/>
      <c r="R173" s="49"/>
      <c r="S173" s="37"/>
      <c r="T173" s="37"/>
      <c r="U173" s="37"/>
    </row>
    <row r="174" spans="4:21" x14ac:dyDescent="0.2">
      <c r="D174"/>
      <c r="R174" s="49"/>
      <c r="S174" s="37"/>
      <c r="T174" s="37"/>
      <c r="U174" s="37"/>
    </row>
    <row r="175" spans="4:21" x14ac:dyDescent="0.2">
      <c r="D175"/>
      <c r="R175" s="49"/>
      <c r="S175" s="37"/>
      <c r="T175" s="37"/>
      <c r="U175" s="37"/>
    </row>
    <row r="176" spans="4:21" x14ac:dyDescent="0.2">
      <c r="D176"/>
      <c r="R176" s="49"/>
      <c r="S176" s="37"/>
      <c r="T176" s="37"/>
      <c r="U176" s="37"/>
    </row>
    <row r="177" spans="4:21" x14ac:dyDescent="0.2">
      <c r="D177"/>
      <c r="R177" s="49"/>
      <c r="S177" s="37"/>
      <c r="T177" s="37"/>
      <c r="U177" s="37"/>
    </row>
    <row r="178" spans="4:21" x14ac:dyDescent="0.2">
      <c r="D178"/>
      <c r="R178" s="49"/>
      <c r="S178" s="37"/>
      <c r="T178" s="37"/>
      <c r="U178" s="37"/>
    </row>
    <row r="179" spans="4:21" x14ac:dyDescent="0.2">
      <c r="D179"/>
      <c r="R179" s="49"/>
      <c r="S179" s="37"/>
      <c r="T179" s="37"/>
      <c r="U179" s="37"/>
    </row>
    <row r="180" spans="4:21" x14ac:dyDescent="0.2">
      <c r="D180"/>
      <c r="R180" s="49"/>
      <c r="S180" s="37"/>
      <c r="T180" s="37"/>
      <c r="U180" s="37"/>
    </row>
    <row r="181" spans="4:21" x14ac:dyDescent="0.2">
      <c r="D181"/>
      <c r="R181" s="49"/>
      <c r="S181" s="37"/>
      <c r="T181" s="37"/>
      <c r="U181" s="37"/>
    </row>
    <row r="182" spans="4:21" x14ac:dyDescent="0.2">
      <c r="D182"/>
      <c r="R182" s="49"/>
      <c r="S182" s="37"/>
      <c r="T182" s="37"/>
      <c r="U182" s="37"/>
    </row>
    <row r="183" spans="4:21" x14ac:dyDescent="0.2">
      <c r="D183"/>
      <c r="R183" s="49"/>
      <c r="S183" s="37"/>
      <c r="T183" s="37"/>
      <c r="U183" s="37"/>
    </row>
    <row r="184" spans="4:21" x14ac:dyDescent="0.2">
      <c r="D184"/>
      <c r="R184" s="49"/>
      <c r="S184" s="37"/>
      <c r="T184" s="37"/>
      <c r="U184" s="37"/>
    </row>
    <row r="185" spans="4:21" x14ac:dyDescent="0.2">
      <c r="D185"/>
      <c r="R185" s="49"/>
      <c r="S185" s="37"/>
      <c r="T185" s="37"/>
      <c r="U185" s="37"/>
    </row>
    <row r="186" spans="4:21" x14ac:dyDescent="0.2">
      <c r="D186"/>
      <c r="R186" s="49"/>
      <c r="S186" s="37"/>
      <c r="T186" s="37"/>
      <c r="U186" s="37"/>
    </row>
    <row r="187" spans="4:21" x14ac:dyDescent="0.2">
      <c r="D187"/>
      <c r="R187" s="49"/>
      <c r="S187" s="37"/>
      <c r="T187" s="37"/>
      <c r="U187" s="37"/>
    </row>
    <row r="188" spans="4:21" x14ac:dyDescent="0.2">
      <c r="D188"/>
      <c r="R188" s="49"/>
      <c r="S188" s="37"/>
      <c r="T188" s="37"/>
      <c r="U188" s="37"/>
    </row>
    <row r="189" spans="4:21" x14ac:dyDescent="0.2">
      <c r="D189"/>
      <c r="R189" s="49"/>
      <c r="S189" s="37"/>
      <c r="T189" s="37"/>
      <c r="U189" s="37"/>
    </row>
    <row r="190" spans="4:21" x14ac:dyDescent="0.2">
      <c r="D190"/>
      <c r="R190" s="49"/>
      <c r="S190" s="37"/>
      <c r="T190" s="37"/>
      <c r="U190" s="37"/>
    </row>
    <row r="191" spans="4:21" x14ac:dyDescent="0.2">
      <c r="D191"/>
      <c r="R191" s="49"/>
      <c r="S191" s="37"/>
      <c r="T191" s="37"/>
      <c r="U191" s="37"/>
    </row>
    <row r="192" spans="4:21" x14ac:dyDescent="0.2">
      <c r="D192"/>
      <c r="R192" s="49"/>
      <c r="S192" s="37"/>
      <c r="T192" s="37"/>
      <c r="U192" s="37"/>
    </row>
    <row r="193" spans="4:21" x14ac:dyDescent="0.2">
      <c r="D193"/>
      <c r="R193" s="49"/>
      <c r="S193" s="37"/>
      <c r="T193" s="37"/>
      <c r="U193" s="37"/>
    </row>
    <row r="194" spans="4:21" x14ac:dyDescent="0.2">
      <c r="D194"/>
      <c r="R194" s="49"/>
      <c r="S194" s="37"/>
      <c r="T194" s="37"/>
      <c r="U194" s="37"/>
    </row>
    <row r="195" spans="4:21" x14ac:dyDescent="0.2">
      <c r="D195"/>
      <c r="R195" s="49"/>
      <c r="S195" s="37"/>
      <c r="T195" s="37"/>
      <c r="U195" s="37"/>
    </row>
    <row r="196" spans="4:21" x14ac:dyDescent="0.2">
      <c r="D196"/>
      <c r="R196" s="49"/>
      <c r="S196" s="37"/>
      <c r="T196" s="37"/>
      <c r="U196" s="37"/>
    </row>
    <row r="197" spans="4:21" x14ac:dyDescent="0.2">
      <c r="D197"/>
      <c r="R197" s="49"/>
      <c r="S197" s="37"/>
      <c r="T197" s="37"/>
      <c r="U197" s="37"/>
    </row>
    <row r="198" spans="4:21" x14ac:dyDescent="0.2">
      <c r="D198"/>
      <c r="R198" s="49"/>
      <c r="S198" s="37"/>
      <c r="T198" s="37"/>
      <c r="U198" s="37"/>
    </row>
    <row r="199" spans="4:21" x14ac:dyDescent="0.2">
      <c r="D199"/>
      <c r="R199" s="49"/>
      <c r="S199" s="37"/>
      <c r="T199" s="37"/>
      <c r="U199" s="37"/>
    </row>
    <row r="200" spans="4:21" x14ac:dyDescent="0.2">
      <c r="D200"/>
      <c r="R200" s="49"/>
      <c r="S200" s="37"/>
      <c r="T200" s="37"/>
      <c r="U200" s="37"/>
    </row>
    <row r="201" spans="4:21" x14ac:dyDescent="0.2">
      <c r="D201"/>
      <c r="R201" s="49"/>
      <c r="S201" s="37"/>
      <c r="T201" s="37"/>
      <c r="U201" s="37"/>
    </row>
    <row r="202" spans="4:21" x14ac:dyDescent="0.2">
      <c r="D202"/>
      <c r="R202" s="49"/>
      <c r="S202" s="37"/>
      <c r="T202" s="37"/>
      <c r="U202" s="37"/>
    </row>
    <row r="203" spans="4:21" x14ac:dyDescent="0.2">
      <c r="D203"/>
      <c r="R203" s="49"/>
      <c r="S203" s="37"/>
      <c r="T203" s="37"/>
      <c r="U203" s="37"/>
    </row>
    <row r="204" spans="4:21" x14ac:dyDescent="0.2">
      <c r="D204"/>
      <c r="R204" s="49"/>
      <c r="S204" s="37"/>
      <c r="T204" s="37"/>
      <c r="U204" s="37"/>
    </row>
    <row r="205" spans="4:21" x14ac:dyDescent="0.2">
      <c r="D205"/>
      <c r="R205" s="49"/>
      <c r="S205" s="37"/>
      <c r="T205" s="37"/>
      <c r="U205" s="37"/>
    </row>
    <row r="206" spans="4:21" x14ac:dyDescent="0.2">
      <c r="D206"/>
      <c r="R206" s="49"/>
      <c r="S206" s="37"/>
      <c r="T206" s="37"/>
      <c r="U206" s="37"/>
    </row>
    <row r="207" spans="4:21" x14ac:dyDescent="0.2">
      <c r="D207"/>
      <c r="R207" s="49"/>
      <c r="S207" s="37"/>
      <c r="T207" s="37"/>
      <c r="U207" s="37"/>
    </row>
    <row r="208" spans="4:21" x14ac:dyDescent="0.2">
      <c r="D208"/>
      <c r="R208" s="49"/>
      <c r="S208" s="37"/>
      <c r="T208" s="37"/>
      <c r="U208" s="37"/>
    </row>
    <row r="209" spans="4:21" x14ac:dyDescent="0.2">
      <c r="D209"/>
      <c r="R209" s="49"/>
      <c r="S209" s="37"/>
      <c r="T209" s="37"/>
      <c r="U209" s="37"/>
    </row>
    <row r="210" spans="4:21" x14ac:dyDescent="0.2">
      <c r="D210"/>
      <c r="R210" s="49"/>
      <c r="S210" s="37"/>
      <c r="T210" s="37"/>
      <c r="U210" s="37"/>
    </row>
    <row r="211" spans="4:21" x14ac:dyDescent="0.2">
      <c r="D211"/>
      <c r="R211" s="49"/>
      <c r="S211" s="37"/>
      <c r="T211" s="37"/>
      <c r="U211" s="37"/>
    </row>
    <row r="212" spans="4:21" x14ac:dyDescent="0.2">
      <c r="D212"/>
      <c r="R212" s="49"/>
      <c r="S212" s="37"/>
      <c r="T212" s="37"/>
      <c r="U212" s="37"/>
    </row>
    <row r="213" spans="4:21" x14ac:dyDescent="0.2">
      <c r="D213"/>
      <c r="R213" s="49"/>
      <c r="S213" s="37"/>
      <c r="T213" s="37"/>
      <c r="U213" s="37"/>
    </row>
    <row r="214" spans="4:21" x14ac:dyDescent="0.2">
      <c r="D214"/>
      <c r="R214" s="49"/>
      <c r="S214" s="37"/>
      <c r="T214" s="37"/>
      <c r="U214" s="37"/>
    </row>
    <row r="215" spans="4:21" x14ac:dyDescent="0.2">
      <c r="D215"/>
      <c r="R215" s="49"/>
      <c r="S215" s="37"/>
      <c r="T215" s="37"/>
      <c r="U215" s="37"/>
    </row>
    <row r="216" spans="4:21" x14ac:dyDescent="0.2">
      <c r="D216"/>
      <c r="R216" s="49"/>
      <c r="S216" s="37"/>
      <c r="T216" s="37"/>
      <c r="U216" s="37"/>
    </row>
    <row r="217" spans="4:21" x14ac:dyDescent="0.2">
      <c r="D217"/>
      <c r="R217" s="49"/>
      <c r="S217" s="37"/>
      <c r="T217" s="37"/>
      <c r="U217" s="37"/>
    </row>
    <row r="218" spans="4:21" x14ac:dyDescent="0.2">
      <c r="D218"/>
      <c r="R218" s="49"/>
      <c r="S218" s="37"/>
      <c r="T218" s="37"/>
      <c r="U218" s="37"/>
    </row>
    <row r="219" spans="4:21" x14ac:dyDescent="0.2">
      <c r="D219"/>
      <c r="R219" s="49"/>
      <c r="S219" s="37"/>
      <c r="T219" s="37"/>
      <c r="U219" s="37"/>
    </row>
    <row r="220" spans="4:21" x14ac:dyDescent="0.2">
      <c r="D220"/>
      <c r="R220" s="49"/>
      <c r="S220" s="37"/>
      <c r="T220" s="37"/>
      <c r="U220" s="37"/>
    </row>
    <row r="221" spans="4:21" x14ac:dyDescent="0.2">
      <c r="D221"/>
      <c r="R221" s="49"/>
      <c r="S221" s="37"/>
      <c r="T221" s="37"/>
      <c r="U221" s="37"/>
    </row>
    <row r="222" spans="4:21" x14ac:dyDescent="0.2">
      <c r="D222"/>
      <c r="R222" s="49"/>
      <c r="S222" s="37"/>
      <c r="T222" s="37"/>
      <c r="U222" s="37"/>
    </row>
    <row r="223" spans="4:21" x14ac:dyDescent="0.2">
      <c r="D223"/>
      <c r="R223" s="49"/>
      <c r="S223" s="37"/>
      <c r="T223" s="37"/>
      <c r="U223" s="37"/>
    </row>
    <row r="224" spans="4:21" x14ac:dyDescent="0.2">
      <c r="D224"/>
      <c r="R224" s="49"/>
      <c r="S224" s="37"/>
      <c r="T224" s="37"/>
      <c r="U224" s="37"/>
    </row>
    <row r="225" spans="4:21" x14ac:dyDescent="0.2">
      <c r="D225"/>
      <c r="R225" s="49"/>
      <c r="S225" s="37"/>
      <c r="T225" s="37"/>
      <c r="U225" s="37"/>
    </row>
    <row r="226" spans="4:21" x14ac:dyDescent="0.2">
      <c r="D226"/>
      <c r="R226" s="49"/>
      <c r="S226" s="37"/>
      <c r="T226" s="37"/>
      <c r="U226" s="37"/>
    </row>
    <row r="227" spans="4:21" x14ac:dyDescent="0.2">
      <c r="D227"/>
      <c r="R227" s="49"/>
      <c r="S227" s="37"/>
      <c r="T227" s="37"/>
      <c r="U227" s="37"/>
    </row>
    <row r="228" spans="4:21" x14ac:dyDescent="0.2">
      <c r="D228"/>
      <c r="R228" s="49"/>
      <c r="S228" s="37"/>
      <c r="T228" s="37"/>
      <c r="U228" s="37"/>
    </row>
    <row r="229" spans="4:21" x14ac:dyDescent="0.2">
      <c r="D229"/>
      <c r="R229" s="49"/>
      <c r="S229" s="37"/>
      <c r="T229" s="37"/>
      <c r="U229" s="37"/>
    </row>
    <row r="230" spans="4:21" x14ac:dyDescent="0.2">
      <c r="D230"/>
      <c r="R230" s="49"/>
      <c r="S230" s="37"/>
      <c r="T230" s="37"/>
      <c r="U230" s="37"/>
    </row>
    <row r="231" spans="4:21" x14ac:dyDescent="0.2">
      <c r="D231"/>
      <c r="R231" s="49"/>
      <c r="S231" s="37"/>
      <c r="T231" s="37"/>
      <c r="U231" s="37"/>
    </row>
    <row r="232" spans="4:21" x14ac:dyDescent="0.2">
      <c r="D232"/>
      <c r="R232" s="49"/>
      <c r="S232" s="37"/>
      <c r="T232" s="37"/>
      <c r="U232" s="37"/>
    </row>
    <row r="233" spans="4:21" x14ac:dyDescent="0.2">
      <c r="D233"/>
      <c r="R233" s="49"/>
      <c r="S233" s="37"/>
      <c r="T233" s="37"/>
      <c r="U233" s="37"/>
    </row>
    <row r="234" spans="4:21" x14ac:dyDescent="0.2">
      <c r="D234"/>
      <c r="R234" s="49"/>
      <c r="S234" s="37"/>
      <c r="T234" s="37"/>
      <c r="U234" s="37"/>
    </row>
    <row r="235" spans="4:21" x14ac:dyDescent="0.2">
      <c r="D235"/>
      <c r="R235" s="49"/>
      <c r="S235" s="37"/>
      <c r="T235" s="37"/>
      <c r="U235" s="37"/>
    </row>
    <row r="236" spans="4:21" x14ac:dyDescent="0.2">
      <c r="D236"/>
      <c r="R236" s="49"/>
      <c r="S236" s="37"/>
      <c r="T236" s="37"/>
      <c r="U236" s="37"/>
    </row>
    <row r="237" spans="4:21" x14ac:dyDescent="0.2">
      <c r="D237"/>
      <c r="R237" s="49"/>
      <c r="S237" s="37"/>
      <c r="T237" s="37"/>
      <c r="U237" s="37"/>
    </row>
    <row r="238" spans="4:21" x14ac:dyDescent="0.2">
      <c r="D238"/>
      <c r="R238" s="49"/>
      <c r="S238" s="37"/>
      <c r="T238" s="37"/>
      <c r="U238" s="37"/>
    </row>
    <row r="239" spans="4:21" x14ac:dyDescent="0.2">
      <c r="D239"/>
      <c r="R239" s="49"/>
      <c r="S239" s="37"/>
      <c r="T239" s="37"/>
      <c r="U239" s="37"/>
    </row>
    <row r="240" spans="4:21" x14ac:dyDescent="0.2">
      <c r="D240"/>
      <c r="R240" s="49"/>
      <c r="S240" s="37"/>
      <c r="T240" s="37"/>
      <c r="U240" s="37"/>
    </row>
    <row r="241" spans="4:21" x14ac:dyDescent="0.2">
      <c r="D241"/>
      <c r="R241" s="49"/>
      <c r="S241" s="37"/>
      <c r="T241" s="37"/>
      <c r="U241" s="37"/>
    </row>
    <row r="242" spans="4:21" x14ac:dyDescent="0.2">
      <c r="D242"/>
      <c r="R242" s="49"/>
      <c r="S242" s="37"/>
      <c r="T242" s="37"/>
      <c r="U242" s="37"/>
    </row>
    <row r="243" spans="4:21" x14ac:dyDescent="0.2">
      <c r="D243"/>
      <c r="R243" s="49"/>
      <c r="S243" s="37"/>
      <c r="T243" s="37"/>
      <c r="U243" s="37"/>
    </row>
    <row r="244" spans="4:21" x14ac:dyDescent="0.2">
      <c r="D244"/>
      <c r="R244" s="49"/>
      <c r="S244" s="37"/>
      <c r="T244" s="37"/>
      <c r="U244" s="37"/>
    </row>
    <row r="245" spans="4:21" x14ac:dyDescent="0.2">
      <c r="D245"/>
      <c r="R245" s="49"/>
      <c r="S245" s="37"/>
      <c r="T245" s="37"/>
      <c r="U245" s="37"/>
    </row>
    <row r="246" spans="4:21" x14ac:dyDescent="0.2">
      <c r="D246"/>
      <c r="R246" s="49"/>
      <c r="S246" s="37"/>
      <c r="T246" s="37"/>
      <c r="U246" s="37"/>
    </row>
    <row r="247" spans="4:21" x14ac:dyDescent="0.2">
      <c r="D247"/>
      <c r="R247" s="49"/>
      <c r="S247" s="37"/>
      <c r="T247" s="37"/>
      <c r="U247" s="37"/>
    </row>
    <row r="248" spans="4:21" x14ac:dyDescent="0.2">
      <c r="D248"/>
      <c r="R248" s="49"/>
      <c r="S248" s="37"/>
      <c r="T248" s="37"/>
      <c r="U248" s="37"/>
    </row>
    <row r="249" spans="4:21" x14ac:dyDescent="0.2">
      <c r="D249"/>
      <c r="R249" s="49"/>
      <c r="S249" s="37"/>
      <c r="T249" s="37"/>
      <c r="U249" s="37"/>
    </row>
    <row r="250" spans="4:21" x14ac:dyDescent="0.2">
      <c r="D250"/>
      <c r="R250" s="49"/>
      <c r="S250" s="37"/>
      <c r="T250" s="37"/>
      <c r="U250" s="37"/>
    </row>
    <row r="251" spans="4:21" x14ac:dyDescent="0.2">
      <c r="D251"/>
      <c r="R251" s="49"/>
      <c r="S251" s="37"/>
      <c r="T251" s="37"/>
      <c r="U251" s="37"/>
    </row>
    <row r="252" spans="4:21" x14ac:dyDescent="0.2">
      <c r="D252"/>
      <c r="R252" s="49"/>
      <c r="S252" s="37"/>
      <c r="T252" s="37"/>
      <c r="U252" s="37"/>
    </row>
    <row r="253" spans="4:21" x14ac:dyDescent="0.2">
      <c r="D253"/>
      <c r="R253" s="49"/>
      <c r="S253" s="37"/>
      <c r="T253" s="37"/>
      <c r="U253" s="37"/>
    </row>
    <row r="254" spans="4:21" x14ac:dyDescent="0.2">
      <c r="D254"/>
      <c r="R254" s="49"/>
      <c r="S254" s="37"/>
      <c r="T254" s="37"/>
      <c r="U254" s="37"/>
    </row>
    <row r="255" spans="4:21" x14ac:dyDescent="0.2">
      <c r="D255"/>
      <c r="R255" s="49"/>
      <c r="S255" s="37"/>
      <c r="T255" s="37"/>
      <c r="U255" s="37"/>
    </row>
    <row r="256" spans="4:21" x14ac:dyDescent="0.2">
      <c r="D256"/>
      <c r="R256" s="49"/>
      <c r="S256" s="37"/>
      <c r="T256" s="37"/>
      <c r="U256" s="37"/>
    </row>
    <row r="257" spans="4:21" x14ac:dyDescent="0.2">
      <c r="D257"/>
      <c r="R257" s="49"/>
      <c r="S257" s="37"/>
      <c r="T257" s="37"/>
      <c r="U257" s="37"/>
    </row>
    <row r="258" spans="4:21" x14ac:dyDescent="0.2">
      <c r="D258"/>
      <c r="R258" s="49"/>
      <c r="S258" s="37"/>
      <c r="T258" s="37"/>
      <c r="U258" s="37"/>
    </row>
    <row r="259" spans="4:21" x14ac:dyDescent="0.2">
      <c r="D259"/>
      <c r="R259" s="49"/>
      <c r="S259" s="37"/>
      <c r="T259" s="37"/>
      <c r="U259" s="37"/>
    </row>
    <row r="260" spans="4:21" x14ac:dyDescent="0.2">
      <c r="D260"/>
      <c r="R260" s="49"/>
      <c r="S260" s="37"/>
      <c r="T260" s="37"/>
      <c r="U260" s="37"/>
    </row>
    <row r="261" spans="4:21" x14ac:dyDescent="0.2">
      <c r="D261"/>
      <c r="R261" s="49"/>
      <c r="S261" s="37"/>
      <c r="T261" s="37"/>
      <c r="U261" s="37"/>
    </row>
    <row r="262" spans="4:21" x14ac:dyDescent="0.2">
      <c r="D262"/>
      <c r="R262" s="49"/>
      <c r="S262" s="37"/>
      <c r="T262" s="37"/>
      <c r="U262" s="37"/>
    </row>
    <row r="263" spans="4:21" x14ac:dyDescent="0.2">
      <c r="D263"/>
      <c r="R263" s="49"/>
      <c r="S263" s="37"/>
      <c r="T263" s="37"/>
      <c r="U263" s="37"/>
    </row>
    <row r="264" spans="4:21" x14ac:dyDescent="0.2">
      <c r="D264"/>
      <c r="R264" s="49"/>
      <c r="S264" s="37"/>
      <c r="T264" s="37"/>
      <c r="U264" s="37"/>
    </row>
    <row r="265" spans="4:21" x14ac:dyDescent="0.2">
      <c r="D265"/>
      <c r="R265" s="49"/>
      <c r="S265" s="37"/>
      <c r="T265" s="37"/>
      <c r="U265" s="37"/>
    </row>
    <row r="266" spans="4:21" x14ac:dyDescent="0.2">
      <c r="D266"/>
      <c r="R266" s="49"/>
      <c r="S266" s="37"/>
      <c r="T266" s="37"/>
      <c r="U266" s="37"/>
    </row>
    <row r="267" spans="4:21" x14ac:dyDescent="0.2">
      <c r="D267"/>
      <c r="R267" s="49"/>
      <c r="S267" s="37"/>
      <c r="T267" s="37"/>
      <c r="U267" s="37"/>
    </row>
    <row r="268" spans="4:21" x14ac:dyDescent="0.2">
      <c r="D268"/>
      <c r="R268" s="49"/>
      <c r="S268" s="37"/>
      <c r="T268" s="37"/>
      <c r="U268" s="37"/>
    </row>
    <row r="269" spans="4:21" x14ac:dyDescent="0.2">
      <c r="D269"/>
      <c r="R269" s="49"/>
      <c r="S269" s="37"/>
      <c r="T269" s="37"/>
      <c r="U269" s="37"/>
    </row>
    <row r="270" spans="4:21" x14ac:dyDescent="0.2">
      <c r="D270"/>
      <c r="R270" s="49"/>
      <c r="S270" s="37"/>
      <c r="T270" s="37"/>
      <c r="U270" s="37"/>
    </row>
    <row r="271" spans="4:21" x14ac:dyDescent="0.2">
      <c r="D271"/>
      <c r="R271" s="49"/>
      <c r="S271" s="37"/>
      <c r="T271" s="37"/>
      <c r="U271" s="37"/>
    </row>
    <row r="272" spans="4:21" x14ac:dyDescent="0.2">
      <c r="D272"/>
      <c r="R272" s="49"/>
      <c r="S272" s="37"/>
      <c r="T272" s="37"/>
      <c r="U272" s="37"/>
    </row>
    <row r="273" spans="4:21" x14ac:dyDescent="0.2">
      <c r="D273"/>
      <c r="R273" s="49"/>
      <c r="S273" s="37"/>
      <c r="T273" s="37"/>
      <c r="U273" s="37"/>
    </row>
    <row r="274" spans="4:21" x14ac:dyDescent="0.2">
      <c r="D274"/>
      <c r="R274" s="49"/>
      <c r="S274" s="37"/>
      <c r="T274" s="37"/>
      <c r="U274" s="37"/>
    </row>
    <row r="275" spans="4:21" x14ac:dyDescent="0.2">
      <c r="D275"/>
      <c r="R275" s="49"/>
      <c r="S275" s="37"/>
      <c r="T275" s="37"/>
      <c r="U275" s="37"/>
    </row>
    <row r="276" spans="4:21" x14ac:dyDescent="0.2">
      <c r="D276"/>
      <c r="R276" s="49"/>
      <c r="S276" s="37"/>
      <c r="T276" s="37"/>
      <c r="U276" s="37"/>
    </row>
    <row r="277" spans="4:21" x14ac:dyDescent="0.2">
      <c r="D277"/>
      <c r="R277" s="49"/>
      <c r="S277" s="37"/>
      <c r="T277" s="37"/>
      <c r="U277" s="37"/>
    </row>
    <row r="278" spans="4:21" x14ac:dyDescent="0.2">
      <c r="D278"/>
      <c r="R278" s="49"/>
      <c r="S278" s="37"/>
      <c r="T278" s="37"/>
      <c r="U278" s="37"/>
    </row>
    <row r="279" spans="4:21" x14ac:dyDescent="0.2">
      <c r="D279"/>
      <c r="R279" s="49"/>
      <c r="S279" s="37"/>
      <c r="T279" s="37"/>
      <c r="U279" s="37"/>
    </row>
    <row r="280" spans="4:21" x14ac:dyDescent="0.2">
      <c r="D280"/>
      <c r="R280" s="49"/>
      <c r="S280" s="37"/>
      <c r="T280" s="37"/>
      <c r="U280" s="37"/>
    </row>
    <row r="281" spans="4:21" x14ac:dyDescent="0.2">
      <c r="D281"/>
      <c r="R281" s="49"/>
      <c r="S281" s="37"/>
      <c r="T281" s="37"/>
      <c r="U281" s="37"/>
    </row>
    <row r="282" spans="4:21" x14ac:dyDescent="0.2">
      <c r="D282"/>
      <c r="R282" s="49"/>
      <c r="S282" s="37"/>
      <c r="T282" s="37"/>
      <c r="U282" s="37"/>
    </row>
    <row r="283" spans="4:21" x14ac:dyDescent="0.2">
      <c r="D283"/>
      <c r="R283" s="49"/>
      <c r="S283" s="37"/>
      <c r="T283" s="37"/>
      <c r="U283" s="37"/>
    </row>
    <row r="284" spans="4:21" x14ac:dyDescent="0.2">
      <c r="D284"/>
      <c r="R284" s="49"/>
      <c r="S284" s="37"/>
      <c r="T284" s="37"/>
      <c r="U284" s="37"/>
    </row>
    <row r="285" spans="4:21" x14ac:dyDescent="0.2">
      <c r="D285"/>
      <c r="R285" s="49"/>
      <c r="S285" s="37"/>
      <c r="T285" s="37"/>
      <c r="U285" s="37"/>
    </row>
    <row r="286" spans="4:21" x14ac:dyDescent="0.2">
      <c r="D286"/>
      <c r="R286" s="49"/>
      <c r="S286" s="37"/>
      <c r="T286" s="37"/>
      <c r="U286" s="37"/>
    </row>
    <row r="287" spans="4:21" x14ac:dyDescent="0.2">
      <c r="D287"/>
      <c r="R287" s="49"/>
      <c r="S287" s="37"/>
      <c r="T287" s="37"/>
      <c r="U287" s="37"/>
    </row>
    <row r="288" spans="4:21" x14ac:dyDescent="0.2">
      <c r="D288"/>
      <c r="R288" s="49"/>
      <c r="S288" s="37"/>
      <c r="T288" s="37"/>
      <c r="U288" s="37"/>
    </row>
    <row r="289" spans="4:21" x14ac:dyDescent="0.2">
      <c r="D289"/>
      <c r="R289" s="49"/>
      <c r="S289" s="37"/>
      <c r="T289" s="37"/>
      <c r="U289" s="37"/>
    </row>
    <row r="290" spans="4:21" x14ac:dyDescent="0.2">
      <c r="D290"/>
      <c r="R290" s="49"/>
      <c r="S290" s="37"/>
      <c r="T290" s="37"/>
      <c r="U290" s="37"/>
    </row>
    <row r="291" spans="4:21" x14ac:dyDescent="0.2">
      <c r="D291"/>
      <c r="R291" s="49"/>
      <c r="S291" s="37"/>
      <c r="T291" s="37"/>
      <c r="U291" s="37"/>
    </row>
    <row r="292" spans="4:21" x14ac:dyDescent="0.2">
      <c r="D292"/>
      <c r="R292" s="49"/>
      <c r="S292" s="37"/>
      <c r="T292" s="37"/>
      <c r="U292" s="37"/>
    </row>
    <row r="293" spans="4:21" x14ac:dyDescent="0.2">
      <c r="D293"/>
      <c r="R293" s="49"/>
      <c r="S293" s="37"/>
      <c r="T293" s="37"/>
      <c r="U293" s="37"/>
    </row>
    <row r="294" spans="4:21" x14ac:dyDescent="0.2">
      <c r="D294"/>
      <c r="R294" s="49"/>
      <c r="S294" s="37"/>
      <c r="T294" s="37"/>
      <c r="U294" s="37"/>
    </row>
    <row r="295" spans="4:21" x14ac:dyDescent="0.2">
      <c r="D295"/>
      <c r="R295" s="49"/>
      <c r="S295" s="37"/>
      <c r="T295" s="37"/>
      <c r="U295" s="37"/>
    </row>
    <row r="296" spans="4:21" x14ac:dyDescent="0.2">
      <c r="D296"/>
      <c r="R296" s="49"/>
      <c r="S296" s="37"/>
      <c r="T296" s="37"/>
      <c r="U296" s="37"/>
    </row>
    <row r="297" spans="4:21" x14ac:dyDescent="0.2">
      <c r="D297"/>
      <c r="R297" s="49"/>
      <c r="S297" s="37"/>
      <c r="T297" s="37"/>
      <c r="U297" s="37"/>
    </row>
    <row r="298" spans="4:21" x14ac:dyDescent="0.2">
      <c r="D298"/>
      <c r="R298" s="49"/>
      <c r="S298" s="37"/>
      <c r="T298" s="37"/>
      <c r="U298" s="37"/>
    </row>
    <row r="299" spans="4:21" x14ac:dyDescent="0.2">
      <c r="D299"/>
      <c r="R299" s="49"/>
      <c r="S299" s="37"/>
      <c r="T299" s="37"/>
      <c r="U299" s="37"/>
    </row>
    <row r="300" spans="4:21" x14ac:dyDescent="0.2">
      <c r="D300"/>
      <c r="R300" s="49"/>
      <c r="S300" s="37"/>
      <c r="T300" s="37"/>
      <c r="U300" s="37"/>
    </row>
    <row r="301" spans="4:21" x14ac:dyDescent="0.2">
      <c r="D301"/>
      <c r="R301" s="49"/>
      <c r="S301" s="37"/>
      <c r="T301" s="37"/>
      <c r="U301" s="37"/>
    </row>
    <row r="302" spans="4:21" x14ac:dyDescent="0.2">
      <c r="D302"/>
      <c r="R302" s="49"/>
      <c r="S302" s="37"/>
      <c r="T302" s="37"/>
      <c r="U302" s="37"/>
    </row>
    <row r="303" spans="4:21" x14ac:dyDescent="0.2">
      <c r="D303"/>
      <c r="R303" s="49"/>
      <c r="S303" s="37"/>
      <c r="T303" s="37"/>
      <c r="U303" s="37"/>
    </row>
    <row r="304" spans="4:21" x14ac:dyDescent="0.2">
      <c r="D304"/>
      <c r="R304" s="49"/>
      <c r="S304" s="37"/>
      <c r="T304" s="37"/>
      <c r="U304" s="37"/>
    </row>
    <row r="305" spans="4:21" x14ac:dyDescent="0.2">
      <c r="D305"/>
      <c r="R305" s="49"/>
      <c r="S305" s="37"/>
      <c r="T305" s="37"/>
      <c r="U305" s="37"/>
    </row>
    <row r="306" spans="4:21" x14ac:dyDescent="0.2">
      <c r="D306"/>
      <c r="R306" s="49"/>
      <c r="S306" s="37"/>
      <c r="T306" s="37"/>
      <c r="U306" s="37"/>
    </row>
    <row r="307" spans="4:21" x14ac:dyDescent="0.2">
      <c r="D307"/>
      <c r="R307" s="49"/>
      <c r="S307" s="37"/>
      <c r="T307" s="37"/>
      <c r="U307" s="37"/>
    </row>
    <row r="308" spans="4:21" x14ac:dyDescent="0.2">
      <c r="D308"/>
      <c r="R308" s="49"/>
      <c r="S308" s="37"/>
      <c r="T308" s="37"/>
      <c r="U308" s="37"/>
    </row>
    <row r="309" spans="4:21" x14ac:dyDescent="0.2">
      <c r="D309"/>
      <c r="R309" s="49"/>
      <c r="S309" s="37"/>
      <c r="T309" s="37"/>
      <c r="U309" s="37"/>
    </row>
    <row r="310" spans="4:21" x14ac:dyDescent="0.2">
      <c r="D310"/>
      <c r="R310" s="49"/>
      <c r="S310" s="37"/>
      <c r="T310" s="37"/>
      <c r="U310" s="37"/>
    </row>
    <row r="311" spans="4:21" x14ac:dyDescent="0.2">
      <c r="D311"/>
      <c r="R311" s="49"/>
      <c r="S311" s="37"/>
      <c r="T311" s="37"/>
      <c r="U311" s="37"/>
    </row>
    <row r="312" spans="4:21" x14ac:dyDescent="0.2">
      <c r="D312"/>
      <c r="R312" s="49"/>
      <c r="S312" s="37"/>
      <c r="T312" s="37"/>
      <c r="U312" s="37"/>
    </row>
    <row r="313" spans="4:21" x14ac:dyDescent="0.2">
      <c r="D313"/>
      <c r="R313" s="49"/>
      <c r="S313" s="37"/>
      <c r="T313" s="37"/>
      <c r="U313" s="37"/>
    </row>
    <row r="314" spans="4:21" x14ac:dyDescent="0.2">
      <c r="D314"/>
      <c r="R314" s="49"/>
      <c r="S314" s="37"/>
      <c r="T314" s="37"/>
      <c r="U314" s="37"/>
    </row>
    <row r="315" spans="4:21" x14ac:dyDescent="0.2">
      <c r="D315"/>
      <c r="R315" s="49"/>
      <c r="S315" s="37"/>
      <c r="T315" s="37"/>
      <c r="U315" s="37"/>
    </row>
    <row r="316" spans="4:21" x14ac:dyDescent="0.2">
      <c r="D316"/>
      <c r="R316" s="49"/>
      <c r="S316" s="37"/>
      <c r="T316" s="37"/>
      <c r="U316" s="37"/>
    </row>
    <row r="317" spans="4:21" x14ac:dyDescent="0.2">
      <c r="D317"/>
      <c r="R317" s="49"/>
      <c r="S317" s="37"/>
      <c r="T317" s="37"/>
      <c r="U317" s="37"/>
    </row>
    <row r="318" spans="4:21" x14ac:dyDescent="0.2">
      <c r="D318"/>
      <c r="R318" s="49"/>
      <c r="S318" s="37"/>
      <c r="T318" s="37"/>
      <c r="U318" s="37"/>
    </row>
    <row r="319" spans="4:21" x14ac:dyDescent="0.2">
      <c r="D319"/>
      <c r="R319" s="49"/>
      <c r="S319" s="37"/>
      <c r="T319" s="37"/>
      <c r="U319" s="37"/>
    </row>
    <row r="320" spans="4:21" x14ac:dyDescent="0.2">
      <c r="D320"/>
      <c r="R320" s="49"/>
      <c r="S320" s="37"/>
      <c r="T320" s="37"/>
      <c r="U320" s="37"/>
    </row>
    <row r="321" spans="4:21" x14ac:dyDescent="0.2">
      <c r="D321"/>
      <c r="R321" s="49"/>
      <c r="S321" s="37"/>
      <c r="T321" s="37"/>
      <c r="U321" s="37"/>
    </row>
    <row r="322" spans="4:21" x14ac:dyDescent="0.2">
      <c r="D322"/>
      <c r="R322" s="49"/>
      <c r="S322" s="37"/>
      <c r="T322" s="37"/>
      <c r="U322" s="37"/>
    </row>
    <row r="323" spans="4:21" x14ac:dyDescent="0.2">
      <c r="D323"/>
      <c r="R323" s="49"/>
      <c r="S323" s="37"/>
      <c r="T323" s="37"/>
      <c r="U323" s="37"/>
    </row>
    <row r="324" spans="4:21" x14ac:dyDescent="0.2">
      <c r="D324"/>
      <c r="R324" s="49"/>
      <c r="S324" s="37"/>
      <c r="T324" s="37"/>
      <c r="U324" s="37"/>
    </row>
    <row r="325" spans="4:21" x14ac:dyDescent="0.2">
      <c r="D325"/>
      <c r="R325" s="49"/>
      <c r="S325" s="37"/>
      <c r="T325" s="37"/>
      <c r="U325" s="37"/>
    </row>
    <row r="326" spans="4:21" x14ac:dyDescent="0.2">
      <c r="D326"/>
      <c r="R326" s="49"/>
      <c r="S326" s="37"/>
      <c r="T326" s="37"/>
      <c r="U326" s="37"/>
    </row>
    <row r="327" spans="4:21" x14ac:dyDescent="0.2">
      <c r="D327"/>
      <c r="R327" s="49"/>
      <c r="S327" s="37"/>
      <c r="T327" s="37"/>
      <c r="U327" s="37"/>
    </row>
    <row r="328" spans="4:21" x14ac:dyDescent="0.2">
      <c r="D328"/>
      <c r="R328" s="49"/>
      <c r="S328" s="37"/>
      <c r="T328" s="37"/>
      <c r="U328" s="37"/>
    </row>
    <row r="329" spans="4:21" x14ac:dyDescent="0.2">
      <c r="D329"/>
      <c r="R329" s="49"/>
      <c r="S329" s="37"/>
      <c r="T329" s="37"/>
      <c r="U329" s="37"/>
    </row>
    <row r="330" spans="4:21" x14ac:dyDescent="0.2">
      <c r="D330"/>
      <c r="R330" s="49"/>
      <c r="S330" s="37"/>
      <c r="T330" s="37"/>
      <c r="U330" s="37"/>
    </row>
    <row r="331" spans="4:21" x14ac:dyDescent="0.2">
      <c r="D331"/>
      <c r="R331" s="49"/>
      <c r="S331" s="37"/>
      <c r="T331" s="37"/>
      <c r="U331" s="37"/>
    </row>
    <row r="332" spans="4:21" x14ac:dyDescent="0.2">
      <c r="D332"/>
      <c r="R332" s="49"/>
      <c r="S332" s="37"/>
      <c r="T332" s="37"/>
      <c r="U332" s="37"/>
    </row>
    <row r="333" spans="4:21" x14ac:dyDescent="0.2">
      <c r="D333"/>
      <c r="R333" s="49"/>
      <c r="S333" s="37"/>
      <c r="T333" s="37"/>
      <c r="U333" s="37"/>
    </row>
    <row r="334" spans="4:21" x14ac:dyDescent="0.2">
      <c r="D334"/>
      <c r="R334" s="49"/>
      <c r="S334" s="37"/>
      <c r="T334" s="37"/>
      <c r="U334" s="37"/>
    </row>
    <row r="335" spans="4:21" x14ac:dyDescent="0.2">
      <c r="D335"/>
      <c r="R335" s="49"/>
      <c r="S335" s="37"/>
      <c r="T335" s="37"/>
      <c r="U335" s="37"/>
    </row>
    <row r="336" spans="4:21" x14ac:dyDescent="0.2">
      <c r="D336"/>
      <c r="R336" s="49"/>
      <c r="S336" s="37"/>
      <c r="T336" s="37"/>
      <c r="U336" s="37"/>
    </row>
    <row r="337" spans="4:21" x14ac:dyDescent="0.2">
      <c r="D337"/>
      <c r="R337" s="49"/>
      <c r="S337" s="37"/>
      <c r="T337" s="37"/>
      <c r="U337" s="37"/>
    </row>
    <row r="338" spans="4:21" x14ac:dyDescent="0.2">
      <c r="D338"/>
      <c r="R338" s="49"/>
      <c r="S338" s="37"/>
      <c r="T338" s="37"/>
      <c r="U338" s="37"/>
    </row>
    <row r="339" spans="4:21" x14ac:dyDescent="0.2">
      <c r="D339"/>
      <c r="R339" s="49"/>
      <c r="S339" s="37"/>
      <c r="T339" s="37"/>
      <c r="U339" s="37"/>
    </row>
    <row r="340" spans="4:21" x14ac:dyDescent="0.2">
      <c r="D340"/>
      <c r="R340" s="49"/>
      <c r="S340" s="37"/>
      <c r="T340" s="37"/>
      <c r="U340" s="37"/>
    </row>
    <row r="341" spans="4:21" x14ac:dyDescent="0.2">
      <c r="D341"/>
      <c r="R341" s="49"/>
      <c r="S341" s="37"/>
      <c r="T341" s="37"/>
      <c r="U341" s="37"/>
    </row>
    <row r="342" spans="4:21" x14ac:dyDescent="0.2">
      <c r="D342"/>
      <c r="R342" s="49"/>
      <c r="S342" s="37"/>
      <c r="T342" s="37"/>
      <c r="U342" s="37"/>
    </row>
    <row r="343" spans="4:21" x14ac:dyDescent="0.2">
      <c r="D343"/>
      <c r="R343" s="49"/>
      <c r="S343" s="37"/>
      <c r="T343" s="37"/>
      <c r="U343" s="37"/>
    </row>
    <row r="344" spans="4:21" x14ac:dyDescent="0.2">
      <c r="D344"/>
      <c r="R344" s="49"/>
      <c r="S344" s="37"/>
      <c r="T344" s="37"/>
      <c r="U344" s="37"/>
    </row>
    <row r="345" spans="4:21" x14ac:dyDescent="0.2">
      <c r="D345"/>
      <c r="R345" s="49"/>
      <c r="S345" s="37"/>
      <c r="T345" s="37"/>
      <c r="U345" s="37"/>
    </row>
    <row r="346" spans="4:21" x14ac:dyDescent="0.2">
      <c r="D346"/>
      <c r="R346" s="49"/>
      <c r="S346" s="37"/>
      <c r="T346" s="37"/>
      <c r="U346" s="37"/>
    </row>
    <row r="347" spans="4:21" x14ac:dyDescent="0.2">
      <c r="D347"/>
      <c r="R347" s="49"/>
      <c r="S347" s="37"/>
      <c r="T347" s="37"/>
      <c r="U347" s="37"/>
    </row>
    <row r="348" spans="4:21" x14ac:dyDescent="0.2">
      <c r="D348"/>
      <c r="R348" s="49"/>
      <c r="S348" s="37"/>
      <c r="T348" s="37"/>
      <c r="U348" s="37"/>
    </row>
    <row r="349" spans="4:21" x14ac:dyDescent="0.2">
      <c r="D349"/>
      <c r="R349" s="49"/>
      <c r="S349" s="37"/>
      <c r="T349" s="37"/>
      <c r="U349" s="37"/>
    </row>
    <row r="350" spans="4:21" x14ac:dyDescent="0.2">
      <c r="D350"/>
      <c r="R350" s="49"/>
      <c r="S350" s="37"/>
      <c r="T350" s="37"/>
      <c r="U350" s="37"/>
    </row>
    <row r="351" spans="4:21" x14ac:dyDescent="0.2">
      <c r="D351"/>
      <c r="R351" s="49"/>
      <c r="S351" s="37"/>
      <c r="T351" s="37"/>
      <c r="U351" s="37"/>
    </row>
    <row r="352" spans="4:21" x14ac:dyDescent="0.2">
      <c r="D352"/>
      <c r="R352" s="49"/>
      <c r="S352" s="37"/>
      <c r="T352" s="37"/>
      <c r="U352" s="37"/>
    </row>
    <row r="353" spans="4:21" x14ac:dyDescent="0.2">
      <c r="D353"/>
      <c r="R353" s="49"/>
      <c r="S353" s="37"/>
      <c r="T353" s="37"/>
      <c r="U353" s="37"/>
    </row>
    <row r="354" spans="4:21" x14ac:dyDescent="0.2">
      <c r="D354"/>
      <c r="R354" s="49"/>
      <c r="S354" s="37"/>
      <c r="T354" s="37"/>
      <c r="U354" s="37"/>
    </row>
    <row r="355" spans="4:21" x14ac:dyDescent="0.2">
      <c r="D355"/>
      <c r="R355" s="49"/>
      <c r="S355" s="37"/>
      <c r="T355" s="37"/>
      <c r="U355" s="37"/>
    </row>
    <row r="356" spans="4:21" x14ac:dyDescent="0.2">
      <c r="D356"/>
      <c r="R356" s="49"/>
      <c r="S356" s="37"/>
      <c r="T356" s="37"/>
      <c r="U356" s="37"/>
    </row>
    <row r="357" spans="4:21" x14ac:dyDescent="0.2">
      <c r="D357"/>
      <c r="R357" s="49"/>
      <c r="S357" s="37"/>
      <c r="T357" s="37"/>
      <c r="U357" s="37"/>
    </row>
    <row r="358" spans="4:21" x14ac:dyDescent="0.2">
      <c r="D358"/>
      <c r="R358" s="49"/>
      <c r="S358" s="37"/>
      <c r="T358" s="37"/>
      <c r="U358" s="37"/>
    </row>
    <row r="359" spans="4:21" x14ac:dyDescent="0.2">
      <c r="D359"/>
      <c r="R359" s="49"/>
      <c r="S359" s="37"/>
      <c r="T359" s="37"/>
      <c r="U359" s="37"/>
    </row>
    <row r="360" spans="4:21" x14ac:dyDescent="0.2">
      <c r="D360"/>
      <c r="R360" s="49"/>
      <c r="S360" s="37"/>
      <c r="T360" s="37"/>
      <c r="U360" s="37"/>
    </row>
    <row r="361" spans="4:21" x14ac:dyDescent="0.2">
      <c r="D361"/>
      <c r="R361" s="49"/>
      <c r="S361" s="37"/>
      <c r="T361" s="37"/>
      <c r="U361" s="37"/>
    </row>
    <row r="362" spans="4:21" x14ac:dyDescent="0.2">
      <c r="D362"/>
      <c r="R362" s="49"/>
      <c r="S362" s="37"/>
      <c r="T362" s="37"/>
      <c r="U362" s="37"/>
    </row>
    <row r="363" spans="4:21" x14ac:dyDescent="0.2">
      <c r="D363"/>
      <c r="R363" s="49"/>
      <c r="S363" s="37"/>
      <c r="T363" s="37"/>
      <c r="U363" s="37"/>
    </row>
    <row r="364" spans="4:21" x14ac:dyDescent="0.2">
      <c r="D364"/>
      <c r="R364" s="49"/>
      <c r="S364" s="37"/>
      <c r="T364" s="37"/>
      <c r="U364" s="37"/>
    </row>
    <row r="365" spans="4:21" x14ac:dyDescent="0.2">
      <c r="D365"/>
      <c r="R365" s="49"/>
      <c r="S365" s="37"/>
      <c r="T365" s="37"/>
      <c r="U365" s="37"/>
    </row>
    <row r="366" spans="4:21" x14ac:dyDescent="0.2">
      <c r="D366"/>
      <c r="R366" s="49"/>
      <c r="S366" s="37"/>
      <c r="T366" s="37"/>
      <c r="U366" s="37"/>
    </row>
    <row r="367" spans="4:21" x14ac:dyDescent="0.2">
      <c r="D367"/>
      <c r="R367" s="49"/>
      <c r="S367" s="37"/>
      <c r="T367" s="37"/>
      <c r="U367" s="37"/>
    </row>
    <row r="368" spans="4:21" x14ac:dyDescent="0.2">
      <c r="D368"/>
      <c r="R368" s="49"/>
      <c r="S368" s="37"/>
      <c r="T368" s="37"/>
      <c r="U368" s="37"/>
    </row>
    <row r="369" spans="4:21" x14ac:dyDescent="0.2">
      <c r="D369"/>
      <c r="R369" s="49"/>
      <c r="S369" s="37"/>
      <c r="T369" s="37"/>
      <c r="U369" s="37"/>
    </row>
    <row r="370" spans="4:21" x14ac:dyDescent="0.2">
      <c r="D370"/>
      <c r="R370" s="49"/>
      <c r="S370" s="37"/>
      <c r="T370" s="37"/>
      <c r="U370" s="37"/>
    </row>
    <row r="371" spans="4:21" x14ac:dyDescent="0.2">
      <c r="D371"/>
      <c r="R371" s="49"/>
      <c r="S371" s="37"/>
      <c r="T371" s="37"/>
      <c r="U371" s="37"/>
    </row>
    <row r="372" spans="4:21" x14ac:dyDescent="0.2">
      <c r="D372"/>
      <c r="R372" s="49"/>
      <c r="S372" s="37"/>
      <c r="T372" s="37"/>
      <c r="U372" s="37"/>
    </row>
    <row r="373" spans="4:21" x14ac:dyDescent="0.2">
      <c r="D373"/>
      <c r="R373" s="49"/>
      <c r="S373" s="37"/>
      <c r="T373" s="37"/>
      <c r="U373" s="37"/>
    </row>
    <row r="374" spans="4:21" x14ac:dyDescent="0.2">
      <c r="D374"/>
      <c r="R374" s="49"/>
      <c r="S374" s="37"/>
      <c r="T374" s="37"/>
      <c r="U374" s="37"/>
    </row>
    <row r="375" spans="4:21" x14ac:dyDescent="0.2">
      <c r="D375"/>
      <c r="R375" s="49"/>
      <c r="S375" s="37"/>
      <c r="T375" s="37"/>
      <c r="U375" s="37"/>
    </row>
    <row r="376" spans="4:21" x14ac:dyDescent="0.2">
      <c r="D376"/>
      <c r="R376" s="49"/>
      <c r="S376" s="37"/>
      <c r="T376" s="37"/>
      <c r="U376" s="37"/>
    </row>
    <row r="377" spans="4:21" x14ac:dyDescent="0.2">
      <c r="D377"/>
      <c r="R377" s="49"/>
      <c r="S377" s="37"/>
      <c r="T377" s="37"/>
      <c r="U377" s="37"/>
    </row>
    <row r="378" spans="4:21" x14ac:dyDescent="0.2">
      <c r="D378"/>
      <c r="R378" s="49"/>
      <c r="S378" s="37"/>
      <c r="T378" s="37"/>
      <c r="U378" s="37"/>
    </row>
    <row r="379" spans="4:21" x14ac:dyDescent="0.2">
      <c r="D379"/>
      <c r="R379" s="49"/>
      <c r="S379" s="37"/>
      <c r="T379" s="37"/>
      <c r="U379" s="37"/>
    </row>
    <row r="380" spans="4:21" x14ac:dyDescent="0.2">
      <c r="D380"/>
      <c r="R380" s="49"/>
      <c r="S380" s="37"/>
      <c r="T380" s="37"/>
      <c r="U380" s="37"/>
    </row>
    <row r="381" spans="4:21" x14ac:dyDescent="0.2">
      <c r="D381"/>
      <c r="R381" s="49"/>
      <c r="S381" s="37"/>
      <c r="T381" s="37"/>
      <c r="U381" s="37"/>
    </row>
    <row r="382" spans="4:21" x14ac:dyDescent="0.2">
      <c r="D382"/>
      <c r="R382" s="49"/>
      <c r="S382" s="37"/>
      <c r="T382" s="37"/>
      <c r="U382" s="37"/>
    </row>
    <row r="383" spans="4:21" x14ac:dyDescent="0.2">
      <c r="D383"/>
      <c r="R383" s="49"/>
      <c r="S383" s="37"/>
      <c r="T383" s="37"/>
      <c r="U383" s="37"/>
    </row>
    <row r="384" spans="4:21" x14ac:dyDescent="0.2">
      <c r="D384"/>
      <c r="R384" s="49"/>
      <c r="S384" s="37"/>
      <c r="T384" s="37"/>
      <c r="U384" s="37"/>
    </row>
    <row r="385" spans="4:21" x14ac:dyDescent="0.2">
      <c r="D385"/>
      <c r="R385" s="49"/>
      <c r="S385" s="37"/>
      <c r="T385" s="37"/>
      <c r="U385" s="37"/>
    </row>
    <row r="386" spans="4:21" x14ac:dyDescent="0.2">
      <c r="D386"/>
      <c r="R386" s="49"/>
      <c r="S386" s="37"/>
      <c r="T386" s="37"/>
      <c r="U386" s="37"/>
    </row>
    <row r="387" spans="4:21" x14ac:dyDescent="0.2">
      <c r="D387"/>
      <c r="R387" s="49"/>
      <c r="S387" s="37"/>
      <c r="T387" s="37"/>
      <c r="U387" s="37"/>
    </row>
    <row r="388" spans="4:21" x14ac:dyDescent="0.2">
      <c r="D388"/>
      <c r="R388" s="49"/>
      <c r="S388" s="37"/>
      <c r="T388" s="37"/>
      <c r="U388" s="37"/>
    </row>
    <row r="389" spans="4:21" x14ac:dyDescent="0.2">
      <c r="D389"/>
      <c r="R389" s="49"/>
      <c r="S389" s="37"/>
      <c r="T389" s="37"/>
      <c r="U389" s="37"/>
    </row>
    <row r="390" spans="4:21" x14ac:dyDescent="0.2">
      <c r="D390"/>
      <c r="R390" s="49"/>
      <c r="S390" s="37"/>
      <c r="T390" s="37"/>
      <c r="U390" s="37"/>
    </row>
    <row r="391" spans="4:21" x14ac:dyDescent="0.2">
      <c r="D391"/>
      <c r="R391" s="49"/>
      <c r="S391" s="37"/>
      <c r="T391" s="37"/>
      <c r="U391" s="37"/>
    </row>
    <row r="392" spans="4:21" x14ac:dyDescent="0.2">
      <c r="D392"/>
      <c r="R392" s="49"/>
      <c r="S392" s="37"/>
      <c r="T392" s="37"/>
      <c r="U392" s="37"/>
    </row>
    <row r="393" spans="4:21" x14ac:dyDescent="0.2">
      <c r="D393"/>
      <c r="R393" s="49"/>
      <c r="S393" s="37"/>
      <c r="T393" s="37"/>
      <c r="U393" s="37"/>
    </row>
    <row r="394" spans="4:21" x14ac:dyDescent="0.2">
      <c r="D394"/>
      <c r="R394" s="49"/>
      <c r="S394" s="37"/>
      <c r="T394" s="37"/>
      <c r="U394" s="37"/>
    </row>
    <row r="395" spans="4:21" x14ac:dyDescent="0.2">
      <c r="D395"/>
      <c r="R395" s="49"/>
      <c r="S395" s="37"/>
      <c r="T395" s="37"/>
      <c r="U395" s="37"/>
    </row>
    <row r="396" spans="4:21" x14ac:dyDescent="0.2">
      <c r="D396"/>
      <c r="R396" s="49"/>
      <c r="S396" s="37"/>
      <c r="T396" s="37"/>
      <c r="U396" s="37"/>
    </row>
    <row r="397" spans="4:21" x14ac:dyDescent="0.2">
      <c r="D397"/>
      <c r="R397" s="49"/>
      <c r="S397" s="37"/>
      <c r="T397" s="37"/>
      <c r="U397" s="37"/>
    </row>
    <row r="398" spans="4:21" x14ac:dyDescent="0.2">
      <c r="D398"/>
      <c r="R398" s="49"/>
      <c r="S398" s="37"/>
      <c r="T398" s="37"/>
      <c r="U398" s="37"/>
    </row>
    <row r="399" spans="4:21" x14ac:dyDescent="0.2">
      <c r="D399"/>
      <c r="R399" s="49"/>
      <c r="S399" s="37"/>
      <c r="T399" s="37"/>
      <c r="U399" s="37"/>
    </row>
    <row r="400" spans="4:21" x14ac:dyDescent="0.2">
      <c r="D400"/>
      <c r="R400" s="49"/>
      <c r="S400" s="37"/>
      <c r="T400" s="37"/>
      <c r="U400" s="37"/>
    </row>
    <row r="401" spans="4:21" x14ac:dyDescent="0.2">
      <c r="D401"/>
      <c r="R401" s="49"/>
      <c r="S401" s="37"/>
      <c r="T401" s="37"/>
      <c r="U401" s="37"/>
    </row>
    <row r="402" spans="4:21" x14ac:dyDescent="0.2">
      <c r="D402"/>
      <c r="R402" s="49"/>
      <c r="S402" s="37"/>
      <c r="T402" s="37"/>
      <c r="U402" s="37"/>
    </row>
    <row r="403" spans="4:21" x14ac:dyDescent="0.2">
      <c r="D403"/>
      <c r="R403" s="49"/>
      <c r="S403" s="37"/>
      <c r="T403" s="37"/>
      <c r="U403" s="37"/>
    </row>
    <row r="404" spans="4:21" x14ac:dyDescent="0.2">
      <c r="D404"/>
      <c r="R404" s="49"/>
      <c r="S404" s="37"/>
      <c r="T404" s="37"/>
      <c r="U404" s="37"/>
    </row>
    <row r="405" spans="4:21" x14ac:dyDescent="0.2">
      <c r="D405"/>
      <c r="R405" s="49"/>
      <c r="S405" s="37"/>
      <c r="T405" s="37"/>
      <c r="U405" s="37"/>
    </row>
    <row r="406" spans="4:21" x14ac:dyDescent="0.2">
      <c r="D406"/>
      <c r="R406" s="49"/>
      <c r="S406" s="37"/>
      <c r="T406" s="37"/>
      <c r="U406" s="37"/>
    </row>
    <row r="407" spans="4:21" x14ac:dyDescent="0.2">
      <c r="D407"/>
      <c r="R407" s="49"/>
      <c r="S407" s="37"/>
      <c r="T407" s="37"/>
      <c r="U407" s="37"/>
    </row>
    <row r="408" spans="4:21" x14ac:dyDescent="0.2">
      <c r="D408"/>
      <c r="R408" s="49"/>
      <c r="S408" s="37"/>
      <c r="T408" s="37"/>
      <c r="U408" s="37"/>
    </row>
    <row r="409" spans="4:21" x14ac:dyDescent="0.2">
      <c r="D409"/>
      <c r="R409" s="49"/>
      <c r="S409" s="37"/>
      <c r="T409" s="37"/>
      <c r="U409" s="37"/>
    </row>
    <row r="410" spans="4:21" x14ac:dyDescent="0.2">
      <c r="D410"/>
      <c r="R410" s="49"/>
      <c r="S410" s="37"/>
      <c r="T410" s="37"/>
      <c r="U410" s="37"/>
    </row>
    <row r="411" spans="4:21" x14ac:dyDescent="0.2">
      <c r="D411"/>
      <c r="R411" s="49"/>
      <c r="S411" s="37"/>
      <c r="T411" s="37"/>
      <c r="U411" s="37"/>
    </row>
    <row r="412" spans="4:21" x14ac:dyDescent="0.2">
      <c r="D412"/>
      <c r="R412" s="49"/>
      <c r="S412" s="37"/>
      <c r="T412" s="37"/>
      <c r="U412" s="37"/>
    </row>
    <row r="413" spans="4:21" x14ac:dyDescent="0.2">
      <c r="D413"/>
      <c r="R413" s="49"/>
      <c r="S413" s="37"/>
      <c r="T413" s="37"/>
      <c r="U413" s="37"/>
    </row>
    <row r="414" spans="4:21" x14ac:dyDescent="0.2">
      <c r="D414"/>
      <c r="R414" s="49"/>
      <c r="S414" s="37"/>
      <c r="T414" s="37"/>
      <c r="U414" s="37"/>
    </row>
    <row r="415" spans="4:21" x14ac:dyDescent="0.2">
      <c r="D415"/>
      <c r="R415" s="49"/>
      <c r="S415" s="37"/>
      <c r="T415" s="37"/>
      <c r="U415" s="37"/>
    </row>
    <row r="416" spans="4:21" x14ac:dyDescent="0.2">
      <c r="D416"/>
      <c r="R416" s="49"/>
      <c r="S416" s="37"/>
      <c r="T416" s="37"/>
      <c r="U416" s="37"/>
    </row>
    <row r="417" spans="4:21" x14ac:dyDescent="0.2">
      <c r="D417"/>
      <c r="R417" s="49"/>
      <c r="S417" s="37"/>
      <c r="T417" s="37"/>
      <c r="U417" s="37"/>
    </row>
    <row r="418" spans="4:21" x14ac:dyDescent="0.2">
      <c r="D418"/>
      <c r="R418" s="49"/>
      <c r="S418" s="37"/>
      <c r="T418" s="37"/>
      <c r="U418" s="37"/>
    </row>
    <row r="419" spans="4:21" x14ac:dyDescent="0.2">
      <c r="D419"/>
      <c r="R419" s="49"/>
      <c r="S419" s="37"/>
      <c r="T419" s="37"/>
      <c r="U419" s="37"/>
    </row>
    <row r="420" spans="4:21" x14ac:dyDescent="0.2">
      <c r="D420"/>
      <c r="R420" s="49"/>
      <c r="S420" s="37"/>
      <c r="T420" s="37"/>
      <c r="U420" s="37"/>
    </row>
    <row r="421" spans="4:21" x14ac:dyDescent="0.2">
      <c r="D421"/>
      <c r="R421" s="49"/>
      <c r="S421" s="37"/>
      <c r="T421" s="37"/>
      <c r="U421" s="37"/>
    </row>
    <row r="422" spans="4:21" x14ac:dyDescent="0.2">
      <c r="D422"/>
      <c r="R422" s="49"/>
      <c r="S422" s="37"/>
      <c r="T422" s="37"/>
      <c r="U422" s="37"/>
    </row>
    <row r="423" spans="4:21" x14ac:dyDescent="0.2">
      <c r="D423"/>
      <c r="R423" s="49"/>
      <c r="S423" s="37"/>
      <c r="T423" s="37"/>
      <c r="U423" s="37"/>
    </row>
    <row r="424" spans="4:21" x14ac:dyDescent="0.2">
      <c r="D424"/>
      <c r="R424" s="49"/>
      <c r="S424" s="37"/>
      <c r="T424" s="37"/>
      <c r="U424" s="37"/>
    </row>
    <row r="425" spans="4:21" x14ac:dyDescent="0.2">
      <c r="D425"/>
      <c r="R425" s="49"/>
      <c r="S425" s="37"/>
      <c r="T425" s="37"/>
      <c r="U425" s="37"/>
    </row>
    <row r="426" spans="4:21" x14ac:dyDescent="0.2">
      <c r="D426"/>
      <c r="R426" s="49"/>
      <c r="S426" s="37"/>
      <c r="T426" s="37"/>
      <c r="U426" s="37"/>
    </row>
    <row r="427" spans="4:21" x14ac:dyDescent="0.2">
      <c r="D427"/>
      <c r="R427" s="49"/>
      <c r="S427" s="37"/>
      <c r="T427" s="37"/>
      <c r="U427" s="37"/>
    </row>
    <row r="428" spans="4:21" x14ac:dyDescent="0.2">
      <c r="D428"/>
      <c r="R428" s="49"/>
      <c r="S428" s="37"/>
      <c r="T428" s="37"/>
      <c r="U428" s="37"/>
    </row>
    <row r="429" spans="4:21" x14ac:dyDescent="0.2">
      <c r="D429"/>
      <c r="R429" s="49"/>
      <c r="S429" s="37"/>
      <c r="T429" s="37"/>
      <c r="U429" s="37"/>
    </row>
    <row r="430" spans="4:21" x14ac:dyDescent="0.2">
      <c r="D430"/>
      <c r="R430" s="49"/>
      <c r="S430" s="37"/>
      <c r="T430" s="37"/>
      <c r="U430" s="37"/>
    </row>
    <row r="431" spans="4:21" x14ac:dyDescent="0.2">
      <c r="D431"/>
      <c r="R431" s="49"/>
      <c r="S431" s="37"/>
      <c r="T431" s="37"/>
      <c r="U431" s="37"/>
    </row>
    <row r="432" spans="4:21" x14ac:dyDescent="0.2">
      <c r="D432"/>
      <c r="R432" s="49"/>
      <c r="S432" s="37"/>
      <c r="T432" s="37"/>
      <c r="U432" s="37"/>
    </row>
    <row r="433" spans="4:21" x14ac:dyDescent="0.2">
      <c r="D433"/>
      <c r="R433" s="49"/>
      <c r="S433" s="37"/>
      <c r="T433" s="37"/>
      <c r="U433" s="37"/>
    </row>
    <row r="434" spans="4:21" x14ac:dyDescent="0.2">
      <c r="D434"/>
      <c r="R434" s="49"/>
      <c r="S434" s="37"/>
      <c r="T434" s="37"/>
      <c r="U434" s="37"/>
    </row>
    <row r="435" spans="4:21" x14ac:dyDescent="0.2">
      <c r="D435"/>
      <c r="R435" s="49"/>
      <c r="S435" s="37"/>
      <c r="T435" s="37"/>
      <c r="U435" s="37"/>
    </row>
    <row r="436" spans="4:21" x14ac:dyDescent="0.2">
      <c r="D436"/>
      <c r="R436" s="49"/>
      <c r="S436" s="37"/>
      <c r="T436" s="37"/>
      <c r="U436" s="37"/>
    </row>
    <row r="437" spans="4:21" x14ac:dyDescent="0.2">
      <c r="D437"/>
      <c r="R437" s="49"/>
      <c r="S437" s="37"/>
      <c r="T437" s="37"/>
      <c r="U437" s="37"/>
    </row>
    <row r="438" spans="4:21" x14ac:dyDescent="0.2">
      <c r="D438"/>
      <c r="R438" s="49"/>
      <c r="S438" s="37"/>
      <c r="T438" s="37"/>
      <c r="U438" s="37"/>
    </row>
    <row r="439" spans="4:21" x14ac:dyDescent="0.2">
      <c r="D439"/>
      <c r="R439" s="49"/>
      <c r="S439" s="37"/>
      <c r="T439" s="37"/>
      <c r="U439" s="37"/>
    </row>
    <row r="440" spans="4:21" x14ac:dyDescent="0.2">
      <c r="D440"/>
      <c r="R440" s="49"/>
      <c r="S440" s="37"/>
      <c r="T440" s="37"/>
      <c r="U440" s="37"/>
    </row>
    <row r="441" spans="4:21" x14ac:dyDescent="0.2">
      <c r="D441"/>
      <c r="R441" s="49"/>
      <c r="S441" s="37"/>
      <c r="T441" s="37"/>
      <c r="U441" s="37"/>
    </row>
    <row r="442" spans="4:21" x14ac:dyDescent="0.2">
      <c r="D442"/>
      <c r="R442" s="49"/>
      <c r="S442" s="37"/>
      <c r="T442" s="37"/>
      <c r="U442" s="37"/>
    </row>
    <row r="443" spans="4:21" x14ac:dyDescent="0.2">
      <c r="D443"/>
      <c r="R443" s="49"/>
      <c r="S443" s="37"/>
      <c r="T443" s="37"/>
      <c r="U443" s="37"/>
    </row>
    <row r="444" spans="4:21" x14ac:dyDescent="0.2">
      <c r="D444"/>
      <c r="R444" s="49"/>
      <c r="S444" s="37"/>
      <c r="T444" s="37"/>
      <c r="U444" s="37"/>
    </row>
    <row r="445" spans="4:21" x14ac:dyDescent="0.2">
      <c r="D445"/>
      <c r="R445" s="49"/>
      <c r="S445" s="37"/>
      <c r="T445" s="37"/>
      <c r="U445" s="37"/>
    </row>
    <row r="446" spans="4:21" x14ac:dyDescent="0.2">
      <c r="D446"/>
      <c r="R446" s="49"/>
      <c r="S446" s="37"/>
      <c r="T446" s="37"/>
      <c r="U446" s="37"/>
    </row>
    <row r="447" spans="4:21" x14ac:dyDescent="0.2">
      <c r="D447"/>
      <c r="R447" s="49"/>
      <c r="S447" s="37"/>
      <c r="T447" s="37"/>
      <c r="U447" s="37"/>
    </row>
    <row r="448" spans="4:21" x14ac:dyDescent="0.2">
      <c r="D448"/>
      <c r="R448" s="49"/>
      <c r="S448" s="37"/>
      <c r="T448" s="37"/>
      <c r="U448" s="37"/>
    </row>
    <row r="449" spans="4:21" x14ac:dyDescent="0.2">
      <c r="D449"/>
      <c r="R449" s="49"/>
      <c r="S449" s="37"/>
      <c r="T449" s="37"/>
      <c r="U449" s="37"/>
    </row>
    <row r="450" spans="4:21" x14ac:dyDescent="0.2">
      <c r="D450"/>
      <c r="R450" s="49"/>
      <c r="S450" s="37"/>
      <c r="T450" s="37"/>
      <c r="U450" s="37"/>
    </row>
    <row r="451" spans="4:21" x14ac:dyDescent="0.2">
      <c r="D451"/>
      <c r="R451" s="49"/>
      <c r="S451" s="37"/>
      <c r="T451" s="37"/>
      <c r="U451" s="37"/>
    </row>
    <row r="452" spans="4:21" x14ac:dyDescent="0.2">
      <c r="D452"/>
      <c r="R452" s="49"/>
      <c r="S452" s="37"/>
      <c r="T452" s="37"/>
      <c r="U452" s="37"/>
    </row>
    <row r="453" spans="4:21" x14ac:dyDescent="0.2">
      <c r="D453"/>
      <c r="R453" s="49"/>
      <c r="S453" s="37"/>
      <c r="T453" s="37"/>
      <c r="U453" s="37"/>
    </row>
    <row r="454" spans="4:21" x14ac:dyDescent="0.2">
      <c r="D454"/>
      <c r="R454" s="49"/>
      <c r="S454" s="37"/>
      <c r="T454" s="37"/>
      <c r="U454" s="37"/>
    </row>
    <row r="455" spans="4:21" x14ac:dyDescent="0.2">
      <c r="D455"/>
      <c r="R455" s="49"/>
      <c r="S455" s="37"/>
      <c r="T455" s="37"/>
      <c r="U455" s="37"/>
    </row>
    <row r="456" spans="4:21" x14ac:dyDescent="0.2">
      <c r="D456"/>
      <c r="R456" s="49"/>
      <c r="S456" s="37"/>
      <c r="T456" s="37"/>
      <c r="U456" s="37"/>
    </row>
    <row r="457" spans="4:21" x14ac:dyDescent="0.2">
      <c r="D457"/>
      <c r="R457" s="49"/>
      <c r="S457" s="37"/>
      <c r="T457" s="37"/>
      <c r="U457" s="37"/>
    </row>
    <row r="458" spans="4:21" x14ac:dyDescent="0.2">
      <c r="D458"/>
      <c r="R458" s="49"/>
      <c r="S458" s="37"/>
      <c r="T458" s="37"/>
      <c r="U458" s="37"/>
    </row>
    <row r="459" spans="4:21" x14ac:dyDescent="0.2">
      <c r="D459"/>
      <c r="R459" s="49"/>
      <c r="S459" s="37"/>
      <c r="T459" s="37"/>
      <c r="U459" s="37"/>
    </row>
    <row r="460" spans="4:21" x14ac:dyDescent="0.2">
      <c r="D460"/>
      <c r="R460" s="49"/>
      <c r="S460" s="37"/>
      <c r="T460" s="37"/>
      <c r="U460" s="37"/>
    </row>
    <row r="461" spans="4:21" x14ac:dyDescent="0.2">
      <c r="D461"/>
      <c r="R461" s="49"/>
      <c r="S461" s="37"/>
      <c r="T461" s="37"/>
      <c r="U461" s="37"/>
    </row>
    <row r="462" spans="4:21" x14ac:dyDescent="0.2">
      <c r="D462"/>
      <c r="R462" s="49"/>
      <c r="S462" s="37"/>
      <c r="T462" s="37"/>
      <c r="U462" s="37"/>
    </row>
    <row r="463" spans="4:21" x14ac:dyDescent="0.2">
      <c r="D463"/>
      <c r="R463" s="49"/>
      <c r="S463" s="37"/>
      <c r="T463" s="37"/>
      <c r="U463" s="37"/>
    </row>
    <row r="464" spans="4:21" x14ac:dyDescent="0.2">
      <c r="D464"/>
      <c r="R464" s="49"/>
      <c r="S464" s="37"/>
      <c r="T464" s="37"/>
      <c r="U464" s="37"/>
    </row>
    <row r="465" spans="4:21" x14ac:dyDescent="0.2">
      <c r="D465"/>
      <c r="R465" s="49"/>
      <c r="S465" s="37"/>
      <c r="T465" s="37"/>
      <c r="U465" s="37"/>
    </row>
  </sheetData>
  <mergeCells count="32">
    <mergeCell ref="M6:M8"/>
    <mergeCell ref="A6:A8"/>
    <mergeCell ref="B6:B8"/>
    <mergeCell ref="C6:C8"/>
    <mergeCell ref="D6:D8"/>
    <mergeCell ref="E6:E8"/>
    <mergeCell ref="F6:F8"/>
    <mergeCell ref="G6:G8"/>
    <mergeCell ref="H6:H8"/>
    <mergeCell ref="I6:I8"/>
    <mergeCell ref="J6:K8"/>
    <mergeCell ref="L6:L8"/>
    <mergeCell ref="N6:O8"/>
    <mergeCell ref="P6:P8"/>
    <mergeCell ref="Q6:R8"/>
    <mergeCell ref="T6:U8"/>
    <mergeCell ref="W6:AB6"/>
    <mergeCell ref="W7:W8"/>
    <mergeCell ref="X7:X8"/>
    <mergeCell ref="Y7:AB7"/>
    <mergeCell ref="AT7:AT8"/>
    <mergeCell ref="Y8:Z8"/>
    <mergeCell ref="AF6:AG6"/>
    <mergeCell ref="AI6:AM6"/>
    <mergeCell ref="AO6:AT6"/>
    <mergeCell ref="AK7:AL7"/>
    <mergeCell ref="AM7:AM8"/>
    <mergeCell ref="AF7:AG7"/>
    <mergeCell ref="AI7:AJ7"/>
    <mergeCell ref="AD6:AD8"/>
    <mergeCell ref="AO7:AQ7"/>
    <mergeCell ref="AR7:AS7"/>
  </mergeCells>
  <conditionalFormatting sqref="Z10:Z14 AB10:AD14 K10:K14 O10:P14 AP10:AU14 AF10:AG17 AI10:AM17 AP15:AT17">
    <cfRule type="cellIs" dxfId="4" priority="3" operator="lessThan">
      <formula>0</formula>
    </cfRule>
  </conditionalFormatting>
  <conditionalFormatting sqref="K10:K14 O10:P14">
    <cfRule type="cellIs" dxfId="3" priority="2"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77710-6EB8-4E63-AFE8-AF0107190200}">
  <dimension ref="A1:AV16"/>
  <sheetViews>
    <sheetView showGridLines="0" tabSelected="1" workbookViewId="0">
      <selection activeCell="D15" sqref="D15"/>
    </sheetView>
  </sheetViews>
  <sheetFormatPr baseColWidth="10" defaultRowHeight="12.75" x14ac:dyDescent="0.2"/>
  <sheetData>
    <row r="1" spans="1:48" s="3" customFormat="1" ht="30" x14ac:dyDescent="0.4">
      <c r="A1" s="1" t="s">
        <v>45</v>
      </c>
      <c r="B1" s="2"/>
      <c r="C1" s="2"/>
      <c r="D1" s="4"/>
      <c r="E1" s="32"/>
      <c r="F1" s="32"/>
      <c r="G1" s="32"/>
      <c r="H1" s="2"/>
      <c r="I1" s="2"/>
      <c r="J1" s="2"/>
      <c r="K1" s="35"/>
      <c r="L1" s="2"/>
      <c r="M1" s="2"/>
      <c r="N1" s="2"/>
      <c r="O1" s="35"/>
      <c r="P1" s="35"/>
      <c r="Q1" s="2"/>
      <c r="R1" s="50"/>
      <c r="S1" s="50"/>
      <c r="T1" s="53"/>
      <c r="U1" s="53"/>
      <c r="V1" s="5"/>
      <c r="W1" s="46"/>
      <c r="X1" s="46"/>
      <c r="Y1" s="38"/>
      <c r="Z1" s="38"/>
      <c r="AA1" s="38"/>
      <c r="AB1" s="38"/>
      <c r="AC1" s="38"/>
      <c r="AV1" s="73"/>
    </row>
    <row r="2" spans="1:48" s="6" customFormat="1" ht="15.75" x14ac:dyDescent="0.25">
      <c r="A2" s="81" t="s">
        <v>39</v>
      </c>
      <c r="B2" s="81">
        <v>43280</v>
      </c>
      <c r="C2" s="81"/>
      <c r="D2" s="23"/>
      <c r="E2" s="33"/>
      <c r="F2" s="33"/>
      <c r="G2" s="33"/>
      <c r="H2" s="7"/>
      <c r="I2" s="7"/>
      <c r="J2" s="7"/>
      <c r="K2" s="36"/>
      <c r="L2" s="7"/>
      <c r="M2" s="7"/>
      <c r="N2" s="7"/>
      <c r="O2" s="36"/>
      <c r="P2" s="36"/>
      <c r="Q2" s="7"/>
      <c r="R2" s="51"/>
      <c r="S2" s="51"/>
      <c r="T2" s="54"/>
      <c r="U2" s="54"/>
      <c r="V2" s="8"/>
      <c r="W2" s="47"/>
      <c r="X2" s="47"/>
      <c r="Y2" s="39"/>
      <c r="Z2" s="39"/>
      <c r="AA2" s="39"/>
      <c r="AB2" s="39"/>
      <c r="AC2" s="39"/>
      <c r="AI2" s="58" t="s">
        <v>29</v>
      </c>
      <c r="AJ2" s="64">
        <f ca="1">-AJ3</f>
        <v>-0.3</v>
      </c>
      <c r="AV2" s="74"/>
    </row>
    <row r="3" spans="1:48" s="6" customFormat="1" ht="15.75" x14ac:dyDescent="0.25">
      <c r="A3" s="81"/>
      <c r="B3" s="68"/>
      <c r="C3" s="68"/>
      <c r="D3" s="26"/>
      <c r="E3" s="33"/>
      <c r="F3" s="33"/>
      <c r="G3" s="33"/>
      <c r="H3" s="7"/>
      <c r="I3" s="7"/>
      <c r="J3" s="7"/>
      <c r="K3" s="36"/>
      <c r="L3" s="7"/>
      <c r="M3" s="7"/>
      <c r="N3" s="7"/>
      <c r="O3" s="36"/>
      <c r="P3" s="36"/>
      <c r="Q3" s="7"/>
      <c r="R3" s="51"/>
      <c r="S3" s="51"/>
      <c r="T3" s="54"/>
      <c r="U3" s="54"/>
      <c r="V3" s="8"/>
      <c r="W3" s="47"/>
      <c r="X3" s="47"/>
      <c r="Y3" s="39"/>
      <c r="Z3" s="39"/>
      <c r="AA3" s="39"/>
      <c r="AB3" s="39"/>
      <c r="AC3" s="39"/>
      <c r="AD3" s="9"/>
      <c r="AI3" s="58" t="s">
        <v>30</v>
      </c>
      <c r="AJ3" s="65">
        <v>0.3</v>
      </c>
      <c r="AV3" s="74"/>
    </row>
    <row r="4" spans="1:48" s="6" customFormat="1" ht="7.5" customHeight="1" x14ac:dyDescent="0.25">
      <c r="B4" s="82"/>
      <c r="C4" s="82"/>
      <c r="D4" s="26"/>
      <c r="E4" s="33"/>
      <c r="F4" s="33"/>
      <c r="G4" s="33"/>
      <c r="H4" s="7"/>
      <c r="I4" s="7"/>
      <c r="J4" s="7"/>
      <c r="K4" s="36"/>
      <c r="L4" s="7"/>
      <c r="M4" s="7"/>
      <c r="N4" s="7"/>
      <c r="O4" s="36"/>
      <c r="P4" s="36"/>
      <c r="Q4" s="7"/>
      <c r="R4" s="51"/>
      <c r="S4" s="51"/>
      <c r="T4" s="54"/>
      <c r="U4" s="54"/>
      <c r="V4" s="8"/>
      <c r="W4" s="47"/>
      <c r="X4" s="47"/>
      <c r="Y4" s="39"/>
      <c r="Z4" s="39"/>
      <c r="AA4" s="39"/>
      <c r="AB4" s="39"/>
      <c r="AC4" s="39"/>
      <c r="AD4" s="10"/>
      <c r="AV4" s="74"/>
    </row>
    <row r="5" spans="1:48" s="6" customFormat="1" ht="6" customHeight="1" x14ac:dyDescent="0.25">
      <c r="B5" s="82"/>
      <c r="C5" s="82"/>
      <c r="D5" s="26"/>
      <c r="E5" s="33"/>
      <c r="F5" s="33"/>
      <c r="G5" s="33"/>
      <c r="H5" s="7"/>
      <c r="I5" s="7"/>
      <c r="J5" s="7"/>
      <c r="K5" s="36"/>
      <c r="L5" s="7"/>
      <c r="M5" s="7"/>
      <c r="N5" s="7"/>
      <c r="O5" s="36"/>
      <c r="P5" s="36"/>
      <c r="Q5" s="7"/>
      <c r="R5" s="51"/>
      <c r="S5" s="51"/>
      <c r="T5" s="54"/>
      <c r="U5" s="54"/>
      <c r="V5" s="8"/>
      <c r="W5" s="47"/>
      <c r="X5" s="47"/>
      <c r="Y5" s="40"/>
      <c r="Z5" s="40"/>
      <c r="AA5" s="39"/>
      <c r="AB5" s="39"/>
      <c r="AC5" s="39"/>
      <c r="AD5" s="10"/>
      <c r="AV5" s="74"/>
    </row>
    <row r="6" spans="1:48" s="59" customFormat="1" ht="15.75" x14ac:dyDescent="0.25">
      <c r="A6" s="118" t="s">
        <v>0</v>
      </c>
      <c r="B6" s="100" t="s">
        <v>1</v>
      </c>
      <c r="C6" s="100" t="s">
        <v>2</v>
      </c>
      <c r="D6" s="100" t="s">
        <v>3</v>
      </c>
      <c r="E6" s="121" t="s">
        <v>4</v>
      </c>
      <c r="F6" s="121" t="s">
        <v>5</v>
      </c>
      <c r="G6" s="121" t="s">
        <v>6</v>
      </c>
      <c r="H6" s="104" t="s">
        <v>7</v>
      </c>
      <c r="I6" s="110" t="s">
        <v>8</v>
      </c>
      <c r="J6" s="104" t="s">
        <v>9</v>
      </c>
      <c r="K6" s="105"/>
      <c r="L6" s="104" t="s">
        <v>7</v>
      </c>
      <c r="M6" s="110" t="s">
        <v>8</v>
      </c>
      <c r="N6" s="104" t="s">
        <v>10</v>
      </c>
      <c r="O6" s="105"/>
      <c r="P6" s="110" t="s">
        <v>40</v>
      </c>
      <c r="Q6" s="104" t="s">
        <v>11</v>
      </c>
      <c r="R6" s="105"/>
      <c r="S6" s="69"/>
      <c r="T6" s="104" t="s">
        <v>37</v>
      </c>
      <c r="U6" s="105"/>
      <c r="V6" s="70"/>
      <c r="W6" s="113" t="s">
        <v>12</v>
      </c>
      <c r="X6" s="114"/>
      <c r="Y6" s="114"/>
      <c r="Z6" s="114"/>
      <c r="AA6" s="114"/>
      <c r="AB6" s="115"/>
      <c r="AC6" s="39"/>
      <c r="AD6" s="100" t="s">
        <v>18</v>
      </c>
      <c r="AF6" s="94">
        <f ca="1">B2</f>
        <v>43280</v>
      </c>
      <c r="AG6" s="95"/>
      <c r="AH6" s="6"/>
      <c r="AI6" s="96" t="s">
        <v>25</v>
      </c>
      <c r="AJ6" s="97"/>
      <c r="AK6" s="97"/>
      <c r="AL6" s="97"/>
      <c r="AM6" s="95"/>
      <c r="AN6" s="6"/>
      <c r="AO6" s="96" t="s">
        <v>33</v>
      </c>
      <c r="AP6" s="97"/>
      <c r="AQ6" s="97"/>
      <c r="AR6" s="97"/>
      <c r="AS6" s="97"/>
      <c r="AT6" s="95"/>
      <c r="AV6" s="75"/>
    </row>
    <row r="7" spans="1:48" s="59" customFormat="1" ht="15.75" x14ac:dyDescent="0.25">
      <c r="A7" s="119"/>
      <c r="B7" s="100"/>
      <c r="C7" s="100"/>
      <c r="D7" s="100"/>
      <c r="E7" s="122"/>
      <c r="F7" s="122"/>
      <c r="G7" s="122"/>
      <c r="H7" s="106"/>
      <c r="I7" s="111"/>
      <c r="J7" s="106"/>
      <c r="K7" s="107"/>
      <c r="L7" s="106"/>
      <c r="M7" s="111"/>
      <c r="N7" s="106"/>
      <c r="O7" s="107"/>
      <c r="P7" s="111"/>
      <c r="Q7" s="106"/>
      <c r="R7" s="107"/>
      <c r="S7" s="67" t="s">
        <v>38</v>
      </c>
      <c r="T7" s="106"/>
      <c r="U7" s="107"/>
      <c r="V7" s="70"/>
      <c r="W7" s="116" t="s">
        <v>13</v>
      </c>
      <c r="X7" s="116" t="s">
        <v>14</v>
      </c>
      <c r="Y7" s="113" t="s">
        <v>22</v>
      </c>
      <c r="Z7" s="114"/>
      <c r="AA7" s="114"/>
      <c r="AB7" s="115"/>
      <c r="AC7" s="39"/>
      <c r="AD7" s="100"/>
      <c r="AF7" s="98" t="s">
        <v>34</v>
      </c>
      <c r="AG7" s="98"/>
      <c r="AH7" s="6"/>
      <c r="AI7" s="98" t="s">
        <v>28</v>
      </c>
      <c r="AJ7" s="98"/>
      <c r="AK7" s="98" t="s">
        <v>26</v>
      </c>
      <c r="AL7" s="99"/>
      <c r="AM7" s="90" t="s">
        <v>27</v>
      </c>
      <c r="AN7" s="6"/>
      <c r="AO7" s="101" t="s">
        <v>35</v>
      </c>
      <c r="AP7" s="102"/>
      <c r="AQ7" s="103"/>
      <c r="AR7" s="98" t="s">
        <v>26</v>
      </c>
      <c r="AS7" s="99"/>
      <c r="AT7" s="90" t="s">
        <v>27</v>
      </c>
      <c r="AV7" s="75"/>
    </row>
    <row r="8" spans="1:48" s="59" customFormat="1" ht="22.5" x14ac:dyDescent="0.25">
      <c r="A8" s="120"/>
      <c r="B8" s="100"/>
      <c r="C8" s="100"/>
      <c r="D8" s="100"/>
      <c r="E8" s="123"/>
      <c r="F8" s="123"/>
      <c r="G8" s="123"/>
      <c r="H8" s="108"/>
      <c r="I8" s="112"/>
      <c r="J8" s="108"/>
      <c r="K8" s="109"/>
      <c r="L8" s="108"/>
      <c r="M8" s="112"/>
      <c r="N8" s="108"/>
      <c r="O8" s="109"/>
      <c r="P8" s="112"/>
      <c r="Q8" s="108"/>
      <c r="R8" s="109"/>
      <c r="S8" s="71"/>
      <c r="T8" s="108"/>
      <c r="U8" s="109"/>
      <c r="V8" s="70"/>
      <c r="W8" s="117"/>
      <c r="X8" s="117"/>
      <c r="Y8" s="92" t="s">
        <v>15</v>
      </c>
      <c r="Z8" s="93"/>
      <c r="AA8" s="72" t="s">
        <v>16</v>
      </c>
      <c r="AB8" s="72" t="s">
        <v>17</v>
      </c>
      <c r="AC8" s="39"/>
      <c r="AD8" s="100"/>
      <c r="AF8" s="57" t="s">
        <v>31</v>
      </c>
      <c r="AG8" s="57" t="s">
        <v>32</v>
      </c>
      <c r="AH8" s="6"/>
      <c r="AI8" s="57" t="s">
        <v>31</v>
      </c>
      <c r="AJ8" s="57" t="s">
        <v>32</v>
      </c>
      <c r="AK8" s="57" t="s">
        <v>31</v>
      </c>
      <c r="AL8" s="57" t="s">
        <v>32</v>
      </c>
      <c r="AM8" s="91"/>
      <c r="AN8" s="6"/>
      <c r="AO8" s="57" t="s">
        <v>36</v>
      </c>
      <c r="AP8" s="57" t="s">
        <v>31</v>
      </c>
      <c r="AQ8" s="57" t="s">
        <v>32</v>
      </c>
      <c r="AR8" s="57" t="s">
        <v>31</v>
      </c>
      <c r="AS8" s="57" t="s">
        <v>32</v>
      </c>
      <c r="AT8" s="91"/>
      <c r="AV8" s="75"/>
    </row>
    <row r="10" spans="1:48" ht="15.75" x14ac:dyDescent="0.25">
      <c r="A10" s="42">
        <v>2018</v>
      </c>
      <c r="B10" s="42" t="s">
        <v>54</v>
      </c>
      <c r="C10" s="42">
        <v>108</v>
      </c>
      <c r="D10" s="42" t="s">
        <v>55</v>
      </c>
      <c r="E10" s="83">
        <v>43214</v>
      </c>
      <c r="F10" s="83"/>
      <c r="G10" s="83">
        <v>43297</v>
      </c>
      <c r="H10" s="42" t="s">
        <v>21</v>
      </c>
      <c r="I10" s="42" t="s">
        <v>24</v>
      </c>
      <c r="J10" s="42" t="s">
        <v>22</v>
      </c>
      <c r="K10" s="78">
        <v>325573.82386456098</v>
      </c>
      <c r="L10" s="42" t="s">
        <v>23</v>
      </c>
      <c r="M10" s="42" t="s">
        <v>24</v>
      </c>
      <c r="N10" s="42" t="s">
        <v>56</v>
      </c>
      <c r="O10" s="84">
        <v>-400000</v>
      </c>
      <c r="P10" s="42"/>
      <c r="Q10" s="42" t="s">
        <v>57</v>
      </c>
      <c r="R10" s="66">
        <v>1.2285999999999999</v>
      </c>
      <c r="S10" s="78"/>
      <c r="T10" s="55"/>
      <c r="U10" s="78">
        <v>0</v>
      </c>
      <c r="V10" s="42"/>
      <c r="W10" s="66">
        <v>1.16839</v>
      </c>
      <c r="X10" s="66">
        <v>1.1695117297448012</v>
      </c>
      <c r="Y10" s="84">
        <v>-16446.948250807112</v>
      </c>
      <c r="Z10" s="84">
        <v>-16446.948250807112</v>
      </c>
      <c r="AA10" s="84">
        <v>-16446.948250807112</v>
      </c>
      <c r="AB10" s="78">
        <v>0</v>
      </c>
      <c r="AC10" s="41"/>
      <c r="AD10" s="42" t="s">
        <v>44</v>
      </c>
      <c r="AF10" s="61">
        <f t="shared" ref="AF10:AF16" ca="1" si="0">IF(S10="",ABS(O10/Y10),"")</f>
        <v>24.320621303126586</v>
      </c>
      <c r="AG10" s="61">
        <f t="shared" ref="AG10:AG16" ca="1" si="1">IF(S10="",
IF(H10="BUY",
IF(I10="CALL",MAX(-ABS(O10)/Y10+ABS(O10)/R10,0),IF(I10="PUT",MAX(-ABS(O10)/R10+ABS(O10)/Y10,0),IF(I10="FORWARD",-ABS(O10)/Y10+ABS(O10)/R10,"TRADE NOT VALID"))),
-IF(I10="CALL",MAX(-ABS(O10)/Y10+ABS(O10)/R10,0),IF(I10="PUT",MAX(-ABS(O10)/R10+ABS(O10)/Y10,0),IF(I10="FORWARD",-ABS(O10)/Y10+ABS(O10)/R10,"TRADE NOT VALID")))),"")</f>
        <v>325598.14448586444</v>
      </c>
      <c r="AH10" s="6"/>
      <c r="AI10" s="61">
        <f t="shared" ref="AI10:AI16" ca="1" si="2">IF(S10="",
IF(I10="CALL",ABS(O10/(Y10*(1+$AJ$3))),
IF(I10="PUT",ABS(O10/(Y10*(1+$AJ$2))),
IF(I10="FORWARD",ABS(O10/(Y10*(1+$AJ$3))),
"TRADE NOT VALID"))),
"")</f>
        <v>18.708170233174293</v>
      </c>
      <c r="AJ10" s="61">
        <f t="shared" ref="AJ10:AJ16" ca="1" si="3">IF(S10="",
IF(H10="BUY",
IF(I10="CALL",MAX(-ABS(O10)/(Y10*(1+$AJ$3))+ABS(O10)/R10,0),IF(I10="PUT",MAX(-ABS(O10)/R10+ABS(O10)/(Y10*(1+$AJ$2)),0),IF(I10="FORWARD",-ABS(O10)/(Y10*(1+$AJ$3))+ABS(O10)/R10,"TRADE NOT VALID"))),
-IF(I10="CALL",MAX(-ABS(O10)/(Y10*(1+$AJ$3))+ABS(O10)/R10,0),IF(I10="PUT",MAX(-ABS(O10)/R10+ABS(O10)/(Y10*(1+$AJ$2)),0),IF(I10="FORWARD",-ABS(O10)/(Y10*(1+$AJ$3))+ABS(O10)/R10,"TRADE NOT VALID")))),"")</f>
        <v>325592.53203479451</v>
      </c>
      <c r="AK10" s="61">
        <f t="shared" ref="AK10:AK16" ca="1" si="4">IF(S10="",
AI10-IF(AG10=0,ABS(O10/R10),AF10),"")</f>
        <v>-5.6124510699522929</v>
      </c>
      <c r="AL10" s="61">
        <f t="shared" ref="AL10:AL16" ca="1" si="5">IF(S10="",AJ10-AG10,"")</f>
        <v>-5.6124510699301027</v>
      </c>
      <c r="AM10" s="63">
        <f t="shared" ref="AM10:AM16" ca="1" si="6">IF(S10="",IF(AL10=0,"CHOC INSUFFISANT",ABS(AL10/AK10)),"")</f>
        <v>0.99999999999604627</v>
      </c>
      <c r="AN10" s="6"/>
      <c r="AO10" s="56">
        <f t="shared" ref="AO10:AO16" ca="1" si="7">R10</f>
        <v>1.2285999999999999</v>
      </c>
      <c r="AP10" s="61">
        <f t="shared" ref="AP10:AP16" ca="1" si="8">IF(S10="",ABS(O10/AO10),"")</f>
        <v>325573.82386456133</v>
      </c>
      <c r="AQ10" s="61">
        <f t="shared" ref="AQ10:AQ16" ca="1" si="9">IF(S10="",
IF(H10="BUY",
IF(I10="CALL",MAX(-ABS(O10)/AO10+ABS(O10)/R10,0),IF(I10="PUT",MAX(-ABS(O10)/R10+ABS(O10)/AO10,0),IF(I10="FORWARD",-ABS(O10)/AO10+ABS(O10)/R10,"TRADE NOT VALID"))),
-IF(I10="CALL",MAX(-ABS(O10)/AO10+ABS(O10)/R10,0),IF(I10="PUT",MAX(-ABS(O10)/R10+ABS(O10)/AO10,0),IF(I10="FORWARD",-ABS(O10)/AO10+ABS(O10)/R10,"TRADE NOT VALID")))),"")</f>
        <v>0</v>
      </c>
      <c r="AR10" s="61">
        <f t="shared" ref="AR10:AR16" ca="1" si="10">IF(S10="",
IF(AQ10=AG10,AF10-AP10,
IF(AG10=0,IF(H10="BUY",(ABS(O10)/AO10-ABS(O10)/R10),-(ABS(O10)/AO10-ABS(O10)/R10)),
IF(AQ10=0,IF(H10="BUY",(ABS(O10)/Y10-ABS(O10)/R10),-(ABS(O10)/Y10-ABS(O10)/R10)),AF10-AP10))),"")</f>
        <v>-325598.14448586444</v>
      </c>
      <c r="AS10" s="61">
        <f t="shared" ref="AS10:AS16" ca="1" si="11">IF(S10="",
AG10-AQ10,
"")</f>
        <v>325598.14448586444</v>
      </c>
      <c r="AT10" s="63">
        <f t="shared" ref="AT10:AT16" ca="1" si="12">IF(S10="",IF(AS10=0,"PAS DE VALEUR INTRINSEQUE",ABS(AS10/AR10)),"")</f>
        <v>1</v>
      </c>
      <c r="AV10" s="76"/>
    </row>
    <row r="11" spans="1:48" ht="15.75" x14ac:dyDescent="0.25">
      <c r="A11" s="42">
        <v>2018</v>
      </c>
      <c r="B11" s="42" t="s">
        <v>58</v>
      </c>
      <c r="C11" s="42">
        <v>111</v>
      </c>
      <c r="D11" s="42" t="s">
        <v>55</v>
      </c>
      <c r="E11" s="83">
        <v>43217</v>
      </c>
      <c r="F11" s="83"/>
      <c r="G11" s="83">
        <v>43297</v>
      </c>
      <c r="H11" s="42" t="s">
        <v>21</v>
      </c>
      <c r="I11" s="42" t="s">
        <v>24</v>
      </c>
      <c r="J11" s="42" t="s">
        <v>22</v>
      </c>
      <c r="K11" s="78">
        <v>329218.10699588503</v>
      </c>
      <c r="L11" s="42" t="s">
        <v>23</v>
      </c>
      <c r="M11" s="42" t="s">
        <v>24</v>
      </c>
      <c r="N11" s="42" t="s">
        <v>56</v>
      </c>
      <c r="O11" s="84">
        <v>-400000</v>
      </c>
      <c r="P11" s="42"/>
      <c r="Q11" s="42" t="s">
        <v>57</v>
      </c>
      <c r="R11" s="66">
        <v>1.2150000000000001</v>
      </c>
      <c r="S11" s="78"/>
      <c r="T11" s="55"/>
      <c r="U11" s="78">
        <v>0</v>
      </c>
      <c r="V11" s="42"/>
      <c r="W11" s="66">
        <v>1.16839</v>
      </c>
      <c r="X11" s="66">
        <v>1.1695117297448012</v>
      </c>
      <c r="Y11" s="84">
        <v>-12803.175685022446</v>
      </c>
      <c r="Z11" s="84">
        <v>-12803.175685022446</v>
      </c>
      <c r="AA11" s="84">
        <v>-12803.175685022446</v>
      </c>
      <c r="AB11" s="78">
        <v>0</v>
      </c>
      <c r="AC11" s="41"/>
      <c r="AD11" s="42" t="s">
        <v>44</v>
      </c>
      <c r="AF11" s="61">
        <f t="shared" ca="1" si="0"/>
        <v>31.242248785817448</v>
      </c>
      <c r="AG11" s="61">
        <f t="shared" ca="1" si="1"/>
        <v>329249.34924467053</v>
      </c>
      <c r="AH11" s="6"/>
      <c r="AI11" s="61">
        <f t="shared" ca="1" si="2"/>
        <v>24.032499066013418</v>
      </c>
      <c r="AJ11" s="61">
        <f t="shared" ca="1" si="3"/>
        <v>329242.13949495077</v>
      </c>
      <c r="AK11" s="61">
        <f t="shared" ca="1" si="4"/>
        <v>-7.2097497198040301</v>
      </c>
      <c r="AL11" s="61">
        <f t="shared" ca="1" si="5"/>
        <v>-7.2097497197682969</v>
      </c>
      <c r="AM11" s="63">
        <f t="shared" ca="1" si="6"/>
        <v>0.99999999999504374</v>
      </c>
      <c r="AN11" s="6"/>
      <c r="AO11" s="56">
        <f t="shared" ca="1" si="7"/>
        <v>1.2150000000000001</v>
      </c>
      <c r="AP11" s="61">
        <f t="shared" ca="1" si="8"/>
        <v>329218.10699588474</v>
      </c>
      <c r="AQ11" s="61">
        <f t="shared" ca="1" si="9"/>
        <v>0</v>
      </c>
      <c r="AR11" s="61">
        <f t="shared" ca="1" si="10"/>
        <v>-329249.34924467053</v>
      </c>
      <c r="AS11" s="61">
        <f t="shared" ca="1" si="11"/>
        <v>329249.34924467053</v>
      </c>
      <c r="AT11" s="63">
        <f t="shared" ca="1" si="12"/>
        <v>1</v>
      </c>
      <c r="AV11" s="76"/>
    </row>
    <row r="12" spans="1:48" ht="15.75" x14ac:dyDescent="0.25">
      <c r="A12" s="42">
        <v>2018</v>
      </c>
      <c r="B12" s="42" t="s">
        <v>59</v>
      </c>
      <c r="C12" s="42">
        <v>107</v>
      </c>
      <c r="D12" s="42" t="s">
        <v>55</v>
      </c>
      <c r="E12" s="83">
        <v>43214</v>
      </c>
      <c r="F12" s="83"/>
      <c r="G12" s="83">
        <v>43327</v>
      </c>
      <c r="H12" s="42" t="s">
        <v>21</v>
      </c>
      <c r="I12" s="42" t="s">
        <v>24</v>
      </c>
      <c r="J12" s="42" t="s">
        <v>22</v>
      </c>
      <c r="K12" s="78">
        <v>324807.14575720701</v>
      </c>
      <c r="L12" s="42" t="s">
        <v>23</v>
      </c>
      <c r="M12" s="42" t="s">
        <v>24</v>
      </c>
      <c r="N12" s="42" t="s">
        <v>56</v>
      </c>
      <c r="O12" s="84">
        <v>-400000</v>
      </c>
      <c r="P12" s="42"/>
      <c r="Q12" s="42" t="s">
        <v>57</v>
      </c>
      <c r="R12" s="66">
        <v>1.2315</v>
      </c>
      <c r="S12" s="78"/>
      <c r="T12" s="55"/>
      <c r="U12" s="78">
        <v>0</v>
      </c>
      <c r="V12" s="42"/>
      <c r="W12" s="66">
        <v>1.16839</v>
      </c>
      <c r="X12" s="66">
        <v>1.1720393136173872</v>
      </c>
      <c r="Y12" s="84">
        <v>-16479.621742928844</v>
      </c>
      <c r="Z12" s="84">
        <v>-16479.621742928844</v>
      </c>
      <c r="AA12" s="84">
        <v>-16479.621742928844</v>
      </c>
      <c r="AB12" s="78">
        <v>0</v>
      </c>
      <c r="AC12" s="41"/>
      <c r="AD12" s="42" t="s">
        <v>44</v>
      </c>
      <c r="AF12" s="61">
        <f t="shared" ca="1" si="0"/>
        <v>24.272401772306086</v>
      </c>
      <c r="AG12" s="61">
        <f t="shared" ca="1" si="1"/>
        <v>324831.41815897898</v>
      </c>
      <c r="AH12" s="6"/>
      <c r="AI12" s="61">
        <f t="shared" ca="1" si="2"/>
        <v>18.671078286389299</v>
      </c>
      <c r="AJ12" s="61">
        <f t="shared" ca="1" si="3"/>
        <v>324825.81683549302</v>
      </c>
      <c r="AK12" s="61">
        <f t="shared" ca="1" si="4"/>
        <v>-5.6013234859167866</v>
      </c>
      <c r="AL12" s="61">
        <f t="shared" ca="1" si="5"/>
        <v>-5.6013234859565273</v>
      </c>
      <c r="AM12" s="63">
        <f t="shared" ca="1" si="6"/>
        <v>1.0000000000070948</v>
      </c>
      <c r="AN12" s="6"/>
      <c r="AO12" s="56">
        <f t="shared" ca="1" si="7"/>
        <v>1.2315</v>
      </c>
      <c r="AP12" s="61">
        <f t="shared" ca="1" si="8"/>
        <v>324807.14575720666</v>
      </c>
      <c r="AQ12" s="61">
        <f t="shared" ca="1" si="9"/>
        <v>0</v>
      </c>
      <c r="AR12" s="61">
        <f t="shared" ca="1" si="10"/>
        <v>-324831.41815897898</v>
      </c>
      <c r="AS12" s="61">
        <f t="shared" ca="1" si="11"/>
        <v>324831.41815897898</v>
      </c>
      <c r="AT12" s="63">
        <f t="shared" ca="1" si="12"/>
        <v>1</v>
      </c>
      <c r="AV12" s="76"/>
    </row>
    <row r="13" spans="1:48" ht="15.75" x14ac:dyDescent="0.25">
      <c r="A13" s="42">
        <v>2018</v>
      </c>
      <c r="B13" s="42" t="s">
        <v>60</v>
      </c>
      <c r="C13" s="42">
        <v>110</v>
      </c>
      <c r="D13" s="42" t="s">
        <v>55</v>
      </c>
      <c r="E13" s="83">
        <v>43217</v>
      </c>
      <c r="F13" s="83"/>
      <c r="G13" s="83">
        <v>43327</v>
      </c>
      <c r="H13" s="42" t="s">
        <v>21</v>
      </c>
      <c r="I13" s="42" t="s">
        <v>24</v>
      </c>
      <c r="J13" s="42" t="s">
        <v>22</v>
      </c>
      <c r="K13" s="78">
        <v>328461.15946789301</v>
      </c>
      <c r="L13" s="42" t="s">
        <v>23</v>
      </c>
      <c r="M13" s="42" t="s">
        <v>24</v>
      </c>
      <c r="N13" s="42" t="s">
        <v>56</v>
      </c>
      <c r="O13" s="84">
        <v>-400000</v>
      </c>
      <c r="P13" s="42"/>
      <c r="Q13" s="42" t="s">
        <v>57</v>
      </c>
      <c r="R13" s="66">
        <v>1.2178</v>
      </c>
      <c r="S13" s="78"/>
      <c r="T13" s="55"/>
      <c r="U13" s="78">
        <v>0</v>
      </c>
      <c r="V13" s="42"/>
      <c r="W13" s="66">
        <v>1.16839</v>
      </c>
      <c r="X13" s="66">
        <v>1.1720393136173872</v>
      </c>
      <c r="Y13" s="84">
        <v>-12825.322585230228</v>
      </c>
      <c r="Z13" s="84">
        <v>-12825.322585230228</v>
      </c>
      <c r="AA13" s="84">
        <v>-12825.322585230228</v>
      </c>
      <c r="AB13" s="78">
        <v>0</v>
      </c>
      <c r="AC13" s="41"/>
      <c r="AD13" s="42" t="s">
        <v>44</v>
      </c>
      <c r="AF13" s="61">
        <f t="shared" ca="1" si="0"/>
        <v>31.188299346220273</v>
      </c>
      <c r="AG13" s="61">
        <f t="shared" ca="1" si="1"/>
        <v>328492.34776723909</v>
      </c>
      <c r="AH13" s="6"/>
      <c r="AI13" s="61">
        <f t="shared" ca="1" si="2"/>
        <v>23.990999497092517</v>
      </c>
      <c r="AJ13" s="61">
        <f t="shared" ca="1" si="3"/>
        <v>328485.15046738996</v>
      </c>
      <c r="AK13" s="61">
        <f t="shared" ca="1" si="4"/>
        <v>-7.1972998491277558</v>
      </c>
      <c r="AL13" s="61">
        <f t="shared" ca="1" si="5"/>
        <v>-7.1972998491255566</v>
      </c>
      <c r="AM13" s="63">
        <f t="shared" ca="1" si="6"/>
        <v>0.99999999999969447</v>
      </c>
      <c r="AN13" s="6"/>
      <c r="AO13" s="56">
        <f t="shared" ca="1" si="7"/>
        <v>1.2178</v>
      </c>
      <c r="AP13" s="61">
        <f t="shared" ca="1" si="8"/>
        <v>328461.1594678929</v>
      </c>
      <c r="AQ13" s="61">
        <f t="shared" ca="1" si="9"/>
        <v>0</v>
      </c>
      <c r="AR13" s="61">
        <f t="shared" ca="1" si="10"/>
        <v>-328492.34776723909</v>
      </c>
      <c r="AS13" s="61">
        <f t="shared" ca="1" si="11"/>
        <v>328492.34776723909</v>
      </c>
      <c r="AT13" s="63">
        <f t="shared" ca="1" si="12"/>
        <v>1</v>
      </c>
      <c r="AV13" s="76"/>
    </row>
    <row r="14" spans="1:48" ht="15.75" x14ac:dyDescent="0.25">
      <c r="A14" s="42">
        <v>2018</v>
      </c>
      <c r="B14" s="42" t="s">
        <v>61</v>
      </c>
      <c r="C14" s="42">
        <v>119</v>
      </c>
      <c r="D14" s="42" t="s">
        <v>55</v>
      </c>
      <c r="E14" s="83">
        <v>43235</v>
      </c>
      <c r="F14" s="83"/>
      <c r="G14" s="83">
        <v>43360</v>
      </c>
      <c r="H14" s="42" t="s">
        <v>21</v>
      </c>
      <c r="I14" s="42" t="s">
        <v>24</v>
      </c>
      <c r="J14" s="42" t="s">
        <v>22</v>
      </c>
      <c r="K14" s="78">
        <v>333861.94808446697</v>
      </c>
      <c r="L14" s="42" t="s">
        <v>23</v>
      </c>
      <c r="M14" s="42" t="s">
        <v>24</v>
      </c>
      <c r="N14" s="42" t="s">
        <v>56</v>
      </c>
      <c r="O14" s="84">
        <v>-400000</v>
      </c>
      <c r="P14" s="42"/>
      <c r="Q14" s="42" t="s">
        <v>57</v>
      </c>
      <c r="R14" s="66">
        <v>1.1980999999999999</v>
      </c>
      <c r="S14" s="78"/>
      <c r="T14" s="55"/>
      <c r="U14" s="78">
        <v>0</v>
      </c>
      <c r="V14" s="42"/>
      <c r="W14" s="66">
        <v>1.16839</v>
      </c>
      <c r="X14" s="66">
        <v>1.1749947461711618</v>
      </c>
      <c r="Y14" s="84">
        <v>-6568.1385818033868</v>
      </c>
      <c r="Z14" s="84">
        <v>-6568.1385818033868</v>
      </c>
      <c r="AA14" s="84">
        <v>-6568.1385818033868</v>
      </c>
      <c r="AB14" s="78">
        <v>0</v>
      </c>
      <c r="AC14" s="41"/>
      <c r="AD14" s="42" t="s">
        <v>44</v>
      </c>
      <c r="AF14" s="61">
        <f t="shared" ca="1" si="0"/>
        <v>60.900054866103879</v>
      </c>
      <c r="AG14" s="61">
        <f t="shared" ca="1" si="1"/>
        <v>333922.84813933319</v>
      </c>
      <c r="AH14" s="6"/>
      <c r="AI14" s="61">
        <f t="shared" ca="1" si="2"/>
        <v>46.846196050849137</v>
      </c>
      <c r="AJ14" s="61">
        <f t="shared" ca="1" si="3"/>
        <v>333908.79428051796</v>
      </c>
      <c r="AK14" s="61">
        <f t="shared" ca="1" si="4"/>
        <v>-14.053858815254742</v>
      </c>
      <c r="AL14" s="61">
        <f t="shared" ca="1" si="5"/>
        <v>-14.053858815226704</v>
      </c>
      <c r="AM14" s="63">
        <f t="shared" ca="1" si="6"/>
        <v>0.99999999999800493</v>
      </c>
      <c r="AN14" s="6"/>
      <c r="AO14" s="56">
        <f t="shared" ca="1" si="7"/>
        <v>1.1980999999999999</v>
      </c>
      <c r="AP14" s="61">
        <f t="shared" ca="1" si="8"/>
        <v>333861.94808446709</v>
      </c>
      <c r="AQ14" s="61">
        <f t="shared" ca="1" si="9"/>
        <v>0</v>
      </c>
      <c r="AR14" s="61">
        <f t="shared" ca="1" si="10"/>
        <v>-333922.84813933319</v>
      </c>
      <c r="AS14" s="61">
        <f t="shared" ca="1" si="11"/>
        <v>333922.84813933319</v>
      </c>
      <c r="AT14" s="63">
        <f t="shared" ca="1" si="12"/>
        <v>1</v>
      </c>
      <c r="AV14" s="76"/>
    </row>
    <row r="15" spans="1:48" ht="15.75" x14ac:dyDescent="0.25">
      <c r="A15" s="42">
        <v>2018</v>
      </c>
      <c r="B15" s="42" t="s">
        <v>62</v>
      </c>
      <c r="C15" s="42">
        <v>120</v>
      </c>
      <c r="D15" s="42" t="s">
        <v>55</v>
      </c>
      <c r="E15" s="83">
        <v>43235</v>
      </c>
      <c r="F15" s="83"/>
      <c r="G15" s="83">
        <v>43388</v>
      </c>
      <c r="H15" s="42" t="s">
        <v>21</v>
      </c>
      <c r="I15" s="42" t="s">
        <v>24</v>
      </c>
      <c r="J15" s="42" t="s">
        <v>22</v>
      </c>
      <c r="K15" s="78">
        <v>333000.33300033299</v>
      </c>
      <c r="L15" s="42" t="s">
        <v>23</v>
      </c>
      <c r="M15" s="42" t="s">
        <v>24</v>
      </c>
      <c r="N15" s="42" t="s">
        <v>56</v>
      </c>
      <c r="O15" s="84">
        <v>-400000</v>
      </c>
      <c r="P15" s="42"/>
      <c r="Q15" s="42" t="s">
        <v>57</v>
      </c>
      <c r="R15" s="66">
        <v>1.2012</v>
      </c>
      <c r="S15" s="78"/>
      <c r="T15" s="55"/>
      <c r="U15" s="78">
        <v>0</v>
      </c>
      <c r="V15" s="42"/>
      <c r="W15" s="66">
        <v>1.16839</v>
      </c>
      <c r="X15" s="66">
        <v>1.1776247153391679</v>
      </c>
      <c r="Y15" s="84">
        <v>-6672.051696933835</v>
      </c>
      <c r="Z15" s="84">
        <v>-6672.051696933835</v>
      </c>
      <c r="AA15" s="84">
        <v>-6672.051696933835</v>
      </c>
      <c r="AB15" s="78">
        <v>0</v>
      </c>
      <c r="AC15" s="41"/>
      <c r="AD15" s="42" t="s">
        <v>44</v>
      </c>
      <c r="AF15" s="61">
        <f t="shared" ca="1" si="0"/>
        <v>59.951573844042819</v>
      </c>
      <c r="AG15" s="61">
        <f t="shared" ca="1" si="1"/>
        <v>333060.28457417706</v>
      </c>
      <c r="AH15" s="6"/>
      <c r="AI15" s="61">
        <f t="shared" ca="1" si="2"/>
        <v>46.116595264648318</v>
      </c>
      <c r="AJ15" s="61">
        <f t="shared" ca="1" si="3"/>
        <v>333046.44959559763</v>
      </c>
      <c r="AK15" s="61">
        <f t="shared" ca="1" si="4"/>
        <v>-13.834978579394502</v>
      </c>
      <c r="AL15" s="61">
        <f t="shared" ca="1" si="5"/>
        <v>-13.834978579427116</v>
      </c>
      <c r="AM15" s="63">
        <f t="shared" ca="1" si="6"/>
        <v>1.0000000000023574</v>
      </c>
      <c r="AN15" s="6"/>
      <c r="AO15" s="56">
        <f t="shared" ca="1" si="7"/>
        <v>1.2012</v>
      </c>
      <c r="AP15" s="61">
        <f t="shared" ca="1" si="8"/>
        <v>333000.33300033299</v>
      </c>
      <c r="AQ15" s="61">
        <f t="shared" ca="1" si="9"/>
        <v>0</v>
      </c>
      <c r="AR15" s="61">
        <f t="shared" ca="1" si="10"/>
        <v>-333060.28457417706</v>
      </c>
      <c r="AS15" s="61">
        <f t="shared" ca="1" si="11"/>
        <v>333060.28457417706</v>
      </c>
      <c r="AT15" s="63">
        <f t="shared" ca="1" si="12"/>
        <v>1</v>
      </c>
      <c r="AV15" s="76"/>
    </row>
    <row r="16" spans="1:48" ht="15.75" x14ac:dyDescent="0.25">
      <c r="A16" s="85">
        <v>2018</v>
      </c>
      <c r="B16" s="85" t="s">
        <v>63</v>
      </c>
      <c r="C16" s="85">
        <v>121</v>
      </c>
      <c r="D16" s="85" t="s">
        <v>55</v>
      </c>
      <c r="E16" s="86">
        <v>43235</v>
      </c>
      <c r="F16" s="86"/>
      <c r="G16" s="86">
        <v>43419</v>
      </c>
      <c r="H16" s="85" t="s">
        <v>21</v>
      </c>
      <c r="I16" s="85" t="s">
        <v>24</v>
      </c>
      <c r="J16" s="85" t="s">
        <v>22</v>
      </c>
      <c r="K16" s="88">
        <v>332143.15369924402</v>
      </c>
      <c r="L16" s="85" t="s">
        <v>23</v>
      </c>
      <c r="M16" s="85" t="s">
        <v>24</v>
      </c>
      <c r="N16" s="85" t="s">
        <v>56</v>
      </c>
      <c r="O16" s="87">
        <v>-400000</v>
      </c>
      <c r="P16" s="85"/>
      <c r="Q16" s="85" t="s">
        <v>57</v>
      </c>
      <c r="R16" s="89">
        <v>1.2042999999999999</v>
      </c>
      <c r="S16" s="88"/>
      <c r="T16" s="55"/>
      <c r="U16" s="88">
        <v>0</v>
      </c>
      <c r="V16" s="85"/>
      <c r="W16" s="89">
        <v>1.16839</v>
      </c>
      <c r="X16" s="89">
        <v>1.1805287087376064</v>
      </c>
      <c r="Y16" s="87">
        <v>-6695.9580828143244</v>
      </c>
      <c r="Z16" s="87">
        <v>-6695.9580828143244</v>
      </c>
      <c r="AA16" s="87">
        <v>-6695.9580828143244</v>
      </c>
      <c r="AB16" s="88">
        <v>0</v>
      </c>
      <c r="AC16" s="41"/>
      <c r="AD16" s="85" t="s">
        <v>44</v>
      </c>
      <c r="AF16" s="61">
        <f t="shared" ca="1" si="0"/>
        <v>59.737530470304144</v>
      </c>
      <c r="AG16" s="61">
        <f t="shared" ca="1" si="1"/>
        <v>332202.89122971467</v>
      </c>
      <c r="AH16" s="6"/>
      <c r="AI16" s="61">
        <f t="shared" ca="1" si="2"/>
        <v>45.951946515618573</v>
      </c>
      <c r="AJ16" s="61">
        <f t="shared" ca="1" si="3"/>
        <v>332189.10564575996</v>
      </c>
      <c r="AK16" s="61">
        <f t="shared" ca="1" si="4"/>
        <v>-13.785583954685571</v>
      </c>
      <c r="AL16" s="61">
        <f t="shared" ca="1" si="5"/>
        <v>-13.78558395471191</v>
      </c>
      <c r="AM16" s="63">
        <f t="shared" ca="1" si="6"/>
        <v>1.0000000000019107</v>
      </c>
      <c r="AN16" s="6"/>
      <c r="AO16" s="56">
        <f t="shared" ca="1" si="7"/>
        <v>1.2042999999999999</v>
      </c>
      <c r="AP16" s="61">
        <f t="shared" ca="1" si="8"/>
        <v>332143.15369924437</v>
      </c>
      <c r="AQ16" s="61">
        <f t="shared" ca="1" si="9"/>
        <v>0</v>
      </c>
      <c r="AR16" s="61">
        <f t="shared" ca="1" si="10"/>
        <v>-332202.89122971467</v>
      </c>
      <c r="AS16" s="61">
        <f t="shared" ca="1" si="11"/>
        <v>332202.89122971467</v>
      </c>
      <c r="AT16" s="63">
        <f t="shared" ca="1" si="12"/>
        <v>1</v>
      </c>
      <c r="AV16" s="76"/>
    </row>
  </sheetData>
  <mergeCells count="32">
    <mergeCell ref="AO7:AQ7"/>
    <mergeCell ref="AR7:AS7"/>
    <mergeCell ref="AT7:AT8"/>
    <mergeCell ref="Y8:Z8"/>
    <mergeCell ref="AF6:AG6"/>
    <mergeCell ref="AI6:AM6"/>
    <mergeCell ref="AO6:AT6"/>
    <mergeCell ref="W7:W8"/>
    <mergeCell ref="X7:X8"/>
    <mergeCell ref="Y7:AB7"/>
    <mergeCell ref="AF7:AG7"/>
    <mergeCell ref="AI7:AJ7"/>
    <mergeCell ref="AK7:AL7"/>
    <mergeCell ref="AM7:AM8"/>
    <mergeCell ref="N6:O8"/>
    <mergeCell ref="P6:P8"/>
    <mergeCell ref="Q6:R8"/>
    <mergeCell ref="T6:U8"/>
    <mergeCell ref="W6:AB6"/>
    <mergeCell ref="AD6:AD8"/>
    <mergeCell ref="G6:G8"/>
    <mergeCell ref="H6:H8"/>
    <mergeCell ref="I6:I8"/>
    <mergeCell ref="J6:K8"/>
    <mergeCell ref="L6:L8"/>
    <mergeCell ref="M6:M8"/>
    <mergeCell ref="A6:A8"/>
    <mergeCell ref="B6:B8"/>
    <mergeCell ref="C6:C8"/>
    <mergeCell ref="D6:D8"/>
    <mergeCell ref="E6:E8"/>
    <mergeCell ref="F6:F8"/>
  </mergeCells>
  <conditionalFormatting sqref="AP10:AT16 AF10:AG16 AI10:AM16">
    <cfRule type="cellIs" dxfId="1" priority="1" operator="lessThan">
      <formula>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topLeftCell="A7"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19</v>
      </c>
      <c r="B1" s="16"/>
      <c r="C1" s="17"/>
      <c r="D1" s="18"/>
      <c r="E1" s="18"/>
      <c r="F1" s="19"/>
      <c r="G1" s="20"/>
      <c r="H1" s="20"/>
      <c r="I1" s="21"/>
      <c r="J1" s="21"/>
    </row>
    <row r="2" spans="1:10" s="6" customFormat="1" ht="15.75" x14ac:dyDescent="0.25">
      <c r="A2" s="124" t="s">
        <v>20</v>
      </c>
      <c r="B2" s="125"/>
      <c r="C2" s="125"/>
      <c r="D2" s="23"/>
      <c r="E2" s="23"/>
      <c r="F2" s="22"/>
      <c r="G2" s="24"/>
      <c r="H2" s="24"/>
      <c r="I2" s="24"/>
      <c r="J2" s="24"/>
    </row>
    <row r="3" spans="1:10" s="6" customFormat="1" ht="15.75" x14ac:dyDescent="0.25">
      <c r="A3" s="126"/>
      <c r="B3" s="126"/>
      <c r="C3" s="126"/>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EURCHF</vt:lpstr>
      <vt:lpstr>EURUSD</vt:lpstr>
      <vt:lpstr>Disclaimer</vt:lpstr>
      <vt:lpstr>Disclaimer!fxPortfolioInput</vt:lpstr>
      <vt:lpstr>EURCHF!fxPortfolioInput</vt:lpstr>
      <vt:lpstr>Disclaimer!Zone_d_impression</vt:lpstr>
      <vt:lpstr>EURCHF!Zone_d_impression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DD</cp:lastModifiedBy>
  <cp:lastPrinted>2013-03-07T10:50:53Z</cp:lastPrinted>
  <dcterms:created xsi:type="dcterms:W3CDTF">2013-02-07T20:52:29Z</dcterms:created>
  <dcterms:modified xsi:type="dcterms:W3CDTF">2018-07-04T07:52:23Z</dcterms:modified>
</cp:coreProperties>
</file>