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Kerius-interne\Clients\TESSI\TE\"/>
    </mc:Choice>
  </mc:AlternateContent>
  <xr:revisionPtr revIDLastSave="0" documentId="13_ncr:1_{B510F1D7-46B8-4012-94AD-5C987394D023}" xr6:coauthVersionLast="47" xr6:coauthVersionMax="47" xr10:uidLastSave="{00000000-0000-0000-0000-000000000000}"/>
  <bookViews>
    <workbookView xWindow="28680" yWindow="-120" windowWidth="25440" windowHeight="15390" xr2:uid="{DD37F7AA-B450-448E-84EF-592BDBB44787}"/>
  </bookViews>
  <sheets>
    <sheet name="TE" sheetId="7" r:id="rId1"/>
    <sheet name="TESSI " sheetId="3" r:id="rId2"/>
    <sheet name="TESSI SHIFT" sheetId="5" r:id="rId3"/>
    <sheet name="PIXEL " sheetId="4" r:id="rId4"/>
    <sheet name="PIXEL SHIFT" sheetId="6" r:id="rId5"/>
    <sheet name="DF TESSI" sheetId="1" r:id="rId6"/>
    <sheet name="DF PIXEL" sheetId="10" r:id="rId7"/>
  </sheets>
  <externalReferences>
    <externalReference r:id="rId8"/>
  </externalReferences>
  <definedNames>
    <definedName name="_xlnm._FilterDatabase" localSheetId="3" hidden="1">'PIXEL '!$A$1:$Q$5</definedName>
    <definedName name="_xlnm._FilterDatabase" localSheetId="4" hidden="1">'PIXEL SHIFT'!$A$1:$Q$11</definedName>
    <definedName name="_xlnm._FilterDatabase" localSheetId="1" hidden="1">'TESSI '!$A$24:$Q$34</definedName>
    <definedName name="_xlnm._FilterDatabase" localSheetId="2" hidden="1">'TESSI SHIFT'!$A$1:$Q$22</definedName>
    <definedName name="TodayIR">[1]Home!$B$4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7" l="1"/>
  <c r="J9" i="7"/>
  <c r="H9" i="7"/>
  <c r="G9" i="7"/>
  <c r="AI34" i="3" l="1"/>
  <c r="AI33" i="3"/>
  <c r="AI32" i="3"/>
  <c r="AI31" i="3"/>
  <c r="AI30" i="3"/>
  <c r="AI29" i="3"/>
  <c r="AI28" i="3"/>
  <c r="AI27" i="3"/>
  <c r="AI26" i="3"/>
  <c r="AI25" i="3"/>
  <c r="X34" i="3"/>
  <c r="X33" i="3"/>
  <c r="X32" i="3"/>
  <c r="X31" i="3"/>
  <c r="X30" i="3"/>
  <c r="X29" i="3"/>
  <c r="X28" i="3"/>
  <c r="X27" i="3"/>
  <c r="X26" i="3"/>
  <c r="X25" i="3"/>
  <c r="AG34" i="3"/>
  <c r="AG33" i="3"/>
  <c r="AG32" i="3"/>
  <c r="AG31" i="3"/>
  <c r="AG30" i="3"/>
  <c r="AG29" i="3"/>
  <c r="AG28" i="3"/>
  <c r="AG27" i="3"/>
  <c r="AG26" i="3"/>
  <c r="AG25" i="3"/>
  <c r="AL34" i="3" l="1"/>
  <c r="AJ34" i="3" s="1"/>
  <c r="AM34" i="3" s="1"/>
  <c r="AL33" i="3"/>
  <c r="AJ33" i="3" s="1"/>
  <c r="AM33" i="3" s="1"/>
  <c r="AL32" i="3"/>
  <c r="AJ32" i="3" s="1"/>
  <c r="AM32" i="3" s="1"/>
  <c r="AL31" i="3"/>
  <c r="AJ31" i="3" s="1"/>
  <c r="AM31" i="3" s="1"/>
  <c r="AL30" i="3"/>
  <c r="AL29" i="3"/>
  <c r="AJ29" i="3" s="1"/>
  <c r="AM29" i="3" s="1"/>
  <c r="AL28" i="3"/>
  <c r="AJ28" i="3" s="1"/>
  <c r="AM28" i="3" s="1"/>
  <c r="AL27" i="3"/>
  <c r="AJ27" i="3" s="1"/>
  <c r="AM27" i="3" s="1"/>
  <c r="AL26" i="3"/>
  <c r="AJ26" i="3" s="1"/>
  <c r="AM26" i="3" s="1"/>
  <c r="AL25" i="3"/>
  <c r="AJ25" i="3" s="1"/>
  <c r="AM25" i="3" l="1"/>
  <c r="AL2" i="3"/>
  <c r="AL3" i="3"/>
  <c r="AL6" i="3"/>
  <c r="AL4" i="3"/>
  <c r="AL5" i="3"/>
  <c r="AL7" i="3"/>
  <c r="AJ30" i="3"/>
  <c r="AM30" i="3" s="1"/>
  <c r="AL15" i="3"/>
  <c r="AL13" i="3"/>
  <c r="AL9" i="3"/>
  <c r="AL11" i="3"/>
  <c r="AL10" i="3"/>
  <c r="AL12" i="3"/>
  <c r="AL14" i="3"/>
  <c r="J4" i="7"/>
  <c r="AL8" i="3"/>
  <c r="K4" i="7" l="1"/>
  <c r="AL16" i="3"/>
  <c r="H4" i="7" s="1"/>
  <c r="AM35" i="3"/>
  <c r="G4" i="7" s="1"/>
  <c r="C4" i="7" s="1"/>
  <c r="C9" i="7"/>
</calcChain>
</file>

<file path=xl/sharedStrings.xml><?xml version="1.0" encoding="utf-8"?>
<sst xmlns="http://schemas.openxmlformats.org/spreadsheetml/2006/main" count="857" uniqueCount="81">
  <si>
    <t>ID</t>
  </si>
  <si>
    <t>Kerius ID</t>
  </si>
  <si>
    <t>Strategy ID</t>
  </si>
  <si>
    <t>Trade ID</t>
  </si>
  <si>
    <t>Link ID</t>
  </si>
  <si>
    <t>Product</t>
  </si>
  <si>
    <t>Client</t>
  </si>
  <si>
    <t>Counterparty</t>
  </si>
  <si>
    <t>Fixing Date</t>
  </si>
  <si>
    <t>Accrual Start</t>
  </si>
  <si>
    <t>Accrual End</t>
  </si>
  <si>
    <t>Payment Date</t>
  </si>
  <si>
    <t>Notional</t>
  </si>
  <si>
    <t>Currency</t>
  </si>
  <si>
    <t>Coupon</t>
  </si>
  <si>
    <t>Basis</t>
  </si>
  <si>
    <t>Strike</t>
  </si>
  <si>
    <t>FIXING DATE</t>
  </si>
  <si>
    <t>ACCRUAL START DATE</t>
  </si>
  <si>
    <t>ACCRUAL END DATE</t>
  </si>
  <si>
    <t>PAYMENT DATE</t>
  </si>
  <si>
    <t>DCF</t>
  </si>
  <si>
    <t>DAY COUNT</t>
  </si>
  <si>
    <t>INTRINSIC VALUE</t>
  </si>
  <si>
    <t>INTRINSIC VALUE PMT CCY</t>
  </si>
  <si>
    <t>PAYMENT ACTUAL</t>
  </si>
  <si>
    <t>PAYMENT ACTUAL DOM CCY</t>
  </si>
  <si>
    <t>DF</t>
  </si>
  <si>
    <t>1-day Interests</t>
  </si>
  <si>
    <t>NOTIONAL</t>
  </si>
  <si>
    <t>COUPON</t>
  </si>
  <si>
    <t>AMOUNT</t>
  </si>
  <si>
    <t>FX FORWARD</t>
  </si>
  <si>
    <t>PAYMENT PV</t>
  </si>
  <si>
    <t>ACCOUNT</t>
  </si>
  <si>
    <t>CURRENCY</t>
  </si>
  <si>
    <t>GEN0-TESSI</t>
  </si>
  <si>
    <t>Cap</t>
  </si>
  <si>
    <t>TESSI</t>
  </si>
  <si>
    <t>EUR</t>
  </si>
  <si>
    <t>ACT/360</t>
  </si>
  <si>
    <t>IRTESSI13B</t>
  </si>
  <si>
    <t>CERA01-D</t>
  </si>
  <si>
    <t>IRTESSI14B</t>
  </si>
  <si>
    <t>SG01-D</t>
  </si>
  <si>
    <t>IRTESSI15B</t>
  </si>
  <si>
    <t>CERA02-D</t>
  </si>
  <si>
    <t>IRTESSI16B</t>
  </si>
  <si>
    <t>PALATINE01-D</t>
  </si>
  <si>
    <t>IRTESSI17B</t>
  </si>
  <si>
    <t>Floor</t>
  </si>
  <si>
    <t>IRTESSI18S</t>
  </si>
  <si>
    <t>IRTESSI19B</t>
  </si>
  <si>
    <t>BNP04-D</t>
  </si>
  <si>
    <t>IRTESSI20B</t>
  </si>
  <si>
    <t>IRTESSI21S</t>
  </si>
  <si>
    <t>IRTESSI22B</t>
  </si>
  <si>
    <t>SG02-D</t>
  </si>
  <si>
    <t>IRTESSI23B</t>
  </si>
  <si>
    <t>GEN0-PIXEL</t>
  </si>
  <si>
    <t>BNP</t>
  </si>
  <si>
    <t>CERA</t>
  </si>
  <si>
    <t>Max(Euribor6m-0.03,0)</t>
  </si>
  <si>
    <t>SG</t>
  </si>
  <si>
    <t>PALATINE</t>
  </si>
  <si>
    <t>Max(Euribor6m-0.04,0)</t>
  </si>
  <si>
    <t>Max(0.00-Euribor6m,0)</t>
  </si>
  <si>
    <t>Min(0.026-Euribor6m,0)</t>
  </si>
  <si>
    <t>Max(Euribor6m-0.025,0)</t>
  </si>
  <si>
    <t>Derivé hypo dette</t>
  </si>
  <si>
    <t>TEST MACRO G0</t>
  </si>
  <si>
    <t>Global Effectiveness</t>
  </si>
  <si>
    <t>Sans choc</t>
  </si>
  <si>
    <t>COUV</t>
  </si>
  <si>
    <t>HYPO</t>
  </si>
  <si>
    <t>Avec choc</t>
  </si>
  <si>
    <t>PIXEL</t>
  </si>
  <si>
    <t>Sans VT</t>
  </si>
  <si>
    <t>Min(0.024-Euribor6m,0)</t>
  </si>
  <si>
    <t>BNP05-D</t>
  </si>
  <si>
    <t>Sans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</si>
</sst>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0C]d\-mmm\-yy;@"/>
    <numFmt numFmtId="165" formatCode="_(* #,##0.00_);_(* \(#,##0.00\);_(* &quot;-&quot;??_);_(@_)"/>
    <numFmt numFmtId="166" formatCode="0.000"/>
    <numFmt numFmtId="167" formatCode="#,##0.00_ ;[Red]\-#,##0.00\ "/>
    <numFmt numFmtId="168" formatCode="0.0%"/>
    <numFmt numFmtId="169" formatCode="[$-409]dd\-mmm\-yy;@"/>
    <numFmt numFmtId="170" formatCode="_-* #,##0_-;\-* #,##0_-;_-* &quot;-&quot;??_-;_-@_-"/>
    <numFmt numFmtId="171" formatCode="_-* #,##0.00\ _€_-;\-* #,##0.00\ _€_-;_-* &quot;-&quot;??\ _€_-;_-@_-"/>
    <numFmt numFmtId="172" formatCode="_ * #,##0.00_ ;_ * \-#,##0.0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theme="1"/>
      <name val="Open Sans"/>
      <family val="2"/>
    </font>
    <font>
      <b/>
      <sz val="12"/>
      <color theme="1"/>
      <name val="Open Sans"/>
      <family val="2"/>
    </font>
    <font>
      <sz val="12"/>
      <color rgb="FFFF0000"/>
      <name val="Open Sans"/>
      <family val="2"/>
    </font>
    <font>
      <b/>
      <sz val="12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/>
    <xf numFmtId="164" fontId="0" fillId="3" borderId="0" xfId="0" applyNumberFormat="1" applyFill="1"/>
    <xf numFmtId="166" fontId="0" fillId="3" borderId="0" xfId="0" applyNumberFormat="1" applyFill="1"/>
    <xf numFmtId="0" fontId="0" fillId="3" borderId="0" xfId="0" applyFill="1"/>
    <xf numFmtId="43" fontId="0" fillId="3" borderId="0" xfId="1" applyFont="1" applyFill="1"/>
    <xf numFmtId="167" fontId="0" fillId="3" borderId="0" xfId="1" applyNumberFormat="1" applyFont="1" applyFill="1"/>
    <xf numFmtId="0" fontId="2" fillId="0" borderId="0" xfId="0" applyFont="1"/>
    <xf numFmtId="43" fontId="0" fillId="0" borderId="0" xfId="1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vertical="center"/>
    </xf>
    <xf numFmtId="164" fontId="0" fillId="0" borderId="0" xfId="0" applyNumberFormat="1"/>
    <xf numFmtId="4" fontId="0" fillId="0" borderId="0" xfId="0" applyNumberFormat="1"/>
    <xf numFmtId="10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10" fontId="0" fillId="0" borderId="0" xfId="2" applyNumberFormat="1" applyFont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1" applyNumberFormat="1" applyFont="1"/>
    <xf numFmtId="43" fontId="0" fillId="0" borderId="0" xfId="1" applyFont="1" applyAlignment="1">
      <alignment horizontal="left"/>
    </xf>
    <xf numFmtId="10" fontId="0" fillId="0" borderId="0" xfId="2" applyNumberFormat="1" applyFont="1"/>
    <xf numFmtId="168" fontId="0" fillId="0" borderId="0" xfId="2" applyNumberFormat="1" applyFont="1"/>
    <xf numFmtId="43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2" borderId="0" xfId="0" applyFont="1" applyFill="1"/>
    <xf numFmtId="0" fontId="6" fillId="0" borderId="0" xfId="0" applyFont="1"/>
    <xf numFmtId="169" fontId="7" fillId="0" borderId="2" xfId="0" applyNumberFormat="1" applyFont="1" applyBorder="1" applyAlignment="1">
      <alignment horizontal="left"/>
    </xf>
    <xf numFmtId="169" fontId="7" fillId="0" borderId="3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 vertical="center"/>
    </xf>
    <xf numFmtId="171" fontId="2" fillId="0" borderId="0" xfId="0" applyNumberFormat="1" applyFont="1"/>
    <xf numFmtId="172" fontId="7" fillId="5" borderId="4" xfId="1" applyNumberFormat="1" applyFont="1" applyFill="1" applyBorder="1" applyAlignment="1">
      <alignment horizontal="center"/>
    </xf>
    <xf numFmtId="43" fontId="4" fillId="0" borderId="0" xfId="0" applyNumberFormat="1" applyFont="1"/>
    <xf numFmtId="0" fontId="0" fillId="4" borderId="0" xfId="0" applyFill="1"/>
    <xf numFmtId="14" fontId="0" fillId="4" borderId="0" xfId="0" applyNumberFormat="1" applyFill="1" applyAlignment="1">
      <alignment vertical="center"/>
    </xf>
    <xf numFmtId="164" fontId="0" fillId="4" borderId="0" xfId="0" applyNumberFormat="1" applyFill="1"/>
    <xf numFmtId="4" fontId="0" fillId="4" borderId="0" xfId="0" applyNumberFormat="1" applyFill="1"/>
    <xf numFmtId="43" fontId="0" fillId="4" borderId="0" xfId="1" applyFont="1" applyFill="1"/>
    <xf numFmtId="10" fontId="0" fillId="4" borderId="0" xfId="0" applyNumberFormat="1" applyFill="1"/>
    <xf numFmtId="166" fontId="0" fillId="4" borderId="0" xfId="0" applyNumberFormat="1" applyFill="1"/>
    <xf numFmtId="167" fontId="0" fillId="4" borderId="0" xfId="1" applyNumberFormat="1" applyFont="1" applyFill="1"/>
    <xf numFmtId="10" fontId="0" fillId="4" borderId="0" xfId="2" applyNumberFormat="1" applyFont="1" applyFill="1" applyAlignment="1">
      <alignment horizontal="center"/>
    </xf>
    <xf numFmtId="43" fontId="0" fillId="4" borderId="0" xfId="0" applyNumberFormat="1" applyFill="1"/>
    <xf numFmtId="0" fontId="2" fillId="4" borderId="0" xfId="0" applyFont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14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left"/>
    </xf>
    <xf numFmtId="2" fontId="0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1" applyNumberFormat="1" applyFont="1" applyFill="1"/>
    <xf numFmtId="43" fontId="0" fillId="4" borderId="0" xfId="1" applyFont="1" applyFill="1" applyAlignment="1">
      <alignment horizontal="center"/>
    </xf>
    <xf numFmtId="43" fontId="0" fillId="4" borderId="0" xfId="1" applyFont="1" applyFill="1" applyAlignment="1">
      <alignment horizontal="left"/>
    </xf>
    <xf numFmtId="10" fontId="0" fillId="4" borderId="0" xfId="2" applyNumberFormat="1" applyFont="1" applyFill="1"/>
    <xf numFmtId="165" fontId="0" fillId="4" borderId="0" xfId="0" applyNumberFormat="1" applyFill="1"/>
    <xf numFmtId="168" fontId="0" fillId="4" borderId="0" xfId="2" applyNumberFormat="1" applyFont="1" applyFill="1"/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erius-Interne\Base%20donn&#233;es%20Market%20Data%20IR\2023-12-29%20-%20IR%20Market%20Data.xlsm" TargetMode="External"/><Relationship Id="rId1" Type="http://schemas.openxmlformats.org/officeDocument/2006/relationships/externalLinkPath" Target="/Kerius-Interne/Base%20donn&#233;es%20Market%20Data%20IR/2023-12-29%20-%20IR%20Market%20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"/>
      <sheetName val="FXSpot"/>
      <sheetName val="BBGData"/>
      <sheetName val="Fixings TMC"/>
      <sheetName val="EUR_OIS_CURVE"/>
      <sheetName val="EUR_1M_CURVE"/>
      <sheetName val="EUR_3M_CURVE"/>
      <sheetName val="EUR_6M_CURVE"/>
      <sheetName val="EUR_12M_CURVE"/>
      <sheetName val="EUR_Index"/>
      <sheetName val="EUR_FRA"/>
      <sheetName val="EUR CAP Vol 3m"/>
      <sheetName val="USD_SOFRCME_Curve"/>
      <sheetName val="USD_SOFRCME_Index"/>
      <sheetName val="USD_OIS_CURVE"/>
      <sheetName val="USD_SOFR_ON_Curve"/>
      <sheetName val="USD_SOFR_VolCap"/>
      <sheetName val="USD_SOFR_Index_FIX"/>
      <sheetName val="USD_SOFR_Index_FRA"/>
      <sheetName val="GBP_OIS_CURVE"/>
      <sheetName val="GBP_VOL_CAP"/>
      <sheetName val="GBP_Index"/>
      <sheetName val="SARON_OIS_CURVE"/>
      <sheetName val="SARON CAP Vol"/>
      <sheetName val="SARON_Index"/>
      <sheetName val="SARON_FRA"/>
      <sheetName val="PLN_OIS_CURVE"/>
      <sheetName val="PLN_1M_CURVE"/>
      <sheetName val="PLN_3M_CURVE"/>
      <sheetName val="PLN_6M_CURVE"/>
      <sheetName val="FIX_PLN3M"/>
      <sheetName val="FRA_PLN3M"/>
      <sheetName val="PLN_Index"/>
      <sheetName val="CZK_OIS_CURVE"/>
      <sheetName val="CZK_1M_CURVE"/>
      <sheetName val="CZK_3M_CURVE"/>
      <sheetName val="CZK_6M_CURVE"/>
      <sheetName val="CZK_VOL"/>
      <sheetName val="CZK_Index"/>
      <sheetName val="Model"/>
      <sheetName val="DKK_1M_CURVE"/>
      <sheetName val="DKK_3M_CURVE"/>
      <sheetName val="DKK_6M_CURVE"/>
      <sheetName val="DKK_Index"/>
      <sheetName val="DKK_OIS_CURVE"/>
      <sheetName val="Fixings TMC NEWMNK Copy"/>
    </sheetNames>
    <sheetDataSet>
      <sheetData sheetId="0">
        <row r="4">
          <cell r="B4">
            <v>45289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hème Office">
  <a:themeElements>
    <a:clrScheme name="SH chart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58B39"/>
      </a:accent2>
      <a:accent3>
        <a:srgbClr val="6CD2CB"/>
      </a:accent3>
      <a:accent4>
        <a:srgbClr val="0F9383"/>
      </a:accent4>
      <a:accent5>
        <a:srgbClr val="E8E8E8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B68B-93EF-4F9E-B228-B9D199C1039D}">
  <dimension ref="A1:K10"/>
  <sheetViews>
    <sheetView showGridLines="0" tabSelected="1" workbookViewId="0"/>
  </sheetViews>
  <sheetFormatPr defaultColWidth="11.42578125" defaultRowHeight="19.5" x14ac:dyDescent="0.4"/>
  <cols>
    <col min="1" max="1" width="24.28515625" style="33" bestFit="1" customWidth="1"/>
    <col min="2" max="2" width="11.42578125" style="33"/>
    <col min="3" max="3" width="12.28515625" style="33" bestFit="1" customWidth="1"/>
    <col min="4" max="6" width="11.42578125" style="33"/>
    <col min="7" max="8" width="17.140625" style="33" bestFit="1" customWidth="1"/>
    <col min="9" max="9" width="11.42578125" style="33"/>
    <col min="10" max="11" width="17.140625" style="33" bestFit="1" customWidth="1"/>
    <col min="12" max="16384" width="11.42578125" style="33"/>
  </cols>
  <sheetData>
    <row r="1" spans="1:11" x14ac:dyDescent="0.4">
      <c r="A1" s="37" t="s">
        <v>70</v>
      </c>
      <c r="B1" s="37"/>
      <c r="C1" s="38"/>
    </row>
    <row r="2" spans="1:11" s="34" customFormat="1" x14ac:dyDescent="0.25">
      <c r="G2" s="68" t="s">
        <v>72</v>
      </c>
      <c r="H2" s="68"/>
      <c r="J2" s="68" t="s">
        <v>75</v>
      </c>
      <c r="K2" s="68"/>
    </row>
    <row r="3" spans="1:11" s="34" customFormat="1" ht="20.25" thickBot="1" x14ac:dyDescent="0.3">
      <c r="A3" s="34" t="s">
        <v>38</v>
      </c>
      <c r="G3" s="35" t="s">
        <v>74</v>
      </c>
      <c r="H3" s="36" t="s">
        <v>73</v>
      </c>
      <c r="J3" s="35" t="s">
        <v>74</v>
      </c>
      <c r="K3" s="36" t="s">
        <v>73</v>
      </c>
    </row>
    <row r="4" spans="1:11" ht="20.25" thickBot="1" x14ac:dyDescent="0.45">
      <c r="A4" s="39" t="s">
        <v>71</v>
      </c>
      <c r="B4" s="40"/>
      <c r="C4" s="43">
        <f>(K4-G4)/(J4-H4)</f>
        <v>0.96924231274743966</v>
      </c>
      <c r="G4" s="41">
        <f>'TESSI '!AM35</f>
        <v>8323.4861111111095</v>
      </c>
      <c r="H4" s="41">
        <f>'TESSI '!AL16</f>
        <v>-30496.470957206177</v>
      </c>
      <c r="I4" s="34"/>
      <c r="J4" s="41">
        <f>'TESSI SHIFT'!AK35</f>
        <v>1231625.6369098499</v>
      </c>
      <c r="K4" s="41">
        <f>'TESSI SHIFT'!AJ16</f>
        <v>1231625.6369098499</v>
      </c>
    </row>
    <row r="7" spans="1:11" s="34" customFormat="1" x14ac:dyDescent="0.25">
      <c r="G7" s="68" t="s">
        <v>72</v>
      </c>
      <c r="H7" s="68"/>
      <c r="J7" s="68" t="s">
        <v>75</v>
      </c>
      <c r="K7" s="68"/>
    </row>
    <row r="8" spans="1:11" s="34" customFormat="1" ht="20.25" thickBot="1" x14ac:dyDescent="0.3">
      <c r="A8" s="34" t="s">
        <v>76</v>
      </c>
      <c r="G8" s="35" t="s">
        <v>74</v>
      </c>
      <c r="H8" s="36" t="s">
        <v>73</v>
      </c>
      <c r="J8" s="35" t="s">
        <v>74</v>
      </c>
      <c r="K8" s="36" t="s">
        <v>73</v>
      </c>
    </row>
    <row r="9" spans="1:11" ht="20.25" thickBot="1" x14ac:dyDescent="0.45">
      <c r="A9" s="39" t="s">
        <v>71</v>
      </c>
      <c r="B9" s="40"/>
      <c r="C9" s="43">
        <f>(K9-G9)/(J9-H9)</f>
        <v>0.99659460802161748</v>
      </c>
      <c r="G9" s="41">
        <f>'PIXEL '!AM11</f>
        <v>0</v>
      </c>
      <c r="H9" s="41">
        <f>'PIXEL '!AL6</f>
        <v>-2890.9744195530457</v>
      </c>
      <c r="I9" s="34"/>
      <c r="J9" s="41">
        <f>'PIXEL SHIFT'!AM17</f>
        <v>846049.3055555555</v>
      </c>
      <c r="K9" s="41">
        <f>'PIXEL SHIFT'!AL6</f>
        <v>846049.3055555555</v>
      </c>
    </row>
    <row r="10" spans="1:11" x14ac:dyDescent="0.4">
      <c r="H10" s="44"/>
      <c r="K10" s="44"/>
    </row>
  </sheetData>
  <mergeCells count="4">
    <mergeCell ref="G2:H2"/>
    <mergeCell ref="J2:K2"/>
    <mergeCell ref="G7:H7"/>
    <mergeCell ref="J7:K7"/>
  </mergeCells>
  <conditionalFormatting sqref="A4:C4">
    <cfRule type="cellIs" dxfId="1" priority="2" stopIfTrue="1" operator="lessThan">
      <formula>0</formula>
    </cfRule>
  </conditionalFormatting>
  <conditionalFormatting sqref="A9:C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2761-871F-4A94-B958-36AE0A884A04}">
  <sheetPr>
    <tabColor theme="7" tint="0.79998168889431442"/>
  </sheetPr>
  <dimension ref="A1:AM36"/>
  <sheetViews>
    <sheetView showGridLines="0" workbookViewId="0">
      <selection activeCell="C34" sqref="C34"/>
    </sheetView>
  </sheetViews>
  <sheetFormatPr defaultColWidth="11.42578125" defaultRowHeight="15" x14ac:dyDescent="0.25"/>
  <cols>
    <col min="3" max="3" width="15.85546875" bestFit="1" customWidth="1"/>
    <col min="6" max="6" width="15.85546875" bestFit="1" customWidth="1"/>
    <col min="13" max="13" width="14.85546875" bestFit="1" customWidth="1"/>
    <col min="15" max="15" width="23.85546875" bestFit="1" customWidth="1"/>
    <col min="35" max="35" width="17.42578125" customWidth="1"/>
    <col min="36" max="36" width="13.5703125" bestFit="1" customWidth="1"/>
    <col min="38" max="38" width="11.85546875" bestFit="1" customWidth="1"/>
  </cols>
  <sheetData>
    <row r="1" spans="1:39" ht="14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5" t="s">
        <v>21</v>
      </c>
      <c r="Y1" s="6" t="s">
        <v>22</v>
      </c>
      <c r="Z1" s="7" t="s">
        <v>23</v>
      </c>
      <c r="AA1" s="7" t="s">
        <v>24</v>
      </c>
      <c r="AB1" s="8" t="s">
        <v>25</v>
      </c>
      <c r="AC1" s="8" t="s">
        <v>26</v>
      </c>
      <c r="AD1" s="6" t="s">
        <v>27</v>
      </c>
      <c r="AE1" s="6" t="s">
        <v>28</v>
      </c>
      <c r="AF1" s="7" t="s">
        <v>29</v>
      </c>
      <c r="AG1" s="6" t="s">
        <v>30</v>
      </c>
      <c r="AH1" s="6" t="s">
        <v>31</v>
      </c>
      <c r="AI1" s="6" t="s">
        <v>32</v>
      </c>
      <c r="AJ1" s="7" t="s">
        <v>33</v>
      </c>
      <c r="AK1" s="6" t="s">
        <v>34</v>
      </c>
      <c r="AL1" s="6" t="s">
        <v>77</v>
      </c>
      <c r="AM1" s="9"/>
    </row>
    <row r="2" spans="1:39" s="45" customFormat="1" ht="14.45" customHeight="1" x14ac:dyDescent="0.25">
      <c r="A2" s="45">
        <v>111</v>
      </c>
      <c r="B2" s="45" t="s">
        <v>41</v>
      </c>
      <c r="C2" s="45" t="s">
        <v>42</v>
      </c>
      <c r="D2" s="45">
        <v>17</v>
      </c>
      <c r="E2" s="46" t="s">
        <v>36</v>
      </c>
      <c r="F2" s="46" t="s">
        <v>37</v>
      </c>
      <c r="G2" s="46" t="s">
        <v>38</v>
      </c>
      <c r="H2" s="46" t="s">
        <v>61</v>
      </c>
      <c r="I2" s="47">
        <v>45653</v>
      </c>
      <c r="J2" s="47">
        <v>45657</v>
      </c>
      <c r="K2" s="47">
        <v>45838</v>
      </c>
      <c r="L2" s="47">
        <v>45838</v>
      </c>
      <c r="M2" s="48">
        <v>30000000</v>
      </c>
      <c r="N2" s="45" t="s">
        <v>39</v>
      </c>
      <c r="O2" s="49" t="s">
        <v>62</v>
      </c>
      <c r="P2" s="45" t="s">
        <v>40</v>
      </c>
      <c r="Q2" s="50">
        <v>0.03</v>
      </c>
      <c r="S2" s="66"/>
      <c r="T2" s="47">
        <v>45653</v>
      </c>
      <c r="U2" s="47">
        <v>45657</v>
      </c>
      <c r="V2" s="47">
        <v>45838</v>
      </c>
      <c r="W2" s="47">
        <v>45838</v>
      </c>
      <c r="X2" s="51">
        <v>0.50277777777777777</v>
      </c>
      <c r="Y2" s="45">
        <v>181</v>
      </c>
      <c r="Z2" s="49">
        <v>0</v>
      </c>
      <c r="AA2" s="49">
        <v>0</v>
      </c>
      <c r="AB2" s="52">
        <v>0</v>
      </c>
      <c r="AC2" s="52"/>
      <c r="AE2" s="45">
        <v>0</v>
      </c>
      <c r="AF2" s="49"/>
      <c r="AG2" s="45">
        <v>0</v>
      </c>
      <c r="AI2" s="53">
        <v>2.5770000000000001E-2</v>
      </c>
      <c r="AJ2" s="49">
        <v>0</v>
      </c>
      <c r="AL2" s="54">
        <f t="shared" ref="AL2:AL7" si="0">AA2/VLOOKUP(W2,$W$25:$AL$35,16,FALSE)</f>
        <v>0</v>
      </c>
      <c r="AM2" s="55"/>
    </row>
    <row r="3" spans="1:39" s="45" customFormat="1" ht="14.45" customHeight="1" x14ac:dyDescent="0.25">
      <c r="A3" s="45">
        <v>119</v>
      </c>
      <c r="B3" s="45" t="s">
        <v>43</v>
      </c>
      <c r="C3" s="45" t="s">
        <v>44</v>
      </c>
      <c r="D3" s="45">
        <v>19</v>
      </c>
      <c r="E3" s="46" t="s">
        <v>36</v>
      </c>
      <c r="F3" s="46" t="s">
        <v>37</v>
      </c>
      <c r="G3" s="46" t="s">
        <v>38</v>
      </c>
      <c r="H3" s="46" t="s">
        <v>63</v>
      </c>
      <c r="I3" s="47">
        <v>45653</v>
      </c>
      <c r="J3" s="47">
        <v>45657</v>
      </c>
      <c r="K3" s="47">
        <v>45838</v>
      </c>
      <c r="L3" s="47">
        <v>45838</v>
      </c>
      <c r="M3" s="48">
        <v>30000000</v>
      </c>
      <c r="N3" s="45" t="s">
        <v>39</v>
      </c>
      <c r="O3" s="49" t="s">
        <v>62</v>
      </c>
      <c r="P3" s="45" t="s">
        <v>40</v>
      </c>
      <c r="Q3" s="50">
        <v>0.03</v>
      </c>
      <c r="S3" s="66"/>
      <c r="T3" s="47">
        <v>45653</v>
      </c>
      <c r="U3" s="47">
        <v>45657</v>
      </c>
      <c r="V3" s="47">
        <v>45838</v>
      </c>
      <c r="W3" s="47">
        <v>45838</v>
      </c>
      <c r="X3" s="51">
        <v>0.50277777777777777</v>
      </c>
      <c r="Y3" s="45">
        <v>181</v>
      </c>
      <c r="Z3" s="49">
        <v>0</v>
      </c>
      <c r="AA3" s="49">
        <v>0</v>
      </c>
      <c r="AB3" s="52">
        <v>0</v>
      </c>
      <c r="AC3" s="52"/>
      <c r="AE3" s="45">
        <v>0</v>
      </c>
      <c r="AF3" s="49"/>
      <c r="AG3" s="45">
        <v>0</v>
      </c>
      <c r="AI3" s="53">
        <v>2.5770000000000001E-2</v>
      </c>
      <c r="AJ3" s="49">
        <v>0</v>
      </c>
      <c r="AL3" s="54">
        <f t="shared" si="0"/>
        <v>0</v>
      </c>
      <c r="AM3" s="55"/>
    </row>
    <row r="4" spans="1:39" s="45" customFormat="1" ht="14.45" customHeight="1" x14ac:dyDescent="0.25">
      <c r="A4" s="45">
        <v>131</v>
      </c>
      <c r="B4" s="45" t="s">
        <v>47</v>
      </c>
      <c r="C4" s="45" t="s">
        <v>48</v>
      </c>
      <c r="D4" s="45">
        <v>23</v>
      </c>
      <c r="E4" s="46" t="s">
        <v>36</v>
      </c>
      <c r="F4" s="46" t="s">
        <v>37</v>
      </c>
      <c r="G4" s="46" t="s">
        <v>38</v>
      </c>
      <c r="H4" s="46" t="s">
        <v>64</v>
      </c>
      <c r="I4" s="47">
        <v>45653</v>
      </c>
      <c r="J4" s="47">
        <v>45657</v>
      </c>
      <c r="K4" s="47">
        <v>45838</v>
      </c>
      <c r="L4" s="47">
        <v>45838</v>
      </c>
      <c r="M4" s="48">
        <v>20000000</v>
      </c>
      <c r="N4" s="45" t="s">
        <v>39</v>
      </c>
      <c r="O4" s="49" t="s">
        <v>65</v>
      </c>
      <c r="P4" s="45" t="s">
        <v>40</v>
      </c>
      <c r="Q4" s="50">
        <v>0.04</v>
      </c>
      <c r="S4" s="66"/>
      <c r="T4" s="47">
        <v>45653</v>
      </c>
      <c r="U4" s="47">
        <v>45657</v>
      </c>
      <c r="V4" s="47">
        <v>45838</v>
      </c>
      <c r="W4" s="47">
        <v>45838</v>
      </c>
      <c r="X4" s="51">
        <v>0.50277777777777777</v>
      </c>
      <c r="Y4" s="45">
        <v>181</v>
      </c>
      <c r="Z4" s="49">
        <v>0</v>
      </c>
      <c r="AA4" s="49">
        <v>0</v>
      </c>
      <c r="AB4" s="52">
        <v>0</v>
      </c>
      <c r="AC4" s="52"/>
      <c r="AE4" s="45">
        <v>0</v>
      </c>
      <c r="AF4" s="49"/>
      <c r="AG4" s="45">
        <v>0</v>
      </c>
      <c r="AI4" s="53">
        <v>2.5770000000000001E-2</v>
      </c>
      <c r="AJ4" s="49">
        <v>0</v>
      </c>
      <c r="AL4" s="54">
        <f t="shared" si="0"/>
        <v>0</v>
      </c>
      <c r="AM4" s="55"/>
    </row>
    <row r="5" spans="1:39" s="45" customFormat="1" ht="14.45" customHeight="1" x14ac:dyDescent="0.25">
      <c r="A5" s="45">
        <v>135</v>
      </c>
      <c r="B5" s="45" t="s">
        <v>49</v>
      </c>
      <c r="C5" s="45" t="s">
        <v>48</v>
      </c>
      <c r="D5" s="45">
        <v>24</v>
      </c>
      <c r="E5" s="46" t="s">
        <v>36</v>
      </c>
      <c r="F5" s="46" t="s">
        <v>50</v>
      </c>
      <c r="G5" s="46" t="s">
        <v>38</v>
      </c>
      <c r="H5" s="46" t="s">
        <v>64</v>
      </c>
      <c r="I5" s="47">
        <v>45653</v>
      </c>
      <c r="J5" s="47">
        <v>45657</v>
      </c>
      <c r="K5" s="47">
        <v>45838</v>
      </c>
      <c r="L5" s="47">
        <v>45838</v>
      </c>
      <c r="M5" s="48">
        <v>20000000</v>
      </c>
      <c r="N5" s="45" t="s">
        <v>39</v>
      </c>
      <c r="O5" s="49" t="s">
        <v>66</v>
      </c>
      <c r="P5" s="45" t="s">
        <v>40</v>
      </c>
      <c r="Q5" s="50">
        <v>0</v>
      </c>
      <c r="S5" s="66"/>
      <c r="T5" s="47">
        <v>45653</v>
      </c>
      <c r="U5" s="47">
        <v>45657</v>
      </c>
      <c r="V5" s="47">
        <v>45838</v>
      </c>
      <c r="W5" s="47">
        <v>45838</v>
      </c>
      <c r="X5" s="51">
        <v>0.50277777777777777</v>
      </c>
      <c r="Y5" s="45">
        <v>181</v>
      </c>
      <c r="Z5" s="49">
        <v>0</v>
      </c>
      <c r="AA5" s="49">
        <v>0</v>
      </c>
      <c r="AB5" s="52">
        <v>0</v>
      </c>
      <c r="AC5" s="52"/>
      <c r="AE5" s="45">
        <v>0</v>
      </c>
      <c r="AF5" s="49"/>
      <c r="AG5" s="45">
        <v>0</v>
      </c>
      <c r="AI5" s="53">
        <v>2.5770000000000001E-2</v>
      </c>
      <c r="AJ5" s="49">
        <v>0</v>
      </c>
      <c r="AL5" s="54">
        <f t="shared" si="0"/>
        <v>0</v>
      </c>
      <c r="AM5" s="55"/>
    </row>
    <row r="6" spans="1:39" s="45" customFormat="1" ht="14.45" customHeight="1" x14ac:dyDescent="0.25">
      <c r="A6" s="45">
        <v>139</v>
      </c>
      <c r="B6" s="45" t="s">
        <v>51</v>
      </c>
      <c r="C6" s="45" t="s">
        <v>48</v>
      </c>
      <c r="D6" s="45">
        <v>25</v>
      </c>
      <c r="E6" s="46" t="s">
        <v>36</v>
      </c>
      <c r="F6" s="46" t="s">
        <v>50</v>
      </c>
      <c r="G6" s="46" t="s">
        <v>38</v>
      </c>
      <c r="H6" s="46" t="s">
        <v>64</v>
      </c>
      <c r="I6" s="47">
        <v>45653</v>
      </c>
      <c r="J6" s="47">
        <v>45657</v>
      </c>
      <c r="K6" s="47">
        <v>45838</v>
      </c>
      <c r="L6" s="47">
        <v>45838</v>
      </c>
      <c r="M6" s="48">
        <v>-20000000</v>
      </c>
      <c r="N6" s="45" t="s">
        <v>39</v>
      </c>
      <c r="O6" s="49" t="s">
        <v>78</v>
      </c>
      <c r="P6" s="45" t="s">
        <v>40</v>
      </c>
      <c r="Q6" s="50">
        <v>2.4E-2</v>
      </c>
      <c r="S6" s="66"/>
      <c r="T6" s="47">
        <v>45653</v>
      </c>
      <c r="U6" s="47">
        <v>45657</v>
      </c>
      <c r="V6" s="47">
        <v>45838</v>
      </c>
      <c r="W6" s="47">
        <v>45838</v>
      </c>
      <c r="X6" s="51">
        <v>0.50277777777777777</v>
      </c>
      <c r="Y6" s="45">
        <v>181</v>
      </c>
      <c r="Z6" s="49">
        <v>0</v>
      </c>
      <c r="AA6" s="49">
        <v>0</v>
      </c>
      <c r="AB6" s="52">
        <v>0</v>
      </c>
      <c r="AC6" s="52"/>
      <c r="AE6" s="45">
        <v>0</v>
      </c>
      <c r="AF6" s="49"/>
      <c r="AG6" s="45">
        <v>0</v>
      </c>
      <c r="AI6" s="53">
        <v>2.5770000000000001E-2</v>
      </c>
      <c r="AJ6" s="49">
        <v>0</v>
      </c>
      <c r="AL6" s="54">
        <f t="shared" si="0"/>
        <v>0</v>
      </c>
      <c r="AM6" s="55"/>
    </row>
    <row r="7" spans="1:39" s="45" customFormat="1" ht="14.45" customHeight="1" x14ac:dyDescent="0.25">
      <c r="A7" s="45">
        <v>149</v>
      </c>
      <c r="B7" s="45" t="s">
        <v>56</v>
      </c>
      <c r="C7" s="45" t="s">
        <v>57</v>
      </c>
      <c r="D7" s="45">
        <v>29</v>
      </c>
      <c r="E7" s="46" t="s">
        <v>36</v>
      </c>
      <c r="F7" s="46" t="s">
        <v>37</v>
      </c>
      <c r="G7" s="46" t="s">
        <v>38</v>
      </c>
      <c r="H7" s="46" t="s">
        <v>63</v>
      </c>
      <c r="I7" s="47">
        <v>45653</v>
      </c>
      <c r="J7" s="47">
        <v>45657</v>
      </c>
      <c r="K7" s="47">
        <v>45838</v>
      </c>
      <c r="L7" s="47">
        <v>45838</v>
      </c>
      <c r="M7" s="48">
        <v>21500000</v>
      </c>
      <c r="N7" s="45" t="s">
        <v>39</v>
      </c>
      <c r="O7" s="49" t="s">
        <v>62</v>
      </c>
      <c r="P7" s="45" t="s">
        <v>40</v>
      </c>
      <c r="Q7" s="50">
        <v>0.03</v>
      </c>
      <c r="S7" s="66"/>
      <c r="T7" s="47">
        <v>45653</v>
      </c>
      <c r="U7" s="47">
        <v>45657</v>
      </c>
      <c r="V7" s="47">
        <v>45838</v>
      </c>
      <c r="W7" s="47">
        <v>45838</v>
      </c>
      <c r="X7" s="51">
        <v>0.50277777777777777</v>
      </c>
      <c r="Y7" s="45">
        <v>181</v>
      </c>
      <c r="Z7" s="49">
        <v>0</v>
      </c>
      <c r="AA7" s="49">
        <v>0</v>
      </c>
      <c r="AB7" s="52">
        <v>0</v>
      </c>
      <c r="AC7" s="52"/>
      <c r="AE7" s="45">
        <v>0</v>
      </c>
      <c r="AF7" s="49"/>
      <c r="AG7" s="45">
        <v>0</v>
      </c>
      <c r="AI7" s="53">
        <v>2.5770000000000001E-2</v>
      </c>
      <c r="AJ7" s="49">
        <v>0</v>
      </c>
      <c r="AL7" s="54">
        <f t="shared" si="0"/>
        <v>0</v>
      </c>
      <c r="AM7" s="55"/>
    </row>
    <row r="8" spans="1:39" s="45" customFormat="1" ht="14.45" customHeight="1" x14ac:dyDescent="0.25">
      <c r="A8" s="45">
        <v>156</v>
      </c>
      <c r="B8" s="45" t="s">
        <v>58</v>
      </c>
      <c r="C8" s="45" t="s">
        <v>79</v>
      </c>
      <c r="D8" s="45">
        <v>31</v>
      </c>
      <c r="E8" s="46" t="s">
        <v>36</v>
      </c>
      <c r="F8" s="46" t="s">
        <v>37</v>
      </c>
      <c r="G8" s="46" t="s">
        <v>38</v>
      </c>
      <c r="H8" s="46" t="s">
        <v>60</v>
      </c>
      <c r="I8" s="47">
        <v>45653</v>
      </c>
      <c r="J8" s="47">
        <v>45657</v>
      </c>
      <c r="K8" s="47">
        <v>45838</v>
      </c>
      <c r="L8" s="47">
        <v>45838</v>
      </c>
      <c r="M8" s="48">
        <v>21500000</v>
      </c>
      <c r="N8" s="45" t="s">
        <v>39</v>
      </c>
      <c r="O8" s="49" t="s">
        <v>68</v>
      </c>
      <c r="P8" s="45" t="s">
        <v>40</v>
      </c>
      <c r="Q8" s="50">
        <v>2.5000000000000001E-2</v>
      </c>
      <c r="S8" s="66"/>
      <c r="T8" s="47">
        <v>45653</v>
      </c>
      <c r="U8" s="47">
        <v>45657</v>
      </c>
      <c r="V8" s="47">
        <v>45838</v>
      </c>
      <c r="W8" s="47">
        <v>45838</v>
      </c>
      <c r="X8" s="51">
        <v>0.50277777777777777</v>
      </c>
      <c r="Y8" s="45">
        <v>181</v>
      </c>
      <c r="Z8" s="49">
        <v>8224.4266298830244</v>
      </c>
      <c r="AA8" s="49">
        <v>8224.4266298830244</v>
      </c>
      <c r="AB8" s="52">
        <v>8224.4266298830244</v>
      </c>
      <c r="AC8" s="52"/>
      <c r="AE8" s="45">
        <v>45.438821159574722</v>
      </c>
      <c r="AF8" s="49"/>
      <c r="AG8" s="45">
        <v>7.6999999999999985E-4</v>
      </c>
      <c r="AI8" s="53">
        <v>2.5770000000000001E-2</v>
      </c>
      <c r="AJ8" s="49">
        <v>8224.4266298830244</v>
      </c>
      <c r="AL8" s="54">
        <f t="shared" ref="AL8:AL15" si="1">AA8/VLOOKUP(W8,$W$25:$AL$35,16,FALSE)</f>
        <v>8323.4924375132468</v>
      </c>
      <c r="AM8" s="55"/>
    </row>
    <row r="9" spans="1:39" s="45" customFormat="1" ht="14.45" customHeight="1" x14ac:dyDescent="0.25">
      <c r="A9" s="45">
        <v>112</v>
      </c>
      <c r="B9" s="45" t="s">
        <v>41</v>
      </c>
      <c r="C9" s="45" t="s">
        <v>42</v>
      </c>
      <c r="D9" s="45">
        <v>17</v>
      </c>
      <c r="E9" s="46" t="s">
        <v>36</v>
      </c>
      <c r="F9" s="46" t="s">
        <v>37</v>
      </c>
      <c r="G9" s="46" t="s">
        <v>38</v>
      </c>
      <c r="H9" s="46" t="s">
        <v>61</v>
      </c>
      <c r="I9" s="47">
        <v>45834</v>
      </c>
      <c r="J9" s="47">
        <v>45838</v>
      </c>
      <c r="K9" s="47">
        <v>46022</v>
      </c>
      <c r="L9" s="47">
        <v>46022</v>
      </c>
      <c r="M9" s="48">
        <v>30000000</v>
      </c>
      <c r="N9" s="45" t="s">
        <v>39</v>
      </c>
      <c r="O9" s="49" t="s">
        <v>62</v>
      </c>
      <c r="P9" s="45" t="s">
        <v>40</v>
      </c>
      <c r="Q9" s="50">
        <v>0.03</v>
      </c>
      <c r="S9" s="66"/>
      <c r="T9" s="47">
        <v>45834</v>
      </c>
      <c r="U9" s="47">
        <v>45838</v>
      </c>
      <c r="V9" s="47">
        <v>46022</v>
      </c>
      <c r="W9" s="47">
        <v>46022</v>
      </c>
      <c r="X9" s="51">
        <v>0.51111111111111107</v>
      </c>
      <c r="Y9" s="45">
        <v>184</v>
      </c>
      <c r="Z9" s="49">
        <v>0</v>
      </c>
      <c r="AA9" s="49">
        <v>0</v>
      </c>
      <c r="AB9" s="52">
        <v>0</v>
      </c>
      <c r="AC9" s="52"/>
      <c r="AE9" s="45">
        <v>0</v>
      </c>
      <c r="AF9" s="49"/>
      <c r="AG9" s="45">
        <v>0</v>
      </c>
      <c r="AI9" s="53">
        <v>2.020240470829171E-2</v>
      </c>
      <c r="AJ9" s="49">
        <v>1047.5982893312384</v>
      </c>
      <c r="AL9" s="54">
        <f t="shared" si="1"/>
        <v>0</v>
      </c>
      <c r="AM9" s="55"/>
    </row>
    <row r="10" spans="1:39" s="45" customFormat="1" ht="14.45" customHeight="1" x14ac:dyDescent="0.25">
      <c r="A10" s="45">
        <v>120</v>
      </c>
      <c r="B10" s="45" t="s">
        <v>43</v>
      </c>
      <c r="C10" s="45" t="s">
        <v>44</v>
      </c>
      <c r="D10" s="45">
        <v>19</v>
      </c>
      <c r="E10" s="46" t="s">
        <v>36</v>
      </c>
      <c r="F10" s="46" t="s">
        <v>37</v>
      </c>
      <c r="G10" s="46" t="s">
        <v>38</v>
      </c>
      <c r="H10" s="46" t="s">
        <v>63</v>
      </c>
      <c r="I10" s="47">
        <v>45834</v>
      </c>
      <c r="J10" s="47">
        <v>45838</v>
      </c>
      <c r="K10" s="47">
        <v>46022</v>
      </c>
      <c r="L10" s="47">
        <v>46022</v>
      </c>
      <c r="M10" s="48">
        <v>30000000</v>
      </c>
      <c r="N10" s="45" t="s">
        <v>39</v>
      </c>
      <c r="O10" s="49" t="s">
        <v>62</v>
      </c>
      <c r="P10" s="45" t="s">
        <v>40</v>
      </c>
      <c r="Q10" s="50">
        <v>0.03</v>
      </c>
      <c r="S10" s="66"/>
      <c r="T10" s="47">
        <v>45834</v>
      </c>
      <c r="U10" s="47">
        <v>45838</v>
      </c>
      <c r="V10" s="47">
        <v>46022</v>
      </c>
      <c r="W10" s="47">
        <v>46022</v>
      </c>
      <c r="X10" s="51">
        <v>0.51111111111111107</v>
      </c>
      <c r="Y10" s="45">
        <v>184</v>
      </c>
      <c r="Z10" s="49">
        <v>0</v>
      </c>
      <c r="AA10" s="49">
        <v>0</v>
      </c>
      <c r="AB10" s="52">
        <v>0</v>
      </c>
      <c r="AC10" s="52"/>
      <c r="AE10" s="45">
        <v>0</v>
      </c>
      <c r="AF10" s="49"/>
      <c r="AG10" s="45">
        <v>0</v>
      </c>
      <c r="AI10" s="53">
        <v>2.020240470829171E-2</v>
      </c>
      <c r="AJ10" s="49">
        <v>1047.5982893312384</v>
      </c>
      <c r="AL10" s="54">
        <f t="shared" si="1"/>
        <v>0</v>
      </c>
      <c r="AM10" s="55"/>
    </row>
    <row r="11" spans="1:39" s="45" customFormat="1" ht="14.45" customHeight="1" x14ac:dyDescent="0.25">
      <c r="A11" s="45">
        <v>132</v>
      </c>
      <c r="B11" s="45" t="s">
        <v>47</v>
      </c>
      <c r="C11" s="45" t="s">
        <v>48</v>
      </c>
      <c r="D11" s="45">
        <v>23</v>
      </c>
      <c r="E11" s="46" t="s">
        <v>36</v>
      </c>
      <c r="F11" s="46" t="s">
        <v>37</v>
      </c>
      <c r="G11" s="46" t="s">
        <v>38</v>
      </c>
      <c r="H11" s="46" t="s">
        <v>64</v>
      </c>
      <c r="I11" s="47">
        <v>45834</v>
      </c>
      <c r="J11" s="47">
        <v>45838</v>
      </c>
      <c r="K11" s="47">
        <v>46022</v>
      </c>
      <c r="L11" s="47">
        <v>46022</v>
      </c>
      <c r="M11" s="48">
        <v>20000000</v>
      </c>
      <c r="N11" s="45" t="s">
        <v>39</v>
      </c>
      <c r="O11" s="49" t="s">
        <v>65</v>
      </c>
      <c r="P11" s="45" t="s">
        <v>40</v>
      </c>
      <c r="Q11" s="50">
        <v>0.04</v>
      </c>
      <c r="S11" s="66"/>
      <c r="T11" s="47">
        <v>45834</v>
      </c>
      <c r="U11" s="47">
        <v>45838</v>
      </c>
      <c r="V11" s="47">
        <v>46022</v>
      </c>
      <c r="W11" s="47">
        <v>46022</v>
      </c>
      <c r="X11" s="51">
        <v>0.51111111111111107</v>
      </c>
      <c r="Y11" s="45">
        <v>184</v>
      </c>
      <c r="Z11" s="49">
        <v>0</v>
      </c>
      <c r="AA11" s="49">
        <v>0</v>
      </c>
      <c r="AB11" s="52">
        <v>0</v>
      </c>
      <c r="AC11" s="52"/>
      <c r="AE11" s="45">
        <v>0</v>
      </c>
      <c r="AF11" s="49"/>
      <c r="AG11" s="45">
        <v>0</v>
      </c>
      <c r="AI11" s="53">
        <v>2.020240470829171E-2</v>
      </c>
      <c r="AJ11" s="49">
        <v>45.0383933099655</v>
      </c>
      <c r="AL11" s="54">
        <f t="shared" si="1"/>
        <v>0</v>
      </c>
      <c r="AM11" s="55"/>
    </row>
    <row r="12" spans="1:39" s="45" customFormat="1" ht="14.45" customHeight="1" x14ac:dyDescent="0.25">
      <c r="A12" s="45">
        <v>136</v>
      </c>
      <c r="B12" s="45" t="s">
        <v>49</v>
      </c>
      <c r="C12" s="45" t="s">
        <v>48</v>
      </c>
      <c r="D12" s="45">
        <v>24</v>
      </c>
      <c r="E12" s="46" t="s">
        <v>36</v>
      </c>
      <c r="F12" s="46" t="s">
        <v>50</v>
      </c>
      <c r="G12" s="46" t="s">
        <v>38</v>
      </c>
      <c r="H12" s="46" t="s">
        <v>64</v>
      </c>
      <c r="I12" s="47">
        <v>45834</v>
      </c>
      <c r="J12" s="47">
        <v>45838</v>
      </c>
      <c r="K12" s="47">
        <v>46022</v>
      </c>
      <c r="L12" s="47">
        <v>46022</v>
      </c>
      <c r="M12" s="48">
        <v>20000000</v>
      </c>
      <c r="N12" s="45" t="s">
        <v>39</v>
      </c>
      <c r="O12" s="49" t="s">
        <v>66</v>
      </c>
      <c r="P12" s="45" t="s">
        <v>40</v>
      </c>
      <c r="Q12" s="50">
        <v>0</v>
      </c>
      <c r="S12" s="66"/>
      <c r="T12" s="47">
        <v>45834</v>
      </c>
      <c r="U12" s="47">
        <v>45838</v>
      </c>
      <c r="V12" s="47">
        <v>46022</v>
      </c>
      <c r="W12" s="47">
        <v>46022</v>
      </c>
      <c r="X12" s="51">
        <v>0.51111111111111107</v>
      </c>
      <c r="Y12" s="45">
        <v>184</v>
      </c>
      <c r="Z12" s="49">
        <v>0</v>
      </c>
      <c r="AA12" s="49">
        <v>0</v>
      </c>
      <c r="AB12" s="52">
        <v>0</v>
      </c>
      <c r="AC12" s="52"/>
      <c r="AE12" s="45">
        <v>0</v>
      </c>
      <c r="AF12" s="49"/>
      <c r="AG12" s="45">
        <v>0</v>
      </c>
      <c r="AI12" s="53">
        <v>2.020240470829171E-2</v>
      </c>
      <c r="AJ12" s="49">
        <v>61.145569304190943</v>
      </c>
      <c r="AL12" s="54">
        <f t="shared" si="1"/>
        <v>0</v>
      </c>
      <c r="AM12" s="55"/>
    </row>
    <row r="13" spans="1:39" s="45" customFormat="1" ht="14.45" customHeight="1" x14ac:dyDescent="0.25">
      <c r="A13" s="45">
        <v>140</v>
      </c>
      <c r="B13" s="45" t="s">
        <v>51</v>
      </c>
      <c r="C13" s="45" t="s">
        <v>48</v>
      </c>
      <c r="D13" s="45">
        <v>25</v>
      </c>
      <c r="E13" s="46" t="s">
        <v>36</v>
      </c>
      <c r="F13" s="46" t="s">
        <v>50</v>
      </c>
      <c r="G13" s="46" t="s">
        <v>38</v>
      </c>
      <c r="H13" s="46" t="s">
        <v>64</v>
      </c>
      <c r="I13" s="47">
        <v>45834</v>
      </c>
      <c r="J13" s="47">
        <v>45838</v>
      </c>
      <c r="K13" s="47">
        <v>46022</v>
      </c>
      <c r="L13" s="47">
        <v>46022</v>
      </c>
      <c r="M13" s="48">
        <v>-20000000</v>
      </c>
      <c r="N13" s="45" t="s">
        <v>39</v>
      </c>
      <c r="O13" s="49" t="s">
        <v>78</v>
      </c>
      <c r="P13" s="45" t="s">
        <v>40</v>
      </c>
      <c r="Q13" s="50">
        <v>2.4E-2</v>
      </c>
      <c r="S13" s="66"/>
      <c r="T13" s="47">
        <v>45834</v>
      </c>
      <c r="U13" s="47">
        <v>45838</v>
      </c>
      <c r="V13" s="47">
        <v>46022</v>
      </c>
      <c r="W13" s="47">
        <v>46022</v>
      </c>
      <c r="X13" s="51">
        <v>0.51111111111111107</v>
      </c>
      <c r="Y13" s="45">
        <v>184</v>
      </c>
      <c r="Z13" s="49">
        <v>-38000.203065099478</v>
      </c>
      <c r="AA13" s="49">
        <v>-38000.203065099478</v>
      </c>
      <c r="AB13" s="52">
        <v>-38000.203065099478</v>
      </c>
      <c r="AC13" s="52"/>
      <c r="AE13" s="45">
        <v>0</v>
      </c>
      <c r="AF13" s="49"/>
      <c r="AG13" s="45">
        <v>3.7975952917082903E-3</v>
      </c>
      <c r="AI13" s="53">
        <v>2.020240470829171E-2</v>
      </c>
      <c r="AJ13" s="49">
        <v>-43511.059319820299</v>
      </c>
      <c r="AL13" s="54">
        <f t="shared" si="1"/>
        <v>-38819.963394719423</v>
      </c>
      <c r="AM13" s="55"/>
    </row>
    <row r="14" spans="1:39" s="45" customFormat="1" ht="14.45" customHeight="1" x14ac:dyDescent="0.25">
      <c r="A14" s="45">
        <v>150</v>
      </c>
      <c r="B14" s="45" t="s">
        <v>56</v>
      </c>
      <c r="C14" s="45" t="s">
        <v>57</v>
      </c>
      <c r="D14" s="45">
        <v>29</v>
      </c>
      <c r="E14" s="46" t="s">
        <v>36</v>
      </c>
      <c r="F14" s="46" t="s">
        <v>37</v>
      </c>
      <c r="G14" s="46" t="s">
        <v>38</v>
      </c>
      <c r="H14" s="46" t="s">
        <v>63</v>
      </c>
      <c r="I14" s="47">
        <v>45834</v>
      </c>
      <c r="J14" s="47">
        <v>45838</v>
      </c>
      <c r="K14" s="47">
        <v>46022</v>
      </c>
      <c r="L14" s="47">
        <v>46022</v>
      </c>
      <c r="M14" s="48">
        <v>21500000</v>
      </c>
      <c r="N14" s="45" t="s">
        <v>39</v>
      </c>
      <c r="O14" s="49" t="s">
        <v>62</v>
      </c>
      <c r="P14" s="45" t="s">
        <v>40</v>
      </c>
      <c r="Q14" s="50">
        <v>0.03</v>
      </c>
      <c r="S14" s="66"/>
      <c r="T14" s="47">
        <v>45834</v>
      </c>
      <c r="U14" s="47">
        <v>45838</v>
      </c>
      <c r="V14" s="47">
        <v>46022</v>
      </c>
      <c r="W14" s="47">
        <v>46022</v>
      </c>
      <c r="X14" s="51">
        <v>0.51111111111111107</v>
      </c>
      <c r="Y14" s="45">
        <v>184</v>
      </c>
      <c r="Z14" s="49">
        <v>0</v>
      </c>
      <c r="AA14" s="49">
        <v>0</v>
      </c>
      <c r="AB14" s="52">
        <v>0</v>
      </c>
      <c r="AC14" s="52"/>
      <c r="AE14" s="45">
        <v>0</v>
      </c>
      <c r="AF14" s="49"/>
      <c r="AG14" s="45">
        <v>0</v>
      </c>
      <c r="AI14" s="53">
        <v>2.020240470829171E-2</v>
      </c>
      <c r="AJ14" s="49">
        <v>750.77877402072079</v>
      </c>
      <c r="AL14" s="54">
        <f t="shared" si="1"/>
        <v>0</v>
      </c>
      <c r="AM14" s="55"/>
    </row>
    <row r="15" spans="1:39" s="45" customFormat="1" ht="14.45" customHeight="1" x14ac:dyDescent="0.25">
      <c r="A15" s="45">
        <v>157</v>
      </c>
      <c r="B15" s="45" t="s">
        <v>58</v>
      </c>
      <c r="C15" s="45" t="s">
        <v>79</v>
      </c>
      <c r="D15" s="45">
        <v>31</v>
      </c>
      <c r="E15" s="46" t="s">
        <v>36</v>
      </c>
      <c r="F15" s="46" t="s">
        <v>37</v>
      </c>
      <c r="G15" s="46" t="s">
        <v>38</v>
      </c>
      <c r="H15" s="46" t="s">
        <v>60</v>
      </c>
      <c r="I15" s="47">
        <v>45834</v>
      </c>
      <c r="J15" s="47">
        <v>45838</v>
      </c>
      <c r="K15" s="47">
        <v>46022</v>
      </c>
      <c r="L15" s="47">
        <v>46022</v>
      </c>
      <c r="M15" s="48">
        <v>21500000</v>
      </c>
      <c r="N15" s="45" t="s">
        <v>39</v>
      </c>
      <c r="O15" s="49" t="s">
        <v>68</v>
      </c>
      <c r="P15" s="45" t="s">
        <v>40</v>
      </c>
      <c r="Q15" s="50">
        <v>2.5000000000000001E-2</v>
      </c>
      <c r="S15" s="66"/>
      <c r="T15" s="47">
        <v>45834</v>
      </c>
      <c r="U15" s="47">
        <v>45838</v>
      </c>
      <c r="V15" s="47">
        <v>46022</v>
      </c>
      <c r="W15" s="47">
        <v>46022</v>
      </c>
      <c r="X15" s="51">
        <v>0.51111111111111107</v>
      </c>
      <c r="Y15" s="45">
        <v>184</v>
      </c>
      <c r="Z15" s="49">
        <v>0</v>
      </c>
      <c r="AA15" s="49">
        <v>0</v>
      </c>
      <c r="AB15" s="52">
        <v>0</v>
      </c>
      <c r="AC15" s="52"/>
      <c r="AE15" s="45">
        <v>0</v>
      </c>
      <c r="AF15" s="49"/>
      <c r="AG15" s="45">
        <v>0</v>
      </c>
      <c r="AI15" s="53">
        <v>2.020240470829171E-2</v>
      </c>
      <c r="AJ15" s="49">
        <v>3941.5405038168456</v>
      </c>
      <c r="AL15" s="54">
        <f t="shared" si="1"/>
        <v>0</v>
      </c>
      <c r="AM15" s="55"/>
    </row>
    <row r="16" spans="1:39" s="45" customFormat="1" ht="14.45" customHeight="1" x14ac:dyDescent="0.25">
      <c r="I16" s="47"/>
      <c r="J16" s="47"/>
      <c r="K16" s="47"/>
      <c r="L16" s="47"/>
      <c r="M16" s="49"/>
      <c r="O16" s="49"/>
      <c r="S16" s="66"/>
      <c r="T16" s="47"/>
      <c r="U16" s="47"/>
      <c r="V16" s="47"/>
      <c r="W16" s="47"/>
      <c r="X16" s="51"/>
      <c r="Z16" s="49"/>
      <c r="AA16" s="49"/>
      <c r="AB16" s="52"/>
      <c r="AC16" s="52"/>
      <c r="AF16" s="49"/>
      <c r="AI16" s="67"/>
      <c r="AJ16" s="49"/>
      <c r="AL16" s="54">
        <f>SUM(AL2:AL15)</f>
        <v>-30496.470957206177</v>
      </c>
      <c r="AM16" s="55"/>
    </row>
    <row r="17" spans="1:39" s="45" customFormat="1" ht="14.45" customHeight="1" x14ac:dyDescent="0.25">
      <c r="I17" s="47"/>
      <c r="J17" s="47"/>
      <c r="K17" s="47"/>
      <c r="L17" s="47"/>
      <c r="M17" s="49"/>
      <c r="O17" s="49"/>
      <c r="S17" s="66"/>
      <c r="T17" s="47"/>
      <c r="U17" s="47"/>
      <c r="V17" s="47"/>
      <c r="W17" s="47"/>
      <c r="X17" s="51"/>
      <c r="Z17" s="49"/>
      <c r="AA17" s="49"/>
      <c r="AB17" s="52"/>
      <c r="AC17" s="52"/>
      <c r="AF17" s="49"/>
      <c r="AI17" s="67"/>
      <c r="AJ17" s="49"/>
      <c r="AL17" s="54"/>
      <c r="AM17" s="55"/>
    </row>
    <row r="18" spans="1:39" ht="14.45" customHeight="1" x14ac:dyDescent="0.25">
      <c r="I18" s="13"/>
      <c r="J18" s="13"/>
      <c r="K18" s="13"/>
      <c r="L18" s="13"/>
      <c r="M18" s="10"/>
      <c r="O18" s="10"/>
      <c r="S18" s="16"/>
      <c r="T18" s="13"/>
      <c r="U18" s="13"/>
      <c r="V18" s="13"/>
      <c r="W18" s="13"/>
      <c r="X18" s="17"/>
      <c r="Z18" s="10"/>
      <c r="AA18" s="10"/>
      <c r="AB18" s="18"/>
      <c r="AC18" s="18"/>
      <c r="AF18" s="10"/>
      <c r="AI18" s="31"/>
      <c r="AJ18" s="10"/>
      <c r="AL18" s="32"/>
      <c r="AM18" s="9"/>
    </row>
    <row r="19" spans="1:39" ht="14.45" customHeight="1" x14ac:dyDescent="0.25">
      <c r="I19" s="13"/>
      <c r="J19" s="13"/>
      <c r="K19" s="13"/>
      <c r="L19" s="13"/>
      <c r="M19" s="10"/>
      <c r="O19" s="10"/>
      <c r="S19" s="16"/>
      <c r="T19" s="13"/>
      <c r="U19" s="13"/>
      <c r="V19" s="13"/>
      <c r="W19" s="13"/>
      <c r="X19" s="17"/>
      <c r="Z19" s="10"/>
      <c r="AA19" s="10"/>
      <c r="AB19" s="18"/>
      <c r="AC19" s="18"/>
      <c r="AF19" s="10"/>
      <c r="AI19" s="31"/>
      <c r="AJ19" s="10"/>
      <c r="AL19" s="32"/>
      <c r="AM19" s="9"/>
    </row>
    <row r="20" spans="1:39" ht="14.45" customHeight="1" x14ac:dyDescent="0.25">
      <c r="I20" s="13"/>
      <c r="J20" s="13"/>
      <c r="K20" s="13"/>
      <c r="L20" s="13"/>
      <c r="M20" s="10"/>
      <c r="O20" s="10"/>
      <c r="T20" s="13"/>
      <c r="U20" s="13"/>
      <c r="V20" s="13"/>
      <c r="W20" s="13"/>
      <c r="X20" s="17"/>
      <c r="Z20" s="10"/>
      <c r="AA20" s="10"/>
      <c r="AB20" s="18"/>
      <c r="AC20" s="18"/>
      <c r="AF20" s="10"/>
      <c r="AI20" s="31"/>
      <c r="AJ20" s="10"/>
      <c r="AL20" s="32"/>
      <c r="AM20" s="9"/>
    </row>
    <row r="21" spans="1:39" ht="14.45" customHeight="1" x14ac:dyDescent="0.25">
      <c r="I21" s="13"/>
      <c r="J21" s="13"/>
      <c r="K21" s="13"/>
      <c r="L21" s="13"/>
      <c r="M21" s="10"/>
      <c r="O21" s="10"/>
      <c r="T21" s="13"/>
      <c r="U21" s="13"/>
      <c r="V21" s="13"/>
      <c r="W21" s="13"/>
      <c r="X21" s="17"/>
      <c r="Z21" s="10"/>
      <c r="AA21" s="10"/>
      <c r="AB21" s="18"/>
      <c r="AC21" s="18"/>
      <c r="AF21" s="10"/>
      <c r="AI21" s="31"/>
      <c r="AJ21" s="10"/>
      <c r="AL21" s="32"/>
      <c r="AM21" s="9"/>
    </row>
    <row r="22" spans="1:39" ht="14.45" customHeight="1" x14ac:dyDescent="0.25">
      <c r="I22" s="13"/>
      <c r="J22" s="13"/>
      <c r="K22" s="13"/>
      <c r="L22" s="13"/>
      <c r="M22" s="10"/>
      <c r="O22" s="10"/>
      <c r="T22" s="13"/>
      <c r="U22" s="13"/>
      <c r="V22" s="13"/>
      <c r="W22" s="13"/>
      <c r="X22" s="17"/>
      <c r="Z22" s="10"/>
      <c r="AA22" s="10"/>
      <c r="AB22" s="18"/>
      <c r="AC22" s="18"/>
      <c r="AF22" s="10"/>
      <c r="AI22" s="31"/>
      <c r="AJ22" s="10"/>
      <c r="AL22" s="32"/>
      <c r="AM22" s="9"/>
    </row>
    <row r="23" spans="1:39" x14ac:dyDescent="0.25">
      <c r="AJ23" s="32"/>
      <c r="AL23" s="32"/>
    </row>
    <row r="24" spans="1:39" ht="14.45" customHeight="1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2" t="s">
        <v>8</v>
      </c>
      <c r="J24" s="2" t="s">
        <v>9</v>
      </c>
      <c r="K24" s="2" t="s">
        <v>10</v>
      </c>
      <c r="L24" s="2" t="s">
        <v>11</v>
      </c>
      <c r="M24" s="3" t="s">
        <v>12</v>
      </c>
      <c r="N24" s="1" t="s">
        <v>13</v>
      </c>
      <c r="O24" s="3" t="s">
        <v>14</v>
      </c>
      <c r="P24" s="1" t="s">
        <v>15</v>
      </c>
      <c r="Q24" s="1" t="s">
        <v>16</v>
      </c>
      <c r="T24" s="4" t="s">
        <v>17</v>
      </c>
      <c r="U24" s="4" t="s">
        <v>18</v>
      </c>
      <c r="V24" s="4" t="s">
        <v>19</v>
      </c>
      <c r="W24" s="4" t="s">
        <v>20</v>
      </c>
      <c r="X24" s="5" t="s">
        <v>21</v>
      </c>
      <c r="Y24" s="6" t="s">
        <v>22</v>
      </c>
      <c r="Z24" s="7" t="s">
        <v>23</v>
      </c>
      <c r="AA24" s="7" t="s">
        <v>24</v>
      </c>
      <c r="AB24" s="8" t="s">
        <v>25</v>
      </c>
      <c r="AC24" s="8" t="s">
        <v>26</v>
      </c>
      <c r="AD24" s="6" t="s">
        <v>27</v>
      </c>
      <c r="AE24" s="6" t="s">
        <v>28</v>
      </c>
      <c r="AF24" s="7" t="s">
        <v>29</v>
      </c>
      <c r="AG24" s="6" t="s">
        <v>30</v>
      </c>
      <c r="AH24" s="6" t="s">
        <v>31</v>
      </c>
      <c r="AI24" s="6" t="s">
        <v>32</v>
      </c>
      <c r="AJ24" s="7" t="s">
        <v>33</v>
      </c>
      <c r="AK24" s="6" t="s">
        <v>34</v>
      </c>
      <c r="AL24" s="6" t="s">
        <v>27</v>
      </c>
      <c r="AM24" s="6" t="s">
        <v>77</v>
      </c>
    </row>
    <row r="25" spans="1:39" ht="14.45" customHeight="1" x14ac:dyDescent="0.25">
      <c r="A25">
        <v>163</v>
      </c>
      <c r="B25" t="s">
        <v>41</v>
      </c>
      <c r="C25" s="12" t="s">
        <v>69</v>
      </c>
      <c r="D25">
        <v>17</v>
      </c>
      <c r="E25" s="12" t="s">
        <v>36</v>
      </c>
      <c r="F25" s="12" t="s">
        <v>69</v>
      </c>
      <c r="G25" s="12" t="s">
        <v>38</v>
      </c>
      <c r="H25" s="12" t="s">
        <v>61</v>
      </c>
      <c r="I25" s="13">
        <v>45653</v>
      </c>
      <c r="J25" s="13">
        <v>45657</v>
      </c>
      <c r="K25" s="13">
        <v>45838</v>
      </c>
      <c r="L25" s="13">
        <v>45838</v>
      </c>
      <c r="M25" s="14">
        <v>30000000</v>
      </c>
      <c r="N25" t="s">
        <v>39</v>
      </c>
      <c r="O25" s="10" t="s">
        <v>62</v>
      </c>
      <c r="P25" t="s">
        <v>40</v>
      </c>
      <c r="Q25" s="15">
        <v>0.03</v>
      </c>
      <c r="S25" s="16"/>
      <c r="T25" s="13">
        <v>45653</v>
      </c>
      <c r="U25" s="13">
        <v>45657</v>
      </c>
      <c r="V25" s="13">
        <v>45838</v>
      </c>
      <c r="W25" s="13">
        <v>45838</v>
      </c>
      <c r="X25">
        <f>X2</f>
        <v>0.50277777777777777</v>
      </c>
      <c r="Z25" s="10"/>
      <c r="AA25" s="10"/>
      <c r="AB25" s="18"/>
      <c r="AC25" s="18"/>
      <c r="AF25" s="10"/>
      <c r="AG25">
        <f>AG2</f>
        <v>0</v>
      </c>
      <c r="AI25">
        <f>AI2</f>
        <v>2.5770000000000001E-2</v>
      </c>
      <c r="AJ25" s="10">
        <f>MAX(0,(AI25-Q25)*M25*AL25*X25)</f>
        <v>0</v>
      </c>
      <c r="AL25">
        <f>VLOOKUP(T25,'DF TESSI'!$A$1:$E$3,5,FALSE)</f>
        <v>0.98809804797998724</v>
      </c>
      <c r="AM25" s="42">
        <f>AJ25/AL25</f>
        <v>0</v>
      </c>
    </row>
    <row r="26" spans="1:39" ht="14.45" customHeight="1" x14ac:dyDescent="0.25">
      <c r="A26">
        <v>184</v>
      </c>
      <c r="B26" t="s">
        <v>43</v>
      </c>
      <c r="C26" s="12" t="s">
        <v>69</v>
      </c>
      <c r="D26">
        <v>19</v>
      </c>
      <c r="E26" s="12" t="s">
        <v>36</v>
      </c>
      <c r="F26" s="12" t="s">
        <v>69</v>
      </c>
      <c r="G26" s="12" t="s">
        <v>38</v>
      </c>
      <c r="H26" s="12" t="s">
        <v>63</v>
      </c>
      <c r="I26" s="13">
        <v>45653</v>
      </c>
      <c r="J26" s="13">
        <v>45657</v>
      </c>
      <c r="K26" s="13">
        <v>45838</v>
      </c>
      <c r="L26" s="13">
        <v>45838</v>
      </c>
      <c r="M26" s="14">
        <v>30000000</v>
      </c>
      <c r="N26" t="s">
        <v>39</v>
      </c>
      <c r="O26" s="10" t="s">
        <v>62</v>
      </c>
      <c r="P26" t="s">
        <v>40</v>
      </c>
      <c r="Q26" s="15">
        <v>0.03</v>
      </c>
      <c r="S26" s="16"/>
      <c r="T26" s="13">
        <v>45653</v>
      </c>
      <c r="U26" s="13">
        <v>45657</v>
      </c>
      <c r="V26" s="13">
        <v>45838</v>
      </c>
      <c r="W26" s="13">
        <v>45838</v>
      </c>
      <c r="X26">
        <f>X3</f>
        <v>0.50277777777777777</v>
      </c>
      <c r="Z26" s="10"/>
      <c r="AA26" s="10"/>
      <c r="AB26" s="18"/>
      <c r="AC26" s="18"/>
      <c r="AF26" s="10"/>
      <c r="AG26">
        <f>AG3</f>
        <v>0</v>
      </c>
      <c r="AI26">
        <f>AI3</f>
        <v>2.5770000000000001E-2</v>
      </c>
      <c r="AJ26" s="10">
        <f t="shared" ref="AJ26:AJ34" si="2">MAX(0,(AI26-Q26)*M26*AL26*X26)</f>
        <v>0</v>
      </c>
      <c r="AL26">
        <f>VLOOKUP(T26,'DF TESSI'!$A$1:$E$3,5,FALSE)</f>
        <v>0.98809804797998724</v>
      </c>
      <c r="AM26" s="42">
        <f t="shared" ref="AM26:AM34" si="3">AJ26/AL26</f>
        <v>0</v>
      </c>
    </row>
    <row r="27" spans="1:39" ht="14.45" customHeight="1" x14ac:dyDescent="0.25">
      <c r="A27">
        <v>226</v>
      </c>
      <c r="B27" t="s">
        <v>47</v>
      </c>
      <c r="C27" s="12" t="s">
        <v>69</v>
      </c>
      <c r="D27">
        <v>23</v>
      </c>
      <c r="E27" s="12" t="s">
        <v>36</v>
      </c>
      <c r="F27" s="12" t="s">
        <v>69</v>
      </c>
      <c r="G27" s="12" t="s">
        <v>38</v>
      </c>
      <c r="H27" s="12" t="s">
        <v>64</v>
      </c>
      <c r="I27" s="13">
        <v>45653</v>
      </c>
      <c r="J27" s="13">
        <v>45657</v>
      </c>
      <c r="K27" s="13">
        <v>45838</v>
      </c>
      <c r="L27" s="13">
        <v>45838</v>
      </c>
      <c r="M27" s="14">
        <v>20000000</v>
      </c>
      <c r="N27" t="s">
        <v>39</v>
      </c>
      <c r="O27" s="10" t="s">
        <v>65</v>
      </c>
      <c r="P27" t="s">
        <v>40</v>
      </c>
      <c r="Q27" s="15">
        <v>0.04</v>
      </c>
      <c r="S27" s="16"/>
      <c r="T27" s="13">
        <v>45653</v>
      </c>
      <c r="U27" s="13">
        <v>45657</v>
      </c>
      <c r="V27" s="13">
        <v>45838</v>
      </c>
      <c r="W27" s="13">
        <v>45838</v>
      </c>
      <c r="X27">
        <f>X4</f>
        <v>0.50277777777777777</v>
      </c>
      <c r="Z27" s="10"/>
      <c r="AA27" s="10"/>
      <c r="AB27" s="18"/>
      <c r="AC27" s="18"/>
      <c r="AF27" s="10"/>
      <c r="AG27">
        <f>AG4</f>
        <v>0</v>
      </c>
      <c r="AI27">
        <f>AI4</f>
        <v>2.5770000000000001E-2</v>
      </c>
      <c r="AJ27" s="10">
        <f t="shared" si="2"/>
        <v>0</v>
      </c>
      <c r="AL27">
        <f>VLOOKUP(T27,'DF TESSI'!$A$1:$E$3,5,FALSE)</f>
        <v>0.98809804797998724</v>
      </c>
      <c r="AM27" s="42">
        <f t="shared" si="3"/>
        <v>0</v>
      </c>
    </row>
    <row r="28" spans="1:39" ht="14.45" customHeight="1" x14ac:dyDescent="0.25">
      <c r="A28">
        <v>274</v>
      </c>
      <c r="B28" t="s">
        <v>56</v>
      </c>
      <c r="C28" s="12" t="s">
        <v>69</v>
      </c>
      <c r="D28">
        <v>29</v>
      </c>
      <c r="E28" t="s">
        <v>36</v>
      </c>
      <c r="F28" s="12" t="s">
        <v>69</v>
      </c>
      <c r="G28" t="s">
        <v>38</v>
      </c>
      <c r="H28" t="s">
        <v>63</v>
      </c>
      <c r="I28" s="13">
        <v>45653</v>
      </c>
      <c r="J28" s="13">
        <v>45657</v>
      </c>
      <c r="K28" s="13">
        <v>45838</v>
      </c>
      <c r="L28" s="13">
        <v>45838</v>
      </c>
      <c r="M28" s="10">
        <v>21500000</v>
      </c>
      <c r="N28" t="s">
        <v>39</v>
      </c>
      <c r="O28" s="10" t="s">
        <v>62</v>
      </c>
      <c r="P28" t="s">
        <v>40</v>
      </c>
      <c r="Q28">
        <v>0.03</v>
      </c>
      <c r="S28" s="16"/>
      <c r="T28" s="13">
        <v>45653</v>
      </c>
      <c r="U28" s="13">
        <v>45657</v>
      </c>
      <c r="V28" s="13">
        <v>45838</v>
      </c>
      <c r="W28" s="13">
        <v>45838</v>
      </c>
      <c r="X28">
        <f>X7</f>
        <v>0.50277777777777777</v>
      </c>
      <c r="Z28" s="10"/>
      <c r="AA28" s="10"/>
      <c r="AB28" s="18"/>
      <c r="AC28" s="18"/>
      <c r="AF28" s="10"/>
      <c r="AG28">
        <f>AG7</f>
        <v>0</v>
      </c>
      <c r="AI28">
        <f>AI7</f>
        <v>2.5770000000000001E-2</v>
      </c>
      <c r="AJ28" s="10">
        <f t="shared" si="2"/>
        <v>0</v>
      </c>
      <c r="AL28">
        <f>VLOOKUP(T28,'DF TESSI'!$A$1:$E$3,5,FALSE)</f>
        <v>0.98809804797998724</v>
      </c>
      <c r="AM28" s="42">
        <f t="shared" si="3"/>
        <v>0</v>
      </c>
    </row>
    <row r="29" spans="1:39" ht="14.45" customHeight="1" x14ac:dyDescent="0.25">
      <c r="A29">
        <v>296</v>
      </c>
      <c r="B29" t="s">
        <v>58</v>
      </c>
      <c r="C29" s="12" t="s">
        <v>69</v>
      </c>
      <c r="D29">
        <v>31</v>
      </c>
      <c r="E29" t="s">
        <v>36</v>
      </c>
      <c r="F29" s="12" t="s">
        <v>69</v>
      </c>
      <c r="G29" t="s">
        <v>38</v>
      </c>
      <c r="H29" t="s">
        <v>60</v>
      </c>
      <c r="I29" s="13">
        <v>45653</v>
      </c>
      <c r="J29" s="13">
        <v>45657</v>
      </c>
      <c r="K29" s="13">
        <v>45838</v>
      </c>
      <c r="L29" s="13">
        <v>45838</v>
      </c>
      <c r="M29" s="10">
        <v>21500000</v>
      </c>
      <c r="N29" t="s">
        <v>39</v>
      </c>
      <c r="O29" s="10" t="s">
        <v>68</v>
      </c>
      <c r="P29" t="s">
        <v>40</v>
      </c>
      <c r="Q29">
        <v>2.5000000000000001E-2</v>
      </c>
      <c r="S29" s="16"/>
      <c r="T29" s="13">
        <v>45653</v>
      </c>
      <c r="U29" s="13">
        <v>45657</v>
      </c>
      <c r="V29" s="13">
        <v>45838</v>
      </c>
      <c r="W29" s="13">
        <v>45838</v>
      </c>
      <c r="X29">
        <f>X8</f>
        <v>0.50277777777777777</v>
      </c>
      <c r="Z29" s="10"/>
      <c r="AA29" s="10"/>
      <c r="AB29" s="18"/>
      <c r="AC29" s="18"/>
      <c r="AF29" s="10"/>
      <c r="AG29">
        <f>AG8</f>
        <v>7.6999999999999985E-4</v>
      </c>
      <c r="AI29">
        <f>AI8</f>
        <v>2.5770000000000001E-2</v>
      </c>
      <c r="AJ29" s="10">
        <f t="shared" si="2"/>
        <v>8224.4203787774222</v>
      </c>
      <c r="AL29">
        <f>VLOOKUP(T29,'DF TESSI'!$A$1:$E$3,5,FALSE)</f>
        <v>0.98809804797998724</v>
      </c>
      <c r="AM29" s="42">
        <f t="shared" si="3"/>
        <v>8323.4861111111095</v>
      </c>
    </row>
    <row r="30" spans="1:39" ht="14.45" customHeight="1" x14ac:dyDescent="0.25">
      <c r="A30">
        <v>164</v>
      </c>
      <c r="B30" t="s">
        <v>41</v>
      </c>
      <c r="C30" s="12" t="s">
        <v>69</v>
      </c>
      <c r="D30">
        <v>17</v>
      </c>
      <c r="E30" s="12" t="s">
        <v>36</v>
      </c>
      <c r="F30" s="12" t="s">
        <v>69</v>
      </c>
      <c r="G30" s="12" t="s">
        <v>38</v>
      </c>
      <c r="H30" s="12" t="s">
        <v>61</v>
      </c>
      <c r="I30" s="13">
        <v>45834</v>
      </c>
      <c r="J30" s="13">
        <v>45838</v>
      </c>
      <c r="K30" s="13">
        <v>46022</v>
      </c>
      <c r="L30" s="13">
        <v>46022</v>
      </c>
      <c r="M30" s="14">
        <v>30000000</v>
      </c>
      <c r="N30" t="s">
        <v>39</v>
      </c>
      <c r="O30" s="10" t="s">
        <v>62</v>
      </c>
      <c r="P30" t="s">
        <v>40</v>
      </c>
      <c r="Q30" s="15">
        <v>0.03</v>
      </c>
      <c r="T30" s="13">
        <v>45834</v>
      </c>
      <c r="U30" s="13">
        <v>45838</v>
      </c>
      <c r="V30" s="13">
        <v>46022</v>
      </c>
      <c r="W30" s="13">
        <v>46022</v>
      </c>
      <c r="X30">
        <f>X9</f>
        <v>0.51111111111111107</v>
      </c>
      <c r="Z30" s="10"/>
      <c r="AA30" s="10"/>
      <c r="AB30" s="18"/>
      <c r="AC30" s="18"/>
      <c r="AF30" s="10"/>
      <c r="AG30">
        <f>AG9</f>
        <v>0</v>
      </c>
      <c r="AI30">
        <f>AI9</f>
        <v>2.020240470829171E-2</v>
      </c>
      <c r="AJ30" s="10">
        <f t="shared" si="2"/>
        <v>0</v>
      </c>
      <c r="AL30">
        <f>VLOOKUP(T30,'DF TESSI'!$A$1:$E$3,5,FALSE)</f>
        <v>0.97888302157102358</v>
      </c>
      <c r="AM30" s="42">
        <f t="shared" si="3"/>
        <v>0</v>
      </c>
    </row>
    <row r="31" spans="1:39" ht="14.45" customHeight="1" x14ac:dyDescent="0.25">
      <c r="A31">
        <v>185</v>
      </c>
      <c r="B31" t="s">
        <v>43</v>
      </c>
      <c r="C31" s="12" t="s">
        <v>69</v>
      </c>
      <c r="D31">
        <v>19</v>
      </c>
      <c r="E31" s="12" t="s">
        <v>36</v>
      </c>
      <c r="F31" s="12" t="s">
        <v>69</v>
      </c>
      <c r="G31" s="12" t="s">
        <v>38</v>
      </c>
      <c r="H31" s="12" t="s">
        <v>63</v>
      </c>
      <c r="I31" s="13">
        <v>45834</v>
      </c>
      <c r="J31" s="13">
        <v>45838</v>
      </c>
      <c r="K31" s="13">
        <v>46022</v>
      </c>
      <c r="L31" s="13">
        <v>46022</v>
      </c>
      <c r="M31" s="14">
        <v>30000000</v>
      </c>
      <c r="N31" t="s">
        <v>39</v>
      </c>
      <c r="O31" s="10" t="s">
        <v>62</v>
      </c>
      <c r="P31" t="s">
        <v>40</v>
      </c>
      <c r="Q31" s="15">
        <v>0.03</v>
      </c>
      <c r="T31" s="13">
        <v>45834</v>
      </c>
      <c r="U31" s="13">
        <v>45838</v>
      </c>
      <c r="V31" s="13">
        <v>46022</v>
      </c>
      <c r="W31" s="13">
        <v>46022</v>
      </c>
      <c r="X31">
        <f>X10</f>
        <v>0.51111111111111107</v>
      </c>
      <c r="Z31" s="10"/>
      <c r="AA31" s="10"/>
      <c r="AB31" s="18"/>
      <c r="AC31" s="18"/>
      <c r="AF31" s="10"/>
      <c r="AG31">
        <f>AG10</f>
        <v>0</v>
      </c>
      <c r="AI31">
        <f>AI10</f>
        <v>2.020240470829171E-2</v>
      </c>
      <c r="AJ31" s="10">
        <f t="shared" si="2"/>
        <v>0</v>
      </c>
      <c r="AL31">
        <f>VLOOKUP(T31,'DF TESSI'!$A$1:$E$3,5,FALSE)</f>
        <v>0.97888302157102358</v>
      </c>
      <c r="AM31" s="42">
        <f t="shared" si="3"/>
        <v>0</v>
      </c>
    </row>
    <row r="32" spans="1:39" ht="14.45" customHeight="1" x14ac:dyDescent="0.25">
      <c r="A32">
        <v>227</v>
      </c>
      <c r="B32" t="s">
        <v>47</v>
      </c>
      <c r="C32" s="12" t="s">
        <v>69</v>
      </c>
      <c r="D32">
        <v>23</v>
      </c>
      <c r="E32" s="12" t="s">
        <v>36</v>
      </c>
      <c r="F32" s="12" t="s">
        <v>69</v>
      </c>
      <c r="G32" s="12" t="s">
        <v>38</v>
      </c>
      <c r="H32" s="12" t="s">
        <v>64</v>
      </c>
      <c r="I32" s="13">
        <v>45834</v>
      </c>
      <c r="J32" s="13">
        <v>45838</v>
      </c>
      <c r="K32" s="13">
        <v>46022</v>
      </c>
      <c r="L32" s="13">
        <v>46022</v>
      </c>
      <c r="M32" s="14">
        <v>20000000</v>
      </c>
      <c r="N32" t="s">
        <v>39</v>
      </c>
      <c r="O32" s="10" t="s">
        <v>65</v>
      </c>
      <c r="P32" t="s">
        <v>40</v>
      </c>
      <c r="Q32" s="15">
        <v>0.04</v>
      </c>
      <c r="T32" s="13">
        <v>45834</v>
      </c>
      <c r="U32" s="13">
        <v>45838</v>
      </c>
      <c r="V32" s="13">
        <v>46022</v>
      </c>
      <c r="W32" s="13">
        <v>46022</v>
      </c>
      <c r="X32">
        <f>X11</f>
        <v>0.51111111111111107</v>
      </c>
      <c r="Z32" s="10"/>
      <c r="AA32" s="10"/>
      <c r="AB32" s="18"/>
      <c r="AC32" s="18"/>
      <c r="AF32" s="10"/>
      <c r="AG32">
        <f>AG11</f>
        <v>0</v>
      </c>
      <c r="AI32">
        <f>AI11</f>
        <v>2.020240470829171E-2</v>
      </c>
      <c r="AJ32" s="10">
        <f t="shared" si="2"/>
        <v>0</v>
      </c>
      <c r="AL32">
        <f>VLOOKUP(T32,'DF TESSI'!$A$1:$E$3,5,FALSE)</f>
        <v>0.97888302157102358</v>
      </c>
      <c r="AM32" s="42">
        <f t="shared" si="3"/>
        <v>0</v>
      </c>
    </row>
    <row r="33" spans="1:39" ht="14.45" customHeight="1" x14ac:dyDescent="0.25">
      <c r="A33">
        <v>275</v>
      </c>
      <c r="B33" t="s">
        <v>56</v>
      </c>
      <c r="C33" s="12" t="s">
        <v>69</v>
      </c>
      <c r="D33">
        <v>29</v>
      </c>
      <c r="E33" t="s">
        <v>36</v>
      </c>
      <c r="F33" s="12" t="s">
        <v>69</v>
      </c>
      <c r="G33" t="s">
        <v>38</v>
      </c>
      <c r="H33" t="s">
        <v>63</v>
      </c>
      <c r="I33" s="13">
        <v>45834</v>
      </c>
      <c r="J33" s="13">
        <v>45838</v>
      </c>
      <c r="K33" s="13">
        <v>46022</v>
      </c>
      <c r="L33" s="13">
        <v>46022</v>
      </c>
      <c r="M33" s="10">
        <v>21500000</v>
      </c>
      <c r="N33" t="s">
        <v>39</v>
      </c>
      <c r="O33" s="10" t="s">
        <v>62</v>
      </c>
      <c r="P33" t="s">
        <v>40</v>
      </c>
      <c r="Q33">
        <v>0.03</v>
      </c>
      <c r="T33" s="13">
        <v>45834</v>
      </c>
      <c r="U33" s="13">
        <v>45838</v>
      </c>
      <c r="V33" s="13">
        <v>46022</v>
      </c>
      <c r="W33" s="13">
        <v>46022</v>
      </c>
      <c r="X33">
        <f>X14</f>
        <v>0.51111111111111107</v>
      </c>
      <c r="Z33" s="10"/>
      <c r="AA33" s="10"/>
      <c r="AB33" s="18"/>
      <c r="AC33" s="18"/>
      <c r="AF33" s="10"/>
      <c r="AG33">
        <f>AG14</f>
        <v>0</v>
      </c>
      <c r="AI33">
        <f>AI14</f>
        <v>2.020240470829171E-2</v>
      </c>
      <c r="AJ33" s="10">
        <f t="shared" si="2"/>
        <v>0</v>
      </c>
      <c r="AL33">
        <f>VLOOKUP(T33,'DF TESSI'!$A$1:$E$3,5,FALSE)</f>
        <v>0.97888302157102358</v>
      </c>
      <c r="AM33" s="42">
        <f t="shared" si="3"/>
        <v>0</v>
      </c>
    </row>
    <row r="34" spans="1:39" ht="14.45" customHeight="1" x14ac:dyDescent="0.25">
      <c r="A34">
        <v>297</v>
      </c>
      <c r="B34" t="s">
        <v>58</v>
      </c>
      <c r="C34" s="12" t="s">
        <v>69</v>
      </c>
      <c r="D34">
        <v>31</v>
      </c>
      <c r="E34" t="s">
        <v>36</v>
      </c>
      <c r="F34" s="12" t="s">
        <v>69</v>
      </c>
      <c r="G34" t="s">
        <v>38</v>
      </c>
      <c r="H34" t="s">
        <v>60</v>
      </c>
      <c r="I34" s="13">
        <v>45834</v>
      </c>
      <c r="J34" s="13">
        <v>45838</v>
      </c>
      <c r="K34" s="13">
        <v>46022</v>
      </c>
      <c r="L34" s="13">
        <v>46022</v>
      </c>
      <c r="M34" s="10">
        <v>21500000</v>
      </c>
      <c r="N34" t="s">
        <v>39</v>
      </c>
      <c r="O34" s="10" t="s">
        <v>68</v>
      </c>
      <c r="P34" t="s">
        <v>40</v>
      </c>
      <c r="Q34">
        <v>2.5000000000000001E-2</v>
      </c>
      <c r="T34" s="13">
        <v>45834</v>
      </c>
      <c r="U34" s="13">
        <v>45838</v>
      </c>
      <c r="V34" s="13">
        <v>46022</v>
      </c>
      <c r="W34" s="13">
        <v>46022</v>
      </c>
      <c r="X34">
        <f>X15</f>
        <v>0.51111111111111107</v>
      </c>
      <c r="Z34" s="10"/>
      <c r="AA34" s="10"/>
      <c r="AB34" s="18"/>
      <c r="AC34" s="18"/>
      <c r="AF34" s="10"/>
      <c r="AG34">
        <f>AG15</f>
        <v>0</v>
      </c>
      <c r="AI34">
        <f>AI15</f>
        <v>2.020240470829171E-2</v>
      </c>
      <c r="AJ34" s="10">
        <f t="shared" si="2"/>
        <v>0</v>
      </c>
      <c r="AL34">
        <f>VLOOKUP(T34,'DF TESSI'!$A$1:$E$3,5,FALSE)</f>
        <v>0.97888302157102358</v>
      </c>
      <c r="AM34" s="42">
        <f t="shared" si="3"/>
        <v>0</v>
      </c>
    </row>
    <row r="35" spans="1:39" ht="14.45" customHeight="1" x14ac:dyDescent="0.25">
      <c r="T35" s="13"/>
      <c r="U35" s="13"/>
      <c r="V35" s="13"/>
      <c r="W35" s="13"/>
      <c r="X35" s="17"/>
      <c r="Z35" s="10"/>
      <c r="AA35" s="10"/>
      <c r="AB35" s="18"/>
      <c r="AC35" s="18"/>
      <c r="AF35" s="10"/>
      <c r="AI35" s="31"/>
      <c r="AJ35" s="10"/>
      <c r="AM35" s="42">
        <f>SUM(AM25:AM34)</f>
        <v>8323.4861111111095</v>
      </c>
    </row>
    <row r="36" spans="1:39" x14ac:dyDescent="0.25">
      <c r="AJ36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AB69-CE33-40A6-A71E-165730138767}">
  <dimension ref="A1:EE41"/>
  <sheetViews>
    <sheetView showGridLines="0" topLeftCell="X1" workbookViewId="0">
      <selection activeCell="AJ29" sqref="AJ29"/>
    </sheetView>
  </sheetViews>
  <sheetFormatPr defaultColWidth="11.42578125" defaultRowHeight="15" x14ac:dyDescent="0.25"/>
  <cols>
    <col min="3" max="3" width="15.85546875" bestFit="1" customWidth="1"/>
    <col min="6" max="6" width="15.85546875" bestFit="1" customWidth="1"/>
    <col min="13" max="13" width="14.85546875" bestFit="1" customWidth="1"/>
    <col min="15" max="15" width="23.85546875" bestFit="1" customWidth="1"/>
    <col min="33" max="33" width="17.42578125" customWidth="1"/>
    <col min="34" max="34" width="13.5703125" bestFit="1" customWidth="1"/>
    <col min="36" max="37" width="12.85546875" bestFit="1" customWidth="1"/>
  </cols>
  <sheetData>
    <row r="1" spans="1:135" ht="14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 t="s">
        <v>22</v>
      </c>
      <c r="X1" s="7" t="s">
        <v>23</v>
      </c>
      <c r="Y1" s="7" t="s">
        <v>24</v>
      </c>
      <c r="Z1" s="8" t="s">
        <v>25</v>
      </c>
      <c r="AA1" s="8" t="s">
        <v>26</v>
      </c>
      <c r="AB1" s="6" t="s">
        <v>27</v>
      </c>
      <c r="AC1" s="6" t="s">
        <v>28</v>
      </c>
      <c r="AD1" s="7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6" t="s">
        <v>34</v>
      </c>
      <c r="AJ1" s="6" t="s">
        <v>35</v>
      </c>
      <c r="AK1" s="9"/>
    </row>
    <row r="2" spans="1:135" s="45" customFormat="1" ht="14.45" customHeight="1" x14ac:dyDescent="0.25">
      <c r="A2" s="45">
        <v>111</v>
      </c>
      <c r="B2" s="45" t="s">
        <v>41</v>
      </c>
      <c r="C2" s="45" t="s">
        <v>42</v>
      </c>
      <c r="D2" s="45">
        <v>17</v>
      </c>
      <c r="E2" s="46" t="s">
        <v>36</v>
      </c>
      <c r="F2" s="46" t="s">
        <v>37</v>
      </c>
      <c r="G2" s="46" t="s">
        <v>38</v>
      </c>
      <c r="H2" s="46" t="s">
        <v>61</v>
      </c>
      <c r="I2" s="47">
        <v>45653</v>
      </c>
      <c r="J2" s="47">
        <v>45657</v>
      </c>
      <c r="K2" s="47">
        <v>45838</v>
      </c>
      <c r="L2" s="47">
        <v>45838</v>
      </c>
      <c r="M2" s="48">
        <v>30000000</v>
      </c>
      <c r="N2" s="45" t="s">
        <v>39</v>
      </c>
      <c r="O2" s="49" t="s">
        <v>62</v>
      </c>
      <c r="P2" s="45" t="s">
        <v>40</v>
      </c>
      <c r="Q2" s="50">
        <v>0.03</v>
      </c>
      <c r="R2" s="47">
        <v>45653</v>
      </c>
      <c r="S2" s="47">
        <v>45657</v>
      </c>
      <c r="T2" s="47">
        <v>45838</v>
      </c>
      <c r="U2" s="47">
        <v>45838</v>
      </c>
      <c r="V2" s="51">
        <v>0.50277777777777777</v>
      </c>
      <c r="W2" s="45">
        <v>181</v>
      </c>
      <c r="X2" s="49">
        <v>0</v>
      </c>
      <c r="Y2" s="49">
        <v>0</v>
      </c>
      <c r="Z2" s="52">
        <v>0</v>
      </c>
      <c r="AA2" s="52"/>
      <c r="AC2" s="45">
        <v>0</v>
      </c>
      <c r="AD2" s="49"/>
      <c r="AE2" s="45">
        <v>0</v>
      </c>
      <c r="AG2" s="53">
        <v>2.5770000000000001E-2</v>
      </c>
      <c r="AH2" s="49">
        <v>0</v>
      </c>
      <c r="AJ2" s="54">
        <v>0</v>
      </c>
      <c r="AK2" s="55"/>
      <c r="AZ2" s="56"/>
      <c r="BB2" s="56"/>
      <c r="BK2" s="56"/>
      <c r="BM2" s="56"/>
      <c r="BN2" s="56"/>
      <c r="BO2" s="56"/>
      <c r="BP2" s="22"/>
      <c r="BQ2" s="56"/>
      <c r="BR2" s="56"/>
      <c r="BS2" s="57"/>
      <c r="BT2" s="57"/>
      <c r="BU2" s="57"/>
      <c r="BZ2" s="56"/>
      <c r="CA2" s="56"/>
      <c r="CB2" s="56"/>
      <c r="CC2" s="56"/>
      <c r="CD2" s="58"/>
      <c r="CE2" s="59"/>
      <c r="CF2" s="60"/>
      <c r="CG2" s="56"/>
      <c r="CH2" s="61"/>
      <c r="CI2" s="22"/>
      <c r="CJ2" s="57"/>
      <c r="CK2" s="57"/>
      <c r="CL2" s="57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62"/>
      <c r="CX2" s="49"/>
      <c r="CY2" s="49"/>
      <c r="CZ2" s="63"/>
      <c r="DA2" s="49"/>
      <c r="DB2" s="22"/>
      <c r="DC2" s="64"/>
      <c r="DE2" s="49"/>
      <c r="DF2" s="49"/>
      <c r="DG2" s="49"/>
      <c r="DH2" s="49"/>
      <c r="DI2" s="58" t="e">
        <v>#N/A</v>
      </c>
      <c r="DJ2" s="58" t="e">
        <v>#N/A</v>
      </c>
      <c r="DK2" s="58" t="e">
        <v>#N/A</v>
      </c>
      <c r="DL2" s="58" t="e">
        <v>#N/A</v>
      </c>
      <c r="DM2" s="63" t="e">
        <v>#N/A</v>
      </c>
      <c r="DN2" s="63" t="e">
        <v>#N/A</v>
      </c>
      <c r="DO2" s="53" t="e">
        <v>#N/A</v>
      </c>
      <c r="DR2" s="49"/>
      <c r="DS2" s="49"/>
      <c r="DT2" s="49"/>
      <c r="DU2" s="49"/>
      <c r="DV2" s="49"/>
      <c r="EE2" s="65"/>
    </row>
    <row r="3" spans="1:135" s="45" customFormat="1" ht="14.45" customHeight="1" x14ac:dyDescent="0.25">
      <c r="A3" s="45">
        <v>119</v>
      </c>
      <c r="B3" s="45" t="s">
        <v>43</v>
      </c>
      <c r="C3" s="45" t="s">
        <v>44</v>
      </c>
      <c r="D3" s="45">
        <v>19</v>
      </c>
      <c r="E3" s="46" t="s">
        <v>36</v>
      </c>
      <c r="F3" s="46" t="s">
        <v>37</v>
      </c>
      <c r="G3" s="46" t="s">
        <v>38</v>
      </c>
      <c r="H3" s="46" t="s">
        <v>63</v>
      </c>
      <c r="I3" s="47">
        <v>45653</v>
      </c>
      <c r="J3" s="47">
        <v>45657</v>
      </c>
      <c r="K3" s="47">
        <v>45838</v>
      </c>
      <c r="L3" s="47">
        <v>45838</v>
      </c>
      <c r="M3" s="48">
        <v>30000000</v>
      </c>
      <c r="N3" s="45" t="s">
        <v>39</v>
      </c>
      <c r="O3" s="49" t="s">
        <v>62</v>
      </c>
      <c r="P3" s="45" t="s">
        <v>40</v>
      </c>
      <c r="Q3" s="50">
        <v>0.03</v>
      </c>
      <c r="R3" s="47">
        <v>45653</v>
      </c>
      <c r="S3" s="47">
        <v>45657</v>
      </c>
      <c r="T3" s="47">
        <v>45838</v>
      </c>
      <c r="U3" s="47">
        <v>45838</v>
      </c>
      <c r="V3" s="51">
        <v>0.50277777777777777</v>
      </c>
      <c r="W3" s="45">
        <v>181</v>
      </c>
      <c r="X3" s="49">
        <v>0</v>
      </c>
      <c r="Y3" s="49">
        <v>0</v>
      </c>
      <c r="Z3" s="52">
        <v>0</v>
      </c>
      <c r="AA3" s="52"/>
      <c r="AC3" s="45">
        <v>0</v>
      </c>
      <c r="AD3" s="49"/>
      <c r="AE3" s="45">
        <v>0</v>
      </c>
      <c r="AG3" s="53">
        <v>2.5770000000000001E-2</v>
      </c>
      <c r="AH3" s="49">
        <v>0</v>
      </c>
      <c r="AJ3" s="54">
        <v>0</v>
      </c>
      <c r="AK3" s="55"/>
      <c r="AZ3" s="56"/>
      <c r="BB3" s="56"/>
      <c r="BK3" s="56"/>
      <c r="BM3" s="56"/>
      <c r="BN3" s="56"/>
      <c r="BO3" s="56"/>
      <c r="BP3" s="22"/>
      <c r="BQ3" s="56"/>
      <c r="BR3" s="56"/>
      <c r="BS3" s="57"/>
      <c r="BT3" s="57"/>
      <c r="BU3" s="57"/>
      <c r="BZ3" s="56"/>
      <c r="CA3" s="56"/>
      <c r="CB3" s="56"/>
      <c r="CC3" s="56"/>
      <c r="CD3" s="58"/>
      <c r="CE3" s="59"/>
      <c r="CF3" s="60"/>
      <c r="CG3" s="56"/>
      <c r="CH3" s="61"/>
      <c r="CI3" s="22"/>
      <c r="CJ3" s="57"/>
      <c r="CK3" s="57"/>
      <c r="CL3" s="57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62"/>
      <c r="CX3" s="49"/>
      <c r="CY3" s="49"/>
      <c r="CZ3" s="63"/>
      <c r="DA3" s="49"/>
      <c r="DB3" s="22"/>
      <c r="DC3" s="64"/>
      <c r="DE3" s="49"/>
      <c r="DF3" s="49"/>
      <c r="DG3" s="49"/>
      <c r="DH3" s="49"/>
      <c r="DI3" s="58" t="e">
        <v>#N/A</v>
      </c>
      <c r="DJ3" s="58" t="e">
        <v>#N/A</v>
      </c>
      <c r="DK3" s="58" t="e">
        <v>#N/A</v>
      </c>
      <c r="DL3" s="58" t="e">
        <v>#N/A</v>
      </c>
      <c r="DM3" s="63" t="e">
        <v>#N/A</v>
      </c>
      <c r="DN3" s="63" t="e">
        <v>#N/A</v>
      </c>
      <c r="DO3" s="53" t="e">
        <v>#N/A</v>
      </c>
      <c r="DR3" s="49"/>
      <c r="DS3" s="49"/>
      <c r="DT3" s="49"/>
      <c r="DU3" s="49"/>
      <c r="DV3" s="49"/>
      <c r="EE3" s="65"/>
    </row>
    <row r="4" spans="1:135" s="45" customFormat="1" ht="14.45" customHeight="1" x14ac:dyDescent="0.25">
      <c r="A4" s="45">
        <v>131</v>
      </c>
      <c r="B4" s="45" t="s">
        <v>47</v>
      </c>
      <c r="C4" s="45" t="s">
        <v>48</v>
      </c>
      <c r="D4" s="45">
        <v>23</v>
      </c>
      <c r="E4" s="46" t="s">
        <v>36</v>
      </c>
      <c r="F4" s="46" t="s">
        <v>37</v>
      </c>
      <c r="G4" s="46" t="s">
        <v>38</v>
      </c>
      <c r="H4" s="46" t="s">
        <v>64</v>
      </c>
      <c r="I4" s="47">
        <v>45653</v>
      </c>
      <c r="J4" s="47">
        <v>45657</v>
      </c>
      <c r="K4" s="47">
        <v>45838</v>
      </c>
      <c r="L4" s="47">
        <v>45838</v>
      </c>
      <c r="M4" s="48">
        <v>20000000</v>
      </c>
      <c r="N4" s="45" t="s">
        <v>39</v>
      </c>
      <c r="O4" s="49" t="s">
        <v>65</v>
      </c>
      <c r="P4" s="45" t="s">
        <v>40</v>
      </c>
      <c r="Q4" s="50">
        <v>0.04</v>
      </c>
      <c r="R4" s="47">
        <v>45653</v>
      </c>
      <c r="S4" s="47">
        <v>45657</v>
      </c>
      <c r="T4" s="47">
        <v>45838</v>
      </c>
      <c r="U4" s="47">
        <v>45838</v>
      </c>
      <c r="V4" s="51">
        <v>0.50277777777777777</v>
      </c>
      <c r="W4" s="45">
        <v>181</v>
      </c>
      <c r="X4" s="49">
        <v>0</v>
      </c>
      <c r="Y4" s="49">
        <v>0</v>
      </c>
      <c r="Z4" s="52">
        <v>0</v>
      </c>
      <c r="AA4" s="52"/>
      <c r="AC4" s="45">
        <v>0</v>
      </c>
      <c r="AD4" s="49"/>
      <c r="AE4" s="45">
        <v>0</v>
      </c>
      <c r="AG4" s="53">
        <v>2.5770000000000001E-2</v>
      </c>
      <c r="AH4" s="49">
        <v>0</v>
      </c>
      <c r="AJ4" s="54">
        <v>0</v>
      </c>
      <c r="AK4" s="55"/>
      <c r="AZ4" s="56"/>
      <c r="BB4" s="56"/>
      <c r="BK4" s="56"/>
      <c r="BM4" s="56"/>
      <c r="BN4" s="56"/>
      <c r="BO4" s="56"/>
      <c r="BP4" s="22"/>
      <c r="BQ4" s="56"/>
      <c r="BR4" s="56"/>
      <c r="BS4" s="57"/>
      <c r="BT4" s="57"/>
      <c r="BU4" s="57"/>
      <c r="BZ4" s="56"/>
      <c r="CA4" s="56"/>
      <c r="CB4" s="56"/>
      <c r="CC4" s="56"/>
      <c r="CD4" s="58"/>
      <c r="CE4" s="59"/>
      <c r="CF4" s="60"/>
      <c r="CG4" s="56"/>
      <c r="CH4" s="61"/>
      <c r="CI4" s="22"/>
      <c r="CJ4" s="57"/>
      <c r="CK4" s="57"/>
      <c r="CL4" s="57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62"/>
      <c r="CX4" s="49"/>
      <c r="CY4" s="49"/>
      <c r="CZ4" s="63"/>
      <c r="DA4" s="49"/>
      <c r="DB4" s="22"/>
      <c r="DC4" s="64"/>
      <c r="DE4" s="49"/>
      <c r="DF4" s="49"/>
      <c r="DG4" s="49"/>
      <c r="DH4" s="49"/>
      <c r="DI4" s="58" t="e">
        <v>#N/A</v>
      </c>
      <c r="DJ4" s="58" t="e">
        <v>#N/A</v>
      </c>
      <c r="DK4" s="58" t="e">
        <v>#N/A</v>
      </c>
      <c r="DL4" s="58" t="e">
        <v>#N/A</v>
      </c>
      <c r="DM4" s="63" t="e">
        <v>#N/A</v>
      </c>
      <c r="DN4" s="63" t="e">
        <v>#N/A</v>
      </c>
      <c r="DO4" s="53" t="e">
        <v>#N/A</v>
      </c>
      <c r="DR4" s="49"/>
      <c r="DS4" s="49"/>
      <c r="DT4" s="49"/>
      <c r="DU4" s="49"/>
      <c r="DV4" s="49"/>
      <c r="EE4" s="65"/>
    </row>
    <row r="5" spans="1:135" s="45" customFormat="1" ht="14.45" customHeight="1" x14ac:dyDescent="0.25">
      <c r="A5" s="45">
        <v>135</v>
      </c>
      <c r="B5" s="45" t="s">
        <v>49</v>
      </c>
      <c r="C5" s="45" t="s">
        <v>48</v>
      </c>
      <c r="D5" s="45">
        <v>24</v>
      </c>
      <c r="E5" s="46" t="s">
        <v>36</v>
      </c>
      <c r="F5" s="46" t="s">
        <v>50</v>
      </c>
      <c r="G5" s="46" t="s">
        <v>38</v>
      </c>
      <c r="H5" s="46" t="s">
        <v>64</v>
      </c>
      <c r="I5" s="47">
        <v>45653</v>
      </c>
      <c r="J5" s="47">
        <v>45657</v>
      </c>
      <c r="K5" s="47">
        <v>45838</v>
      </c>
      <c r="L5" s="47">
        <v>45838</v>
      </c>
      <c r="M5" s="48">
        <v>20000000</v>
      </c>
      <c r="N5" s="45" t="s">
        <v>39</v>
      </c>
      <c r="O5" s="49" t="s">
        <v>66</v>
      </c>
      <c r="P5" s="45" t="s">
        <v>40</v>
      </c>
      <c r="Q5" s="50">
        <v>0</v>
      </c>
      <c r="R5" s="47">
        <v>45653</v>
      </c>
      <c r="S5" s="47">
        <v>45657</v>
      </c>
      <c r="T5" s="47">
        <v>45838</v>
      </c>
      <c r="U5" s="47">
        <v>45838</v>
      </c>
      <c r="V5" s="51">
        <v>0.50277777777777777</v>
      </c>
      <c r="W5" s="45">
        <v>181</v>
      </c>
      <c r="X5" s="49">
        <v>0</v>
      </c>
      <c r="Y5" s="49">
        <v>0</v>
      </c>
      <c r="Z5" s="52">
        <v>0</v>
      </c>
      <c r="AA5" s="52"/>
      <c r="AC5" s="45">
        <v>0</v>
      </c>
      <c r="AD5" s="49"/>
      <c r="AE5" s="45">
        <v>0</v>
      </c>
      <c r="AG5" s="53">
        <v>2.5770000000000001E-2</v>
      </c>
      <c r="AH5" s="49">
        <v>0</v>
      </c>
      <c r="AJ5" s="54">
        <v>0</v>
      </c>
      <c r="AK5" s="55"/>
      <c r="AZ5" s="56"/>
      <c r="BB5" s="56"/>
      <c r="BK5" s="56"/>
      <c r="BM5" s="56"/>
      <c r="BN5" s="56"/>
      <c r="BO5" s="56"/>
      <c r="BP5" s="22"/>
      <c r="BQ5" s="56"/>
      <c r="BR5" s="56"/>
      <c r="BS5" s="57"/>
      <c r="BT5" s="57"/>
      <c r="BU5" s="57"/>
      <c r="BZ5" s="56"/>
      <c r="CA5" s="56"/>
      <c r="CB5" s="56"/>
      <c r="CC5" s="56"/>
      <c r="CD5" s="58"/>
      <c r="CE5" s="59"/>
      <c r="CF5" s="60"/>
      <c r="CG5" s="56"/>
      <c r="CH5" s="61"/>
      <c r="CI5" s="22"/>
      <c r="CJ5" s="57"/>
      <c r="CK5" s="57"/>
      <c r="CL5" s="57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62"/>
      <c r="CX5" s="49"/>
      <c r="CY5" s="49"/>
      <c r="CZ5" s="63"/>
      <c r="DA5" s="49"/>
      <c r="DB5" s="22"/>
      <c r="DC5" s="64"/>
      <c r="DE5" s="49"/>
      <c r="DF5" s="49"/>
      <c r="DG5" s="49"/>
      <c r="DH5" s="49"/>
      <c r="DI5" s="58" t="e">
        <v>#N/A</v>
      </c>
      <c r="DJ5" s="58" t="e">
        <v>#N/A</v>
      </c>
      <c r="DK5" s="58" t="e">
        <v>#N/A</v>
      </c>
      <c r="DL5" s="58" t="e">
        <v>#N/A</v>
      </c>
      <c r="DM5" s="63" t="e">
        <v>#N/A</v>
      </c>
      <c r="DN5" s="63" t="e">
        <v>#N/A</v>
      </c>
      <c r="DO5" s="53" t="e">
        <v>#N/A</v>
      </c>
      <c r="DR5" s="49"/>
      <c r="DS5" s="49"/>
      <c r="DT5" s="49"/>
      <c r="DU5" s="49"/>
      <c r="DV5" s="49"/>
      <c r="EE5" s="65"/>
    </row>
    <row r="6" spans="1:135" s="45" customFormat="1" ht="14.45" customHeight="1" x14ac:dyDescent="0.25">
      <c r="A6" s="45">
        <v>139</v>
      </c>
      <c r="B6" s="45" t="s">
        <v>51</v>
      </c>
      <c r="C6" s="45" t="s">
        <v>48</v>
      </c>
      <c r="D6" s="45">
        <v>25</v>
      </c>
      <c r="E6" s="46" t="s">
        <v>36</v>
      </c>
      <c r="F6" s="46" t="s">
        <v>50</v>
      </c>
      <c r="G6" s="46" t="s">
        <v>38</v>
      </c>
      <c r="H6" s="46" t="s">
        <v>64</v>
      </c>
      <c r="I6" s="47">
        <v>45653</v>
      </c>
      <c r="J6" s="47">
        <v>45657</v>
      </c>
      <c r="K6" s="47">
        <v>45838</v>
      </c>
      <c r="L6" s="47">
        <v>45838</v>
      </c>
      <c r="M6" s="48">
        <v>-20000000</v>
      </c>
      <c r="N6" s="45" t="s">
        <v>39</v>
      </c>
      <c r="O6" s="49" t="s">
        <v>78</v>
      </c>
      <c r="P6" s="45" t="s">
        <v>40</v>
      </c>
      <c r="Q6" s="50">
        <v>2.4E-2</v>
      </c>
      <c r="R6" s="47">
        <v>45653</v>
      </c>
      <c r="S6" s="47">
        <v>45657</v>
      </c>
      <c r="T6" s="47">
        <v>45838</v>
      </c>
      <c r="U6" s="47">
        <v>45838</v>
      </c>
      <c r="V6" s="51">
        <v>0.50277777777777777</v>
      </c>
      <c r="W6" s="45">
        <v>181</v>
      </c>
      <c r="X6" s="49">
        <v>0</v>
      </c>
      <c r="Y6" s="49">
        <v>0</v>
      </c>
      <c r="Z6" s="52">
        <v>0</v>
      </c>
      <c r="AA6" s="52"/>
      <c r="AC6" s="45">
        <v>0</v>
      </c>
      <c r="AD6" s="49"/>
      <c r="AE6" s="45">
        <v>0</v>
      </c>
      <c r="AG6" s="53">
        <v>2.5770000000000001E-2</v>
      </c>
      <c r="AH6" s="49">
        <v>0</v>
      </c>
      <c r="AJ6" s="54">
        <v>0</v>
      </c>
      <c r="AK6" s="55"/>
      <c r="AZ6" s="56"/>
      <c r="BB6" s="56"/>
      <c r="BK6" s="56"/>
      <c r="BM6" s="56"/>
      <c r="BN6" s="56"/>
      <c r="BO6" s="56"/>
      <c r="BP6" s="22"/>
      <c r="BQ6" s="56"/>
      <c r="BR6" s="56"/>
      <c r="BS6" s="57"/>
      <c r="BT6" s="57"/>
      <c r="BU6" s="57"/>
      <c r="BZ6" s="56"/>
      <c r="CA6" s="56"/>
      <c r="CB6" s="56"/>
      <c r="CC6" s="56"/>
      <c r="CD6" s="58"/>
      <c r="CE6" s="59"/>
      <c r="CF6" s="60"/>
      <c r="CG6" s="56"/>
      <c r="CH6" s="61"/>
      <c r="CI6" s="22"/>
      <c r="CJ6" s="57"/>
      <c r="CK6" s="57"/>
      <c r="CL6" s="57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62"/>
      <c r="CX6" s="49"/>
      <c r="CY6" s="49"/>
      <c r="CZ6" s="63"/>
      <c r="DA6" s="49"/>
      <c r="DB6" s="22"/>
      <c r="DC6" s="64"/>
      <c r="DE6" s="49"/>
      <c r="DF6" s="49"/>
      <c r="DG6" s="49"/>
      <c r="DH6" s="49"/>
      <c r="DI6" s="58" t="e">
        <v>#N/A</v>
      </c>
      <c r="DJ6" s="58" t="e">
        <v>#N/A</v>
      </c>
      <c r="DK6" s="58" t="e">
        <v>#N/A</v>
      </c>
      <c r="DL6" s="58" t="e">
        <v>#N/A</v>
      </c>
      <c r="DM6" s="63" t="e">
        <v>#N/A</v>
      </c>
      <c r="DN6" s="63" t="e">
        <v>#N/A</v>
      </c>
      <c r="DO6" s="53" t="e">
        <v>#N/A</v>
      </c>
      <c r="DR6" s="49"/>
      <c r="DS6" s="49"/>
      <c r="DT6" s="49"/>
      <c r="DU6" s="49"/>
      <c r="DV6" s="49"/>
      <c r="EE6" s="65"/>
    </row>
    <row r="7" spans="1:135" s="45" customFormat="1" ht="14.45" customHeight="1" x14ac:dyDescent="0.25">
      <c r="A7" s="45">
        <v>149</v>
      </c>
      <c r="B7" s="45" t="s">
        <v>56</v>
      </c>
      <c r="C7" s="45" t="s">
        <v>57</v>
      </c>
      <c r="D7" s="45">
        <v>29</v>
      </c>
      <c r="E7" s="46" t="s">
        <v>36</v>
      </c>
      <c r="F7" s="46" t="s">
        <v>37</v>
      </c>
      <c r="G7" s="46" t="s">
        <v>38</v>
      </c>
      <c r="H7" s="46" t="s">
        <v>63</v>
      </c>
      <c r="I7" s="47">
        <v>45653</v>
      </c>
      <c r="J7" s="47">
        <v>45657</v>
      </c>
      <c r="K7" s="47">
        <v>45838</v>
      </c>
      <c r="L7" s="47">
        <v>45838</v>
      </c>
      <c r="M7" s="48">
        <v>21500000</v>
      </c>
      <c r="N7" s="45" t="s">
        <v>39</v>
      </c>
      <c r="O7" s="49" t="s">
        <v>62</v>
      </c>
      <c r="P7" s="45" t="s">
        <v>40</v>
      </c>
      <c r="Q7" s="50">
        <v>0.03</v>
      </c>
      <c r="R7" s="47">
        <v>45653</v>
      </c>
      <c r="S7" s="47">
        <v>45657</v>
      </c>
      <c r="T7" s="47">
        <v>45838</v>
      </c>
      <c r="U7" s="47">
        <v>45838</v>
      </c>
      <c r="V7" s="51">
        <v>0.50277777777777777</v>
      </c>
      <c r="W7" s="45">
        <v>181</v>
      </c>
      <c r="X7" s="49">
        <v>0</v>
      </c>
      <c r="Y7" s="49">
        <v>0</v>
      </c>
      <c r="Z7" s="52">
        <v>0</v>
      </c>
      <c r="AA7" s="52"/>
      <c r="AC7" s="45">
        <v>0</v>
      </c>
      <c r="AD7" s="49"/>
      <c r="AE7" s="45">
        <v>0</v>
      </c>
      <c r="AG7" s="53">
        <v>2.5770000000000001E-2</v>
      </c>
      <c r="AH7" s="49">
        <v>0</v>
      </c>
      <c r="AJ7" s="54">
        <v>0</v>
      </c>
      <c r="AK7" s="55"/>
      <c r="AZ7" s="56"/>
      <c r="BB7" s="56"/>
      <c r="BK7" s="56"/>
      <c r="BM7" s="56"/>
      <c r="BN7" s="56"/>
      <c r="BO7" s="56"/>
      <c r="BP7" s="22"/>
      <c r="BQ7" s="56"/>
      <c r="BR7" s="56"/>
      <c r="BS7" s="57"/>
      <c r="BT7" s="57"/>
      <c r="BU7" s="57"/>
      <c r="BZ7" s="56"/>
      <c r="CA7" s="56"/>
      <c r="CB7" s="56"/>
      <c r="CC7" s="56"/>
      <c r="CD7" s="58"/>
      <c r="CE7" s="59"/>
      <c r="CF7" s="60"/>
      <c r="CG7" s="56"/>
      <c r="CH7" s="61"/>
      <c r="CI7" s="22"/>
      <c r="CJ7" s="57"/>
      <c r="CK7" s="57"/>
      <c r="CL7" s="57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62"/>
      <c r="CX7" s="49"/>
      <c r="CY7" s="49"/>
      <c r="CZ7" s="63"/>
      <c r="DA7" s="49"/>
      <c r="DB7" s="22"/>
      <c r="DC7" s="64"/>
      <c r="DE7" s="49"/>
      <c r="DF7" s="49"/>
      <c r="DG7" s="49"/>
      <c r="DH7" s="49"/>
      <c r="DI7" s="58" t="e">
        <v>#N/A</v>
      </c>
      <c r="DJ7" s="58" t="e">
        <v>#N/A</v>
      </c>
      <c r="DK7" s="58" t="e">
        <v>#N/A</v>
      </c>
      <c r="DL7" s="58" t="e">
        <v>#N/A</v>
      </c>
      <c r="DM7" s="63" t="e">
        <v>#N/A</v>
      </c>
      <c r="DN7" s="63" t="e">
        <v>#N/A</v>
      </c>
      <c r="DO7" s="53" t="e">
        <v>#N/A</v>
      </c>
      <c r="DR7" s="49"/>
      <c r="DS7" s="49"/>
      <c r="DT7" s="49"/>
      <c r="DU7" s="49"/>
      <c r="DV7" s="49"/>
      <c r="EE7" s="65"/>
    </row>
    <row r="8" spans="1:135" s="45" customFormat="1" ht="14.45" customHeight="1" x14ac:dyDescent="0.25">
      <c r="A8" s="45">
        <v>156</v>
      </c>
      <c r="B8" s="45" t="s">
        <v>58</v>
      </c>
      <c r="C8" s="45" t="s">
        <v>79</v>
      </c>
      <c r="D8" s="45">
        <v>31</v>
      </c>
      <c r="E8" s="46" t="s">
        <v>36</v>
      </c>
      <c r="F8" s="46" t="s">
        <v>37</v>
      </c>
      <c r="G8" s="46" t="s">
        <v>38</v>
      </c>
      <c r="H8" s="46" t="s">
        <v>60</v>
      </c>
      <c r="I8" s="47">
        <v>45653</v>
      </c>
      <c r="J8" s="47">
        <v>45657</v>
      </c>
      <c r="K8" s="47">
        <v>45838</v>
      </c>
      <c r="L8" s="47">
        <v>45838</v>
      </c>
      <c r="M8" s="48">
        <v>21500000</v>
      </c>
      <c r="N8" s="45" t="s">
        <v>39</v>
      </c>
      <c r="O8" s="49" t="s">
        <v>68</v>
      </c>
      <c r="P8" s="45" t="s">
        <v>40</v>
      </c>
      <c r="Q8" s="50">
        <v>2.5000000000000001E-2</v>
      </c>
      <c r="R8" s="47">
        <v>45653</v>
      </c>
      <c r="S8" s="47">
        <v>45657</v>
      </c>
      <c r="T8" s="47">
        <v>45838</v>
      </c>
      <c r="U8" s="47">
        <v>45838</v>
      </c>
      <c r="V8" s="51">
        <v>0.50277777777777777</v>
      </c>
      <c r="W8" s="45">
        <v>181</v>
      </c>
      <c r="X8" s="49">
        <v>8224.4203787774222</v>
      </c>
      <c r="Y8" s="49">
        <v>8224.4203787774222</v>
      </c>
      <c r="Z8" s="52">
        <v>8224.4203787774222</v>
      </c>
      <c r="AA8" s="52"/>
      <c r="AC8" s="45">
        <v>45.438786623079679</v>
      </c>
      <c r="AD8" s="49"/>
      <c r="AE8" s="45">
        <v>7.6999999999999985E-4</v>
      </c>
      <c r="AG8" s="53">
        <v>2.5770000000000001E-2</v>
      </c>
      <c r="AH8" s="49">
        <v>8224.4203787774222</v>
      </c>
      <c r="AJ8" s="54">
        <v>8323.4861111111095</v>
      </c>
      <c r="AK8" s="55"/>
      <c r="AZ8" s="56"/>
      <c r="BB8" s="56"/>
      <c r="BK8" s="56"/>
      <c r="BM8" s="56"/>
      <c r="BN8" s="56"/>
      <c r="BO8" s="56"/>
      <c r="BP8" s="22"/>
      <c r="BQ8" s="56"/>
      <c r="BR8" s="56"/>
      <c r="BS8" s="57"/>
      <c r="BT8" s="57"/>
      <c r="BU8" s="57"/>
      <c r="BZ8" s="56"/>
      <c r="CA8" s="56"/>
      <c r="CB8" s="56"/>
      <c r="CC8" s="56"/>
      <c r="CD8" s="58"/>
      <c r="CE8" s="59"/>
      <c r="CF8" s="60"/>
      <c r="CG8" s="56"/>
      <c r="CH8" s="61"/>
      <c r="CI8" s="22"/>
      <c r="CJ8" s="57"/>
      <c r="CK8" s="57"/>
      <c r="CL8" s="57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62"/>
      <c r="CX8" s="49"/>
      <c r="CY8" s="49"/>
      <c r="CZ8" s="63"/>
      <c r="DA8" s="49"/>
      <c r="DB8" s="22"/>
      <c r="DC8" s="64"/>
      <c r="DE8" s="49"/>
      <c r="DF8" s="49"/>
      <c r="DG8" s="49"/>
      <c r="DH8" s="49"/>
      <c r="DI8" s="58" t="e">
        <v>#N/A</v>
      </c>
      <c r="DJ8" s="58" t="e">
        <v>#N/A</v>
      </c>
      <c r="DK8" s="58" t="e">
        <v>#N/A</v>
      </c>
      <c r="DL8" s="58" t="e">
        <v>#N/A</v>
      </c>
      <c r="DM8" s="63" t="e">
        <v>#N/A</v>
      </c>
      <c r="DN8" s="63" t="e">
        <v>#N/A</v>
      </c>
      <c r="DO8" s="53" t="e">
        <v>#N/A</v>
      </c>
      <c r="DR8" s="49"/>
      <c r="DS8" s="49"/>
      <c r="DT8" s="49"/>
      <c r="DU8" s="49"/>
      <c r="DV8" s="49"/>
      <c r="EE8" s="65"/>
    </row>
    <row r="9" spans="1:135" s="45" customFormat="1" ht="14.45" customHeight="1" x14ac:dyDescent="0.25">
      <c r="A9" s="45">
        <v>112</v>
      </c>
      <c r="B9" s="45" t="s">
        <v>41</v>
      </c>
      <c r="C9" s="45" t="s">
        <v>42</v>
      </c>
      <c r="D9" s="45">
        <v>17</v>
      </c>
      <c r="E9" s="46" t="s">
        <v>36</v>
      </c>
      <c r="F9" s="46" t="s">
        <v>37</v>
      </c>
      <c r="G9" s="46" t="s">
        <v>38</v>
      </c>
      <c r="H9" s="46" t="s">
        <v>61</v>
      </c>
      <c r="I9" s="47">
        <v>45834</v>
      </c>
      <c r="J9" s="47">
        <v>45838</v>
      </c>
      <c r="K9" s="47">
        <v>46022</v>
      </c>
      <c r="L9" s="47">
        <v>46022</v>
      </c>
      <c r="M9" s="48">
        <v>30000000</v>
      </c>
      <c r="N9" s="45" t="s">
        <v>39</v>
      </c>
      <c r="O9" s="49" t="s">
        <v>62</v>
      </c>
      <c r="P9" s="45" t="s">
        <v>40</v>
      </c>
      <c r="Q9" s="50">
        <v>0.03</v>
      </c>
      <c r="R9" s="47">
        <v>45834</v>
      </c>
      <c r="S9" s="47">
        <v>45838</v>
      </c>
      <c r="T9" s="47">
        <v>46022</v>
      </c>
      <c r="U9" s="47">
        <v>46022</v>
      </c>
      <c r="V9" s="51">
        <v>0.51111111111111107</v>
      </c>
      <c r="W9" s="45">
        <v>184</v>
      </c>
      <c r="X9" s="49">
        <v>303353.443812799</v>
      </c>
      <c r="Y9" s="49">
        <v>303353.443812799</v>
      </c>
      <c r="Z9" s="52">
        <v>303353.443812799</v>
      </c>
      <c r="AA9" s="52"/>
      <c r="AC9" s="45">
        <v>0</v>
      </c>
      <c r="AD9" s="49"/>
      <c r="AE9" s="45">
        <v>2.0210709362298782E-2</v>
      </c>
      <c r="AG9" s="53">
        <v>5.021070936229878E-2</v>
      </c>
      <c r="AH9" s="49">
        <v>303354.89829382702</v>
      </c>
      <c r="AJ9" s="54">
        <v>309897.54355524795</v>
      </c>
      <c r="AK9" s="55"/>
      <c r="AZ9" s="56"/>
      <c r="BB9" s="56"/>
      <c r="BK9" s="56"/>
      <c r="BM9" s="56"/>
      <c r="BN9" s="56"/>
      <c r="BO9" s="56"/>
      <c r="BP9" s="22"/>
      <c r="BQ9" s="56"/>
      <c r="BR9" s="56"/>
      <c r="BS9" s="57"/>
      <c r="BT9" s="57"/>
      <c r="BU9" s="57"/>
      <c r="BZ9" s="56"/>
      <c r="CA9" s="56"/>
      <c r="CB9" s="56"/>
      <c r="CC9" s="56"/>
      <c r="CD9" s="58"/>
      <c r="CE9" s="59"/>
      <c r="CF9" s="60"/>
      <c r="CG9" s="56"/>
      <c r="CH9" s="61"/>
      <c r="CI9" s="22"/>
      <c r="CJ9" s="57"/>
      <c r="CK9" s="57"/>
      <c r="CL9" s="57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62"/>
      <c r="CX9" s="49"/>
      <c r="CY9" s="49"/>
      <c r="CZ9" s="63"/>
      <c r="DA9" s="49"/>
      <c r="DB9" s="22"/>
      <c r="DC9" s="64"/>
      <c r="DE9" s="49"/>
      <c r="DF9" s="49"/>
      <c r="DG9" s="49"/>
      <c r="DH9" s="49"/>
      <c r="DI9" s="58" t="e">
        <v>#N/A</v>
      </c>
      <c r="DJ9" s="58" t="e">
        <v>#N/A</v>
      </c>
      <c r="DK9" s="58" t="e">
        <v>#N/A</v>
      </c>
      <c r="DL9" s="58" t="e">
        <v>#N/A</v>
      </c>
      <c r="DM9" s="63" t="e">
        <v>#N/A</v>
      </c>
      <c r="DN9" s="63" t="e">
        <v>#N/A</v>
      </c>
      <c r="DO9" s="53" t="e">
        <v>#N/A</v>
      </c>
      <c r="DR9" s="49"/>
      <c r="DS9" s="49"/>
      <c r="DT9" s="49"/>
      <c r="DU9" s="49"/>
      <c r="DV9" s="49"/>
      <c r="EE9" s="65"/>
    </row>
    <row r="10" spans="1:135" s="45" customFormat="1" ht="14.45" customHeight="1" x14ac:dyDescent="0.25">
      <c r="A10" s="45">
        <v>120</v>
      </c>
      <c r="B10" s="45" t="s">
        <v>43</v>
      </c>
      <c r="C10" s="45" t="s">
        <v>44</v>
      </c>
      <c r="D10" s="45">
        <v>19</v>
      </c>
      <c r="E10" s="46" t="s">
        <v>36</v>
      </c>
      <c r="F10" s="46" t="s">
        <v>37</v>
      </c>
      <c r="G10" s="46" t="s">
        <v>38</v>
      </c>
      <c r="H10" s="46" t="s">
        <v>63</v>
      </c>
      <c r="I10" s="47">
        <v>45834</v>
      </c>
      <c r="J10" s="47">
        <v>45838</v>
      </c>
      <c r="K10" s="47">
        <v>46022</v>
      </c>
      <c r="L10" s="47">
        <v>46022</v>
      </c>
      <c r="M10" s="48">
        <v>30000000</v>
      </c>
      <c r="N10" s="45" t="s">
        <v>39</v>
      </c>
      <c r="O10" s="49" t="s">
        <v>62</v>
      </c>
      <c r="P10" s="45" t="s">
        <v>40</v>
      </c>
      <c r="Q10" s="50">
        <v>0.03</v>
      </c>
      <c r="R10" s="47">
        <v>45834</v>
      </c>
      <c r="S10" s="47">
        <v>45838</v>
      </c>
      <c r="T10" s="47">
        <v>46022</v>
      </c>
      <c r="U10" s="47">
        <v>46022</v>
      </c>
      <c r="V10" s="51">
        <v>0.51111111111111107</v>
      </c>
      <c r="W10" s="45">
        <v>184</v>
      </c>
      <c r="X10" s="49">
        <v>303353.443812799</v>
      </c>
      <c r="Y10" s="49">
        <v>303353.443812799</v>
      </c>
      <c r="Z10" s="52">
        <v>303353.443812799</v>
      </c>
      <c r="AA10" s="52"/>
      <c r="AC10" s="45">
        <v>0</v>
      </c>
      <c r="AD10" s="49"/>
      <c r="AE10" s="45">
        <v>2.0210709362298782E-2</v>
      </c>
      <c r="AG10" s="53">
        <v>5.021070936229878E-2</v>
      </c>
      <c r="AH10" s="49">
        <v>303354.89829382702</v>
      </c>
      <c r="AJ10" s="54">
        <v>309897.54355524795</v>
      </c>
      <c r="AK10" s="55"/>
      <c r="AZ10" s="56"/>
      <c r="BB10" s="56"/>
      <c r="BK10" s="56"/>
      <c r="BM10" s="56"/>
      <c r="BN10" s="56"/>
      <c r="BO10" s="56"/>
      <c r="BP10" s="22"/>
      <c r="BQ10" s="56"/>
      <c r="BR10" s="56"/>
      <c r="BS10" s="57"/>
      <c r="BT10" s="57"/>
      <c r="BU10" s="57"/>
      <c r="BZ10" s="56"/>
      <c r="CA10" s="56"/>
      <c r="CB10" s="56"/>
      <c r="CC10" s="56"/>
      <c r="CD10" s="58"/>
      <c r="CE10" s="59"/>
      <c r="CF10" s="60"/>
      <c r="CG10" s="56"/>
      <c r="CH10" s="61"/>
      <c r="CI10" s="22"/>
      <c r="CJ10" s="57"/>
      <c r="CK10" s="57"/>
      <c r="CL10" s="57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62"/>
      <c r="CX10" s="49"/>
      <c r="CY10" s="49"/>
      <c r="CZ10" s="63"/>
      <c r="DA10" s="49"/>
      <c r="DB10" s="22"/>
      <c r="DC10" s="64"/>
      <c r="DE10" s="49"/>
      <c r="DF10" s="49"/>
      <c r="DG10" s="49"/>
      <c r="DH10" s="49"/>
      <c r="DI10" s="58" t="e">
        <v>#N/A</v>
      </c>
      <c r="DJ10" s="58" t="e">
        <v>#N/A</v>
      </c>
      <c r="DK10" s="58" t="e">
        <v>#N/A</v>
      </c>
      <c r="DL10" s="58" t="e">
        <v>#N/A</v>
      </c>
      <c r="DM10" s="63" t="e">
        <v>#N/A</v>
      </c>
      <c r="DN10" s="63" t="e">
        <v>#N/A</v>
      </c>
      <c r="DO10" s="53" t="e">
        <v>#N/A</v>
      </c>
      <c r="DR10" s="49"/>
      <c r="DS10" s="49"/>
      <c r="DT10" s="49"/>
      <c r="DU10" s="49"/>
      <c r="DV10" s="49"/>
      <c r="EE10" s="65"/>
    </row>
    <row r="11" spans="1:135" s="45" customFormat="1" ht="14.45" customHeight="1" x14ac:dyDescent="0.25">
      <c r="A11" s="45">
        <v>132</v>
      </c>
      <c r="B11" s="45" t="s">
        <v>47</v>
      </c>
      <c r="C11" s="45" t="s">
        <v>48</v>
      </c>
      <c r="D11" s="45">
        <v>23</v>
      </c>
      <c r="E11" s="46" t="s">
        <v>36</v>
      </c>
      <c r="F11" s="46" t="s">
        <v>37</v>
      </c>
      <c r="G11" s="46" t="s">
        <v>38</v>
      </c>
      <c r="H11" s="46" t="s">
        <v>64</v>
      </c>
      <c r="I11" s="47">
        <v>45834</v>
      </c>
      <c r="J11" s="47">
        <v>45838</v>
      </c>
      <c r="K11" s="47">
        <v>46022</v>
      </c>
      <c r="L11" s="47">
        <v>46022</v>
      </c>
      <c r="M11" s="48">
        <v>20000000</v>
      </c>
      <c r="N11" s="45" t="s">
        <v>39</v>
      </c>
      <c r="O11" s="49" t="s">
        <v>65</v>
      </c>
      <c r="P11" s="45" t="s">
        <v>40</v>
      </c>
      <c r="Q11" s="50">
        <v>0.04</v>
      </c>
      <c r="R11" s="47">
        <v>45834</v>
      </c>
      <c r="S11" s="47">
        <v>45838</v>
      </c>
      <c r="T11" s="47">
        <v>46022</v>
      </c>
      <c r="U11" s="47">
        <v>46022</v>
      </c>
      <c r="V11" s="51">
        <v>0.51111111111111107</v>
      </c>
      <c r="W11" s="45">
        <v>184</v>
      </c>
      <c r="X11" s="49">
        <v>102172.03144793912</v>
      </c>
      <c r="Y11" s="49">
        <v>102172.03144793912</v>
      </c>
      <c r="Z11" s="52">
        <v>102172.03144793912</v>
      </c>
      <c r="AA11" s="52"/>
      <c r="AC11" s="45">
        <v>0</v>
      </c>
      <c r="AD11" s="49"/>
      <c r="AE11" s="45">
        <v>1.021070936229878E-2</v>
      </c>
      <c r="AG11" s="53">
        <v>5.021070936229878E-2</v>
      </c>
      <c r="AH11" s="49">
        <v>104360.10080006112</v>
      </c>
      <c r="AJ11" s="54">
        <v>104376.14014794305</v>
      </c>
      <c r="AK11" s="55"/>
      <c r="AZ11" s="56"/>
      <c r="BB11" s="56"/>
      <c r="BK11" s="56"/>
      <c r="BM11" s="56"/>
      <c r="BN11" s="56"/>
      <c r="BO11" s="56"/>
      <c r="BP11" s="22"/>
      <c r="BQ11" s="56"/>
      <c r="BR11" s="56"/>
      <c r="BS11" s="57"/>
      <c r="BT11" s="57"/>
      <c r="BU11" s="57"/>
      <c r="BZ11" s="56"/>
      <c r="CA11" s="56"/>
      <c r="CB11" s="56"/>
      <c r="CC11" s="56"/>
      <c r="CD11" s="58"/>
      <c r="CE11" s="59"/>
      <c r="CF11" s="60"/>
      <c r="CG11" s="56"/>
      <c r="CH11" s="61"/>
      <c r="CI11" s="22"/>
      <c r="CJ11" s="57"/>
      <c r="CK11" s="57"/>
      <c r="CL11" s="57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62"/>
      <c r="CX11" s="49"/>
      <c r="CY11" s="49"/>
      <c r="CZ11" s="63"/>
      <c r="DA11" s="49"/>
      <c r="DB11" s="22"/>
      <c r="DC11" s="64"/>
      <c r="DE11" s="49"/>
      <c r="DF11" s="49"/>
      <c r="DG11" s="49"/>
      <c r="DH11" s="49"/>
      <c r="DI11" s="58" t="e">
        <v>#N/A</v>
      </c>
      <c r="DJ11" s="58" t="e">
        <v>#N/A</v>
      </c>
      <c r="DK11" s="58" t="e">
        <v>#N/A</v>
      </c>
      <c r="DL11" s="58" t="e">
        <v>#N/A</v>
      </c>
      <c r="DM11" s="63" t="e">
        <v>#N/A</v>
      </c>
      <c r="DN11" s="63" t="e">
        <v>#N/A</v>
      </c>
      <c r="DO11" s="53" t="e">
        <v>#N/A</v>
      </c>
      <c r="DR11" s="49"/>
      <c r="DS11" s="49"/>
      <c r="DT11" s="49"/>
      <c r="DU11" s="49"/>
      <c r="DV11" s="49"/>
      <c r="EE11" s="65"/>
    </row>
    <row r="12" spans="1:135" s="45" customFormat="1" ht="14.45" customHeight="1" x14ac:dyDescent="0.25">
      <c r="A12" s="45">
        <v>136</v>
      </c>
      <c r="B12" s="45" t="s">
        <v>49</v>
      </c>
      <c r="C12" s="45" t="s">
        <v>48</v>
      </c>
      <c r="D12" s="45">
        <v>24</v>
      </c>
      <c r="E12" s="46" t="s">
        <v>36</v>
      </c>
      <c r="F12" s="46" t="s">
        <v>50</v>
      </c>
      <c r="G12" s="46" t="s">
        <v>38</v>
      </c>
      <c r="H12" s="46" t="s">
        <v>64</v>
      </c>
      <c r="I12" s="47">
        <v>45834</v>
      </c>
      <c r="J12" s="47">
        <v>45838</v>
      </c>
      <c r="K12" s="47">
        <v>46022</v>
      </c>
      <c r="L12" s="47">
        <v>46022</v>
      </c>
      <c r="M12" s="48">
        <v>20000000</v>
      </c>
      <c r="N12" s="45" t="s">
        <v>39</v>
      </c>
      <c r="O12" s="49" t="s">
        <v>66</v>
      </c>
      <c r="P12" s="45" t="s">
        <v>40</v>
      </c>
      <c r="Q12" s="50">
        <v>0</v>
      </c>
      <c r="R12" s="47">
        <v>45834</v>
      </c>
      <c r="S12" s="47">
        <v>45838</v>
      </c>
      <c r="T12" s="47">
        <v>46022</v>
      </c>
      <c r="U12" s="47">
        <v>46022</v>
      </c>
      <c r="V12" s="51">
        <v>0.51111111111111107</v>
      </c>
      <c r="W12" s="45">
        <v>184</v>
      </c>
      <c r="X12" s="49">
        <v>0</v>
      </c>
      <c r="Y12" s="49">
        <v>0</v>
      </c>
      <c r="Z12" s="52">
        <v>0</v>
      </c>
      <c r="AA12" s="52"/>
      <c r="AC12" s="45">
        <v>0</v>
      </c>
      <c r="AD12" s="49"/>
      <c r="AE12" s="45">
        <v>0</v>
      </c>
      <c r="AG12" s="53">
        <v>5.021070936229878E-2</v>
      </c>
      <c r="AH12" s="49">
        <v>2.8946957634066452E-8</v>
      </c>
      <c r="AJ12" s="54">
        <v>0</v>
      </c>
      <c r="AK12" s="55"/>
      <c r="AZ12" s="56"/>
      <c r="BB12" s="56"/>
      <c r="BK12" s="56"/>
      <c r="BM12" s="56"/>
      <c r="BN12" s="56"/>
      <c r="BO12" s="56"/>
      <c r="BP12" s="22"/>
      <c r="BQ12" s="56"/>
      <c r="BR12" s="56"/>
      <c r="BS12" s="57"/>
      <c r="BT12" s="57"/>
      <c r="BU12" s="57"/>
      <c r="BZ12" s="56"/>
      <c r="CA12" s="56"/>
      <c r="CB12" s="56"/>
      <c r="CC12" s="56"/>
      <c r="CD12" s="58"/>
      <c r="CE12" s="59"/>
      <c r="CF12" s="60"/>
      <c r="CG12" s="56"/>
      <c r="CH12" s="61"/>
      <c r="CI12" s="22"/>
      <c r="CJ12" s="57"/>
      <c r="CK12" s="57"/>
      <c r="CL12" s="57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62"/>
      <c r="CX12" s="49"/>
      <c r="CY12" s="49"/>
      <c r="CZ12" s="63"/>
      <c r="DA12" s="49"/>
      <c r="DB12" s="22"/>
      <c r="DC12" s="64"/>
      <c r="DE12" s="49"/>
      <c r="DF12" s="49"/>
      <c r="DG12" s="49"/>
      <c r="DH12" s="49"/>
      <c r="DI12" s="58" t="e">
        <v>#N/A</v>
      </c>
      <c r="DJ12" s="58" t="e">
        <v>#N/A</v>
      </c>
      <c r="DK12" s="58" t="e">
        <v>#N/A</v>
      </c>
      <c r="DL12" s="58" t="e">
        <v>#N/A</v>
      </c>
      <c r="DM12" s="63" t="e">
        <v>#N/A</v>
      </c>
      <c r="DN12" s="63" t="e">
        <v>#N/A</v>
      </c>
      <c r="DO12" s="53" t="e">
        <v>#N/A</v>
      </c>
      <c r="DR12" s="49"/>
      <c r="DS12" s="49"/>
      <c r="DT12" s="49"/>
      <c r="DU12" s="49"/>
      <c r="DV12" s="49"/>
      <c r="EE12" s="65"/>
    </row>
    <row r="13" spans="1:135" s="45" customFormat="1" ht="14.45" customHeight="1" x14ac:dyDescent="0.25">
      <c r="A13" s="45">
        <v>140</v>
      </c>
      <c r="B13" s="45" t="s">
        <v>51</v>
      </c>
      <c r="C13" s="45" t="s">
        <v>48</v>
      </c>
      <c r="D13" s="45">
        <v>25</v>
      </c>
      <c r="E13" s="46" t="s">
        <v>36</v>
      </c>
      <c r="F13" s="46" t="s">
        <v>50</v>
      </c>
      <c r="G13" s="46" t="s">
        <v>38</v>
      </c>
      <c r="H13" s="46" t="s">
        <v>64</v>
      </c>
      <c r="I13" s="47">
        <v>45834</v>
      </c>
      <c r="J13" s="47">
        <v>45838</v>
      </c>
      <c r="K13" s="47">
        <v>46022</v>
      </c>
      <c r="L13" s="47">
        <v>46022</v>
      </c>
      <c r="M13" s="48">
        <v>-20000000</v>
      </c>
      <c r="N13" s="45" t="s">
        <v>39</v>
      </c>
      <c r="O13" s="49" t="s">
        <v>78</v>
      </c>
      <c r="P13" s="45" t="s">
        <v>40</v>
      </c>
      <c r="Q13" s="50">
        <v>2.4E-2</v>
      </c>
      <c r="R13" s="47">
        <v>45834</v>
      </c>
      <c r="S13" s="47">
        <v>45838</v>
      </c>
      <c r="T13" s="47">
        <v>46022</v>
      </c>
      <c r="U13" s="47">
        <v>46022</v>
      </c>
      <c r="V13" s="51">
        <v>0.51111111111111107</v>
      </c>
      <c r="W13" s="45">
        <v>184</v>
      </c>
      <c r="X13" s="49">
        <v>0</v>
      </c>
      <c r="Y13" s="49">
        <v>0</v>
      </c>
      <c r="Z13" s="52">
        <v>0</v>
      </c>
      <c r="AA13" s="52"/>
      <c r="AC13" s="45">
        <v>0</v>
      </c>
      <c r="AD13" s="49"/>
      <c r="AE13" s="45">
        <v>0</v>
      </c>
      <c r="AG13" s="53">
        <v>5.021070936229878E-2</v>
      </c>
      <c r="AH13" s="49">
        <v>-8.3147247103542159E-5</v>
      </c>
      <c r="AJ13" s="54">
        <v>0</v>
      </c>
      <c r="AK13" s="55"/>
      <c r="AZ13" s="56"/>
      <c r="BB13" s="56"/>
      <c r="BK13" s="56"/>
      <c r="BM13" s="56"/>
      <c r="BN13" s="56"/>
      <c r="BO13" s="56"/>
      <c r="BP13" s="22"/>
      <c r="BQ13" s="56"/>
      <c r="BR13" s="56"/>
      <c r="BS13" s="57"/>
      <c r="BT13" s="57"/>
      <c r="BU13" s="57"/>
      <c r="BZ13" s="56"/>
      <c r="CA13" s="56"/>
      <c r="CB13" s="56"/>
      <c r="CC13" s="56"/>
      <c r="CD13" s="58"/>
      <c r="CE13" s="59"/>
      <c r="CF13" s="60"/>
      <c r="CG13" s="56"/>
      <c r="CH13" s="61"/>
      <c r="CI13" s="22"/>
      <c r="CJ13" s="57"/>
      <c r="CK13" s="57"/>
      <c r="CL13" s="57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62"/>
      <c r="CX13" s="49"/>
      <c r="CY13" s="49"/>
      <c r="CZ13" s="63"/>
      <c r="DA13" s="49"/>
      <c r="DB13" s="22"/>
      <c r="DC13" s="64"/>
      <c r="DE13" s="49"/>
      <c r="DF13" s="49"/>
      <c r="DG13" s="49"/>
      <c r="DH13" s="49"/>
      <c r="DI13" s="58" t="e">
        <v>#N/A</v>
      </c>
      <c r="DJ13" s="58" t="e">
        <v>#N/A</v>
      </c>
      <c r="DK13" s="58" t="e">
        <v>#N/A</v>
      </c>
      <c r="DL13" s="58" t="e">
        <v>#N/A</v>
      </c>
      <c r="DM13" s="63" t="e">
        <v>#N/A</v>
      </c>
      <c r="DN13" s="63" t="e">
        <v>#N/A</v>
      </c>
      <c r="DO13" s="53" t="e">
        <v>#N/A</v>
      </c>
      <c r="DR13" s="49"/>
      <c r="DS13" s="49"/>
      <c r="DT13" s="49"/>
      <c r="DU13" s="49"/>
      <c r="DV13" s="49"/>
      <c r="EE13" s="65"/>
    </row>
    <row r="14" spans="1:135" s="45" customFormat="1" ht="14.45" customHeight="1" x14ac:dyDescent="0.25">
      <c r="A14" s="45">
        <v>150</v>
      </c>
      <c r="B14" s="45" t="s">
        <v>56</v>
      </c>
      <c r="C14" s="45" t="s">
        <v>57</v>
      </c>
      <c r="D14" s="45">
        <v>29</v>
      </c>
      <c r="E14" s="46" t="s">
        <v>36</v>
      </c>
      <c r="F14" s="46" t="s">
        <v>37</v>
      </c>
      <c r="G14" s="46" t="s">
        <v>38</v>
      </c>
      <c r="H14" s="46" t="s">
        <v>63</v>
      </c>
      <c r="I14" s="47">
        <v>45834</v>
      </c>
      <c r="J14" s="47">
        <v>45838</v>
      </c>
      <c r="K14" s="47">
        <v>46022</v>
      </c>
      <c r="L14" s="47">
        <v>46022</v>
      </c>
      <c r="M14" s="48">
        <v>21500000</v>
      </c>
      <c r="N14" s="45" t="s">
        <v>39</v>
      </c>
      <c r="O14" s="49" t="s">
        <v>62</v>
      </c>
      <c r="P14" s="45" t="s">
        <v>40</v>
      </c>
      <c r="Q14" s="50">
        <v>0.03</v>
      </c>
      <c r="R14" s="47">
        <v>45834</v>
      </c>
      <c r="S14" s="47">
        <v>45838</v>
      </c>
      <c r="T14" s="47">
        <v>46022</v>
      </c>
      <c r="U14" s="47">
        <v>46022</v>
      </c>
      <c r="V14" s="51">
        <v>0.51111111111111107</v>
      </c>
      <c r="W14" s="45">
        <v>184</v>
      </c>
      <c r="X14" s="49">
        <v>217403.3013991726</v>
      </c>
      <c r="Y14" s="49">
        <v>217403.3013991726</v>
      </c>
      <c r="Z14" s="52">
        <v>217403.3013991726</v>
      </c>
      <c r="AA14" s="52"/>
      <c r="AC14" s="45">
        <v>0</v>
      </c>
      <c r="AD14" s="49"/>
      <c r="AE14" s="45">
        <v>2.0210709362298782E-2</v>
      </c>
      <c r="AG14" s="53">
        <v>5.021070936229878E-2</v>
      </c>
      <c r="AH14" s="49">
        <v>217404.34377724267</v>
      </c>
      <c r="AJ14" s="54">
        <v>222093.23954792769</v>
      </c>
      <c r="AK14" s="55"/>
      <c r="AZ14" s="56"/>
      <c r="BB14" s="56"/>
      <c r="BK14" s="56"/>
      <c r="BM14" s="56"/>
      <c r="BN14" s="56"/>
      <c r="BO14" s="56"/>
      <c r="BP14" s="22"/>
      <c r="BQ14" s="56"/>
      <c r="BR14" s="56"/>
      <c r="BS14" s="57"/>
      <c r="BT14" s="57"/>
      <c r="BU14" s="57"/>
      <c r="BZ14" s="56"/>
      <c r="CA14" s="56"/>
      <c r="CB14" s="56"/>
      <c r="CC14" s="56"/>
      <c r="CD14" s="58"/>
      <c r="CE14" s="59"/>
      <c r="CF14" s="60"/>
      <c r="CG14" s="56"/>
      <c r="CH14" s="61"/>
      <c r="CI14" s="22"/>
      <c r="CJ14" s="57"/>
      <c r="CK14" s="57"/>
      <c r="CL14" s="57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62"/>
      <c r="CX14" s="49"/>
      <c r="CY14" s="49"/>
      <c r="CZ14" s="63"/>
      <c r="DA14" s="49"/>
      <c r="DB14" s="22"/>
      <c r="DC14" s="64"/>
      <c r="DE14" s="49"/>
      <c r="DF14" s="49"/>
      <c r="DG14" s="49"/>
      <c r="DH14" s="49"/>
      <c r="DI14" s="58" t="e">
        <v>#N/A</v>
      </c>
      <c r="DJ14" s="58" t="e">
        <v>#N/A</v>
      </c>
      <c r="DK14" s="58" t="e">
        <v>#N/A</v>
      </c>
      <c r="DL14" s="58" t="e">
        <v>#N/A</v>
      </c>
      <c r="DM14" s="63" t="e">
        <v>#N/A</v>
      </c>
      <c r="DN14" s="63" t="e">
        <v>#N/A</v>
      </c>
      <c r="DO14" s="53" t="e">
        <v>#N/A</v>
      </c>
      <c r="DR14" s="49"/>
      <c r="DS14" s="49"/>
      <c r="DT14" s="49"/>
      <c r="DU14" s="49"/>
      <c r="DV14" s="49"/>
      <c r="EE14" s="65"/>
    </row>
    <row r="15" spans="1:135" s="45" customFormat="1" ht="14.45" customHeight="1" x14ac:dyDescent="0.25">
      <c r="A15" s="45">
        <v>157</v>
      </c>
      <c r="B15" s="45" t="s">
        <v>58</v>
      </c>
      <c r="C15" s="45" t="s">
        <v>79</v>
      </c>
      <c r="D15" s="45">
        <v>31</v>
      </c>
      <c r="E15" s="46" t="s">
        <v>36</v>
      </c>
      <c r="F15" s="46" t="s">
        <v>37</v>
      </c>
      <c r="G15" s="46" t="s">
        <v>38</v>
      </c>
      <c r="H15" s="46" t="s">
        <v>60</v>
      </c>
      <c r="I15" s="47">
        <v>45834</v>
      </c>
      <c r="J15" s="47">
        <v>45838</v>
      </c>
      <c r="K15" s="47">
        <v>46022</v>
      </c>
      <c r="L15" s="47">
        <v>46022</v>
      </c>
      <c r="M15" s="48">
        <v>21500000</v>
      </c>
      <c r="N15" s="45" t="s">
        <v>39</v>
      </c>
      <c r="O15" s="49" t="s">
        <v>68</v>
      </c>
      <c r="P15" s="45" t="s">
        <v>40</v>
      </c>
      <c r="Q15" s="50">
        <v>2.5000000000000001E-2</v>
      </c>
      <c r="R15" s="47">
        <v>45834</v>
      </c>
      <c r="S15" s="47">
        <v>45838</v>
      </c>
      <c r="T15" s="47">
        <v>46022</v>
      </c>
      <c r="U15" s="47">
        <v>46022</v>
      </c>
      <c r="V15" s="51">
        <v>0.51111111111111107</v>
      </c>
      <c r="W15" s="45">
        <v>184</v>
      </c>
      <c r="X15" s="49">
        <v>271187.48519549158</v>
      </c>
      <c r="Y15" s="49">
        <v>271187.48519549158</v>
      </c>
      <c r="Z15" s="52">
        <v>271187.48519549158</v>
      </c>
      <c r="AA15" s="52"/>
      <c r="AC15" s="45">
        <v>0</v>
      </c>
      <c r="AD15" s="49"/>
      <c r="AE15" s="45">
        <v>2.5210709362298779E-2</v>
      </c>
      <c r="AG15" s="53">
        <v>5.021070936229878E-2</v>
      </c>
      <c r="AH15" s="49">
        <v>271187.48546634446</v>
      </c>
      <c r="AJ15" s="54">
        <v>277037.68399237207</v>
      </c>
      <c r="AK15" s="55"/>
      <c r="AZ15" s="56"/>
      <c r="BB15" s="56"/>
      <c r="BK15" s="56"/>
      <c r="BM15" s="56"/>
      <c r="BN15" s="56"/>
      <c r="BO15" s="56"/>
      <c r="BP15" s="22"/>
      <c r="BQ15" s="56"/>
      <c r="BR15" s="56"/>
      <c r="BS15" s="57"/>
      <c r="BT15" s="57"/>
      <c r="BU15" s="57"/>
      <c r="BZ15" s="56"/>
      <c r="CA15" s="56"/>
      <c r="CB15" s="56"/>
      <c r="CC15" s="56"/>
      <c r="CD15" s="58"/>
      <c r="CE15" s="59"/>
      <c r="CF15" s="60"/>
      <c r="CG15" s="56"/>
      <c r="CH15" s="61"/>
      <c r="CI15" s="22"/>
      <c r="CJ15" s="57"/>
      <c r="CK15" s="57"/>
      <c r="CL15" s="57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62"/>
      <c r="CX15" s="49"/>
      <c r="CY15" s="49"/>
      <c r="CZ15" s="63"/>
      <c r="DA15" s="49"/>
      <c r="DB15" s="22"/>
      <c r="DC15" s="64"/>
      <c r="DE15" s="49"/>
      <c r="DF15" s="49"/>
      <c r="DG15" s="49"/>
      <c r="DH15" s="49"/>
      <c r="DI15" s="58" t="e">
        <v>#N/A</v>
      </c>
      <c r="DJ15" s="58" t="e">
        <v>#N/A</v>
      </c>
      <c r="DK15" s="58" t="e">
        <v>#N/A</v>
      </c>
      <c r="DL15" s="58" t="e">
        <v>#N/A</v>
      </c>
      <c r="DM15" s="63" t="e">
        <v>#N/A</v>
      </c>
      <c r="DN15" s="63" t="e">
        <v>#N/A</v>
      </c>
      <c r="DO15" s="53" t="e">
        <v>#N/A</v>
      </c>
      <c r="DR15" s="49"/>
      <c r="DS15" s="49"/>
      <c r="DT15" s="49"/>
      <c r="DU15" s="49"/>
      <c r="DV15" s="49"/>
      <c r="EE15" s="65"/>
    </row>
    <row r="16" spans="1:135" ht="14.45" customHeight="1" x14ac:dyDescent="0.25">
      <c r="I16" s="13"/>
      <c r="J16" s="13"/>
      <c r="K16" s="13"/>
      <c r="L16" s="13"/>
      <c r="M16" s="10"/>
      <c r="O16" s="10"/>
      <c r="R16" s="13"/>
      <c r="S16" s="13"/>
      <c r="T16" s="13"/>
      <c r="U16" s="13"/>
      <c r="V16" s="17"/>
      <c r="X16" s="10"/>
      <c r="Y16" s="10"/>
      <c r="Z16" s="18"/>
      <c r="AA16" s="18"/>
      <c r="AD16" s="10"/>
      <c r="AG16" s="19"/>
      <c r="AH16" s="10"/>
      <c r="AJ16" s="32">
        <v>1231625.6369098499</v>
      </c>
      <c r="AK16" s="9"/>
      <c r="AZ16" s="21"/>
      <c r="BB16" s="21"/>
      <c r="BK16" s="21"/>
      <c r="BM16" s="21"/>
      <c r="BN16" s="21"/>
      <c r="BO16" s="21"/>
      <c r="BP16" s="20"/>
      <c r="BQ16" s="21"/>
      <c r="BR16" s="21"/>
      <c r="BS16" s="24"/>
      <c r="BT16" s="24"/>
      <c r="BU16" s="24"/>
      <c r="BZ16" s="21"/>
      <c r="CA16" s="21"/>
      <c r="CB16" s="21"/>
      <c r="CC16" s="21"/>
      <c r="CD16" s="11"/>
      <c r="CE16" s="25"/>
      <c r="CF16" s="26"/>
      <c r="CG16" s="21"/>
      <c r="CH16" s="27"/>
      <c r="CI16" s="22"/>
      <c r="CJ16" s="24"/>
      <c r="CK16" s="24"/>
      <c r="CL16" s="24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28"/>
      <c r="CX16" s="10"/>
      <c r="CY16" s="10"/>
      <c r="CZ16" s="23"/>
      <c r="DA16" s="10"/>
      <c r="DB16" s="22"/>
      <c r="DC16" s="29"/>
      <c r="DE16" s="10"/>
      <c r="DF16" s="10"/>
      <c r="DG16" s="10"/>
      <c r="DH16" s="10"/>
      <c r="DI16" s="11" t="e">
        <v>#N/A</v>
      </c>
      <c r="DJ16" s="11" t="e">
        <v>#N/A</v>
      </c>
      <c r="DK16" s="11" t="e">
        <v>#N/A</v>
      </c>
      <c r="DL16" s="11" t="e">
        <v>#N/A</v>
      </c>
      <c r="DM16" s="23" t="e">
        <v>#N/A</v>
      </c>
      <c r="DN16" s="23" t="e">
        <v>#N/A</v>
      </c>
      <c r="DO16" s="19" t="e">
        <v>#N/A</v>
      </c>
      <c r="DR16" s="10"/>
      <c r="DS16" s="10"/>
      <c r="DT16" s="10"/>
      <c r="DU16" s="10"/>
      <c r="DV16" s="10"/>
      <c r="EE16" s="30"/>
    </row>
    <row r="17" spans="1:135" ht="14.45" customHeight="1" x14ac:dyDescent="0.25">
      <c r="I17" s="13"/>
      <c r="J17" s="13"/>
      <c r="K17" s="13"/>
      <c r="L17" s="13"/>
      <c r="M17" s="10"/>
      <c r="O17" s="10"/>
      <c r="R17" s="13"/>
      <c r="S17" s="13"/>
      <c r="T17" s="13"/>
      <c r="U17" s="13"/>
      <c r="V17" s="17"/>
      <c r="X17" s="10"/>
      <c r="Y17" s="10"/>
      <c r="Z17" s="18"/>
      <c r="AA17" s="18"/>
      <c r="AD17" s="10"/>
      <c r="AG17" s="19"/>
      <c r="AH17" s="10"/>
      <c r="AJ17" s="32"/>
      <c r="AK17" s="9"/>
      <c r="AZ17" s="21"/>
      <c r="BB17" s="21"/>
      <c r="BK17" s="21"/>
      <c r="BM17" s="21"/>
      <c r="BN17" s="21"/>
      <c r="BO17" s="21"/>
      <c r="BP17" s="20"/>
      <c r="BQ17" s="21"/>
      <c r="BR17" s="21"/>
      <c r="BS17" s="24"/>
      <c r="BT17" s="24"/>
      <c r="BU17" s="24"/>
      <c r="BZ17" s="21"/>
      <c r="CA17" s="21"/>
      <c r="CB17" s="21"/>
      <c r="CC17" s="21"/>
      <c r="CD17" s="11"/>
      <c r="CE17" s="25"/>
      <c r="CF17" s="26"/>
      <c r="CG17" s="21"/>
      <c r="CH17" s="27"/>
      <c r="CI17" s="22"/>
      <c r="CJ17" s="24"/>
      <c r="CK17" s="24"/>
      <c r="CL17" s="24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28"/>
      <c r="CX17" s="10"/>
      <c r="CY17" s="10"/>
      <c r="CZ17" s="23"/>
      <c r="DA17" s="10"/>
      <c r="DB17" s="22"/>
      <c r="DC17" s="29"/>
      <c r="DE17" s="10"/>
      <c r="DF17" s="10"/>
      <c r="DG17" s="10"/>
      <c r="DH17" s="10"/>
      <c r="DI17" s="11" t="e">
        <v>#N/A</v>
      </c>
      <c r="DJ17" s="11" t="e">
        <v>#N/A</v>
      </c>
      <c r="DK17" s="11" t="e">
        <v>#N/A</v>
      </c>
      <c r="DL17" s="11" t="e">
        <v>#N/A</v>
      </c>
      <c r="DM17" s="23" t="e">
        <v>#N/A</v>
      </c>
      <c r="DN17" s="23" t="e">
        <v>#N/A</v>
      </c>
      <c r="DO17" s="19" t="e">
        <v>#N/A</v>
      </c>
      <c r="DR17" s="10"/>
      <c r="DS17" s="10"/>
      <c r="DT17" s="10"/>
      <c r="DU17" s="10"/>
      <c r="DV17" s="10"/>
      <c r="EE17" s="30"/>
    </row>
    <row r="18" spans="1:135" ht="14.45" customHeight="1" x14ac:dyDescent="0.25">
      <c r="I18" s="13"/>
      <c r="J18" s="13"/>
      <c r="K18" s="13"/>
      <c r="L18" s="13"/>
      <c r="M18" s="10"/>
      <c r="O18" s="10"/>
      <c r="R18" s="13"/>
      <c r="S18" s="13"/>
      <c r="T18" s="13"/>
      <c r="U18" s="13"/>
      <c r="V18" s="17"/>
      <c r="X18" s="10"/>
      <c r="Y18" s="10"/>
      <c r="Z18" s="18"/>
      <c r="AA18" s="18"/>
      <c r="AD18" s="10"/>
      <c r="AG18" s="19"/>
      <c r="AH18" s="10"/>
      <c r="AJ18" s="32"/>
      <c r="AK18" s="9"/>
      <c r="AZ18" s="21"/>
      <c r="BB18" s="21"/>
      <c r="BK18" s="21"/>
      <c r="BM18" s="21"/>
      <c r="BN18" s="21"/>
      <c r="BO18" s="21"/>
      <c r="BP18" s="20"/>
      <c r="BQ18" s="21"/>
      <c r="BR18" s="21"/>
      <c r="BS18" s="24"/>
      <c r="BT18" s="24"/>
      <c r="BU18" s="24"/>
      <c r="BZ18" s="21"/>
      <c r="CA18" s="21"/>
      <c r="CB18" s="21"/>
      <c r="CC18" s="21"/>
      <c r="CD18" s="11"/>
      <c r="CE18" s="25"/>
      <c r="CF18" s="26"/>
      <c r="CG18" s="21"/>
      <c r="CH18" s="27"/>
      <c r="CI18" s="22"/>
      <c r="CJ18" s="24"/>
      <c r="CK18" s="24"/>
      <c r="CL18" s="24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28"/>
      <c r="CX18" s="10"/>
      <c r="CY18" s="10"/>
      <c r="CZ18" s="23"/>
      <c r="DA18" s="10"/>
      <c r="DB18" s="22"/>
      <c r="DC18" s="29"/>
      <c r="DE18" s="10"/>
      <c r="DF18" s="10"/>
      <c r="DG18" s="10"/>
      <c r="DH18" s="10"/>
      <c r="DI18" s="11" t="e">
        <v>#N/A</v>
      </c>
      <c r="DJ18" s="11" t="e">
        <v>#N/A</v>
      </c>
      <c r="DK18" s="11" t="e">
        <v>#N/A</v>
      </c>
      <c r="DL18" s="11" t="e">
        <v>#N/A</v>
      </c>
      <c r="DM18" s="23" t="e">
        <v>#N/A</v>
      </c>
      <c r="DN18" s="23" t="e">
        <v>#N/A</v>
      </c>
      <c r="DO18" s="19" t="e">
        <v>#N/A</v>
      </c>
      <c r="DR18" s="10"/>
      <c r="DS18" s="10"/>
      <c r="DT18" s="10"/>
      <c r="DU18" s="10"/>
      <c r="DV18" s="10"/>
      <c r="EE18" s="30"/>
    </row>
    <row r="19" spans="1:135" ht="14.45" customHeight="1" x14ac:dyDescent="0.25">
      <c r="I19" s="13"/>
      <c r="J19" s="13"/>
      <c r="K19" s="13"/>
      <c r="L19" s="13"/>
      <c r="M19" s="10"/>
      <c r="O19" s="10"/>
      <c r="R19" s="13"/>
      <c r="S19" s="13"/>
      <c r="T19" s="13"/>
      <c r="U19" s="13"/>
      <c r="V19" s="17"/>
      <c r="X19" s="10"/>
      <c r="Y19" s="10"/>
      <c r="Z19" s="18"/>
      <c r="AA19" s="18"/>
      <c r="AD19" s="10"/>
      <c r="AG19" s="19">
        <v>5.577E-2</v>
      </c>
      <c r="AH19" s="10"/>
      <c r="AJ19" s="32"/>
      <c r="AK19" s="9"/>
      <c r="AZ19" s="21"/>
      <c r="BB19" s="21"/>
      <c r="BK19" s="21"/>
      <c r="BM19" s="21"/>
      <c r="BN19" s="21"/>
      <c r="BO19" s="21"/>
      <c r="BP19" s="20"/>
      <c r="BQ19" s="21"/>
      <c r="BR19" s="21"/>
      <c r="BS19" s="24"/>
      <c r="BT19" s="24"/>
      <c r="BU19" s="24"/>
      <c r="BZ19" s="21"/>
      <c r="CA19" s="21"/>
      <c r="CB19" s="21"/>
      <c r="CC19" s="21"/>
      <c r="CD19" s="11"/>
      <c r="CE19" s="25"/>
      <c r="CF19" s="26"/>
      <c r="CG19" s="21"/>
      <c r="CH19" s="27"/>
      <c r="CI19" s="22"/>
      <c r="CJ19" s="24"/>
      <c r="CK19" s="24"/>
      <c r="CL19" s="24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28"/>
      <c r="CX19" s="10"/>
      <c r="CY19" s="10"/>
      <c r="CZ19" s="23"/>
      <c r="DA19" s="10"/>
      <c r="DB19" s="22"/>
      <c r="DC19" s="29"/>
      <c r="DE19" s="10"/>
      <c r="DF19" s="10"/>
      <c r="DG19" s="10"/>
      <c r="DH19" s="10"/>
      <c r="DI19" s="11" t="e">
        <v>#N/A</v>
      </c>
      <c r="DJ19" s="11" t="e">
        <v>#N/A</v>
      </c>
      <c r="DK19" s="11" t="e">
        <v>#N/A</v>
      </c>
      <c r="DL19" s="11" t="e">
        <v>#N/A</v>
      </c>
      <c r="DM19" s="23" t="e">
        <v>#N/A</v>
      </c>
      <c r="DN19" s="23" t="e">
        <v>#N/A</v>
      </c>
      <c r="DO19" s="19" t="e">
        <v>#N/A</v>
      </c>
      <c r="DR19" s="10"/>
      <c r="DS19" s="10"/>
      <c r="DT19" s="10"/>
      <c r="DU19" s="10"/>
      <c r="DV19" s="10"/>
      <c r="EE19" s="30"/>
    </row>
    <row r="20" spans="1:135" ht="14.45" customHeight="1" x14ac:dyDescent="0.25">
      <c r="I20" s="13"/>
      <c r="J20" s="13"/>
      <c r="K20" s="13"/>
      <c r="L20" s="13"/>
      <c r="M20" s="10"/>
      <c r="O20" s="10"/>
      <c r="R20" s="13"/>
      <c r="S20" s="13"/>
      <c r="T20" s="13"/>
      <c r="U20" s="13"/>
      <c r="V20" s="17"/>
      <c r="X20" s="10"/>
      <c r="Y20" s="10"/>
      <c r="Z20" s="18"/>
      <c r="AA20" s="18"/>
      <c r="AD20" s="10"/>
      <c r="AH20" s="10"/>
      <c r="AJ20" s="32"/>
      <c r="AK20" s="9"/>
      <c r="AZ20" s="21"/>
      <c r="BB20" s="21"/>
      <c r="BK20" s="21"/>
      <c r="BM20" s="21"/>
      <c r="BN20" s="21"/>
      <c r="BO20" s="21"/>
      <c r="BP20" s="20"/>
      <c r="BQ20" s="21"/>
      <c r="BR20" s="21"/>
      <c r="BS20" s="24"/>
      <c r="BT20" s="24"/>
      <c r="BU20" s="24"/>
      <c r="BZ20" s="21"/>
      <c r="CA20" s="21"/>
      <c r="CB20" s="21"/>
      <c r="CC20" s="21"/>
      <c r="CD20" s="11"/>
      <c r="CE20" s="25"/>
      <c r="CF20" s="26"/>
      <c r="CG20" s="21"/>
      <c r="CH20" s="27"/>
      <c r="CI20" s="22"/>
      <c r="CJ20" s="24"/>
      <c r="CK20" s="24"/>
      <c r="CL20" s="24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28"/>
      <c r="CX20" s="10"/>
      <c r="CY20" s="10"/>
      <c r="CZ20" s="23"/>
      <c r="DA20" s="10"/>
      <c r="DB20" s="22"/>
      <c r="DC20" s="29"/>
      <c r="DE20" s="10"/>
      <c r="DF20" s="10"/>
      <c r="DG20" s="10"/>
      <c r="DH20" s="10"/>
      <c r="DI20" s="11" t="e">
        <v>#N/A</v>
      </c>
      <c r="DJ20" s="11" t="e">
        <v>#N/A</v>
      </c>
      <c r="DK20" s="11" t="e">
        <v>#N/A</v>
      </c>
      <c r="DL20" s="11" t="e">
        <v>#N/A</v>
      </c>
      <c r="DM20" s="23" t="e">
        <v>#N/A</v>
      </c>
      <c r="DN20" s="23" t="e">
        <v>#N/A</v>
      </c>
      <c r="DO20" s="19" t="e">
        <v>#N/A</v>
      </c>
      <c r="DR20" s="10"/>
      <c r="DS20" s="10"/>
      <c r="DT20" s="10"/>
      <c r="DU20" s="10"/>
      <c r="DV20" s="10"/>
      <c r="EE20" s="30"/>
    </row>
    <row r="21" spans="1:135" ht="14.45" customHeight="1" x14ac:dyDescent="0.25">
      <c r="I21" s="13"/>
      <c r="J21" s="13"/>
      <c r="K21" s="13"/>
      <c r="L21" s="13"/>
      <c r="M21" s="10"/>
      <c r="O21" s="10"/>
      <c r="R21" s="13"/>
      <c r="S21" s="13"/>
      <c r="T21" s="13"/>
      <c r="U21" s="13"/>
      <c r="V21" s="17"/>
      <c r="X21" s="10"/>
      <c r="Y21" s="10"/>
      <c r="Z21" s="18"/>
      <c r="AA21" s="18"/>
      <c r="AD21" s="10"/>
      <c r="AH21" s="10"/>
      <c r="AJ21" s="32"/>
      <c r="AK21" s="9"/>
      <c r="AZ21" s="21"/>
      <c r="BB21" s="21"/>
      <c r="BK21" s="21"/>
      <c r="BM21" s="21"/>
      <c r="BN21" s="21"/>
      <c r="BO21" s="21"/>
      <c r="BP21" s="20"/>
      <c r="BQ21" s="21"/>
      <c r="BR21" s="21"/>
      <c r="BS21" s="24"/>
      <c r="BT21" s="24"/>
      <c r="BU21" s="24"/>
      <c r="BZ21" s="21"/>
      <c r="CA21" s="21"/>
      <c r="CB21" s="21"/>
      <c r="CC21" s="21"/>
      <c r="CD21" s="11"/>
      <c r="CE21" s="25"/>
      <c r="CF21" s="26"/>
      <c r="CG21" s="21"/>
      <c r="CH21" s="27"/>
      <c r="CI21" s="22"/>
      <c r="CJ21" s="24"/>
      <c r="CK21" s="24"/>
      <c r="CL21" s="24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28"/>
      <c r="CX21" s="10"/>
      <c r="CY21" s="10"/>
      <c r="CZ21" s="23"/>
      <c r="DA21" s="10"/>
      <c r="DB21" s="22"/>
      <c r="DC21" s="29"/>
      <c r="DE21" s="10"/>
      <c r="DF21" s="10"/>
      <c r="DG21" s="10"/>
      <c r="DH21" s="10"/>
      <c r="DI21" s="11" t="e">
        <v>#N/A</v>
      </c>
      <c r="DJ21" s="11" t="e">
        <v>#N/A</v>
      </c>
      <c r="DK21" s="11" t="e">
        <v>#N/A</v>
      </c>
      <c r="DL21" s="11" t="e">
        <v>#N/A</v>
      </c>
      <c r="DM21" s="23" t="e">
        <v>#N/A</v>
      </c>
      <c r="DN21" s="23" t="e">
        <v>#N/A</v>
      </c>
      <c r="DO21" s="19" t="e">
        <v>#N/A</v>
      </c>
      <c r="DR21" s="10"/>
      <c r="DS21" s="10"/>
      <c r="DT21" s="10"/>
      <c r="DU21" s="10"/>
      <c r="DV21" s="10"/>
      <c r="EE21" s="30"/>
    </row>
    <row r="22" spans="1:135" ht="14.45" customHeight="1" x14ac:dyDescent="0.25">
      <c r="I22" s="13"/>
      <c r="J22" s="13"/>
      <c r="K22" s="13"/>
      <c r="L22" s="13"/>
      <c r="M22" s="10"/>
      <c r="O22" s="10"/>
      <c r="R22" s="13"/>
      <c r="S22" s="13"/>
      <c r="T22" s="13"/>
      <c r="U22" s="13"/>
      <c r="V22" s="17"/>
      <c r="X22" s="10"/>
      <c r="Y22" s="10"/>
      <c r="Z22" s="18"/>
      <c r="AA22" s="18"/>
      <c r="AD22" s="10"/>
      <c r="AH22" s="10"/>
      <c r="AJ22" s="32"/>
      <c r="AK22" s="9"/>
      <c r="AZ22" s="21"/>
      <c r="BB22" s="21"/>
      <c r="BK22" s="21"/>
      <c r="BM22" s="21"/>
      <c r="BN22" s="21"/>
      <c r="BO22" s="21"/>
      <c r="BP22" s="20"/>
      <c r="BQ22" s="21"/>
      <c r="BR22" s="21"/>
      <c r="BS22" s="24"/>
      <c r="BT22" s="24"/>
      <c r="BU22" s="24"/>
      <c r="BZ22" s="21"/>
      <c r="CA22" s="21"/>
      <c r="CB22" s="21"/>
      <c r="CC22" s="21"/>
      <c r="CD22" s="11"/>
      <c r="CE22" s="25"/>
      <c r="CF22" s="26"/>
      <c r="CG22" s="21"/>
      <c r="CH22" s="27"/>
      <c r="CI22" s="22"/>
      <c r="CJ22" s="24"/>
      <c r="CK22" s="24"/>
      <c r="CL22" s="24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28"/>
      <c r="CX22" s="10"/>
      <c r="CY22" s="10"/>
      <c r="CZ22" s="23"/>
      <c r="DA22" s="10"/>
      <c r="DB22" s="22"/>
      <c r="DC22" s="29"/>
      <c r="DE22" s="10"/>
      <c r="DF22" s="10"/>
      <c r="DG22" s="10"/>
      <c r="DH22" s="10"/>
      <c r="DI22" s="11" t="e">
        <v>#N/A</v>
      </c>
      <c r="DJ22" s="11" t="e">
        <v>#N/A</v>
      </c>
      <c r="DK22" s="11" t="e">
        <v>#N/A</v>
      </c>
      <c r="DL22" s="11" t="e">
        <v>#N/A</v>
      </c>
      <c r="DM22" s="23" t="e">
        <v>#N/A</v>
      </c>
      <c r="DN22" s="23" t="e">
        <v>#N/A</v>
      </c>
      <c r="DO22" s="19" t="e">
        <v>#N/A</v>
      </c>
      <c r="DR22" s="10"/>
      <c r="DS22" s="10"/>
      <c r="DT22" s="10"/>
      <c r="DU22" s="10"/>
      <c r="DV22" s="10"/>
      <c r="EE22" s="30"/>
    </row>
    <row r="23" spans="1:135" ht="14.45" customHeight="1" x14ac:dyDescent="0.25">
      <c r="AH23" s="32"/>
      <c r="AJ23" s="32"/>
    </row>
    <row r="24" spans="1:135" ht="14.45" customHeight="1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2" t="s">
        <v>8</v>
      </c>
      <c r="J24" s="2" t="s">
        <v>9</v>
      </c>
      <c r="K24" s="2" t="s">
        <v>10</v>
      </c>
      <c r="L24" s="2" t="s">
        <v>11</v>
      </c>
      <c r="M24" s="3" t="s">
        <v>12</v>
      </c>
      <c r="N24" s="1" t="s">
        <v>13</v>
      </c>
      <c r="O24" s="3" t="s">
        <v>14</v>
      </c>
      <c r="P24" s="1" t="s">
        <v>15</v>
      </c>
      <c r="Q24" s="1" t="s">
        <v>16</v>
      </c>
      <c r="R24" s="4" t="s">
        <v>17</v>
      </c>
      <c r="S24" s="4" t="s">
        <v>18</v>
      </c>
      <c r="T24" s="4" t="s">
        <v>19</v>
      </c>
      <c r="U24" s="4" t="s">
        <v>20</v>
      </c>
      <c r="V24" s="5" t="s">
        <v>21</v>
      </c>
      <c r="W24" s="6" t="s">
        <v>22</v>
      </c>
      <c r="X24" s="7" t="s">
        <v>23</v>
      </c>
      <c r="Y24" s="7" t="s">
        <v>24</v>
      </c>
      <c r="Z24" s="8" t="s">
        <v>25</v>
      </c>
      <c r="AA24" s="8" t="s">
        <v>26</v>
      </c>
      <c r="AB24" s="6" t="s">
        <v>27</v>
      </c>
      <c r="AC24" s="6" t="s">
        <v>28</v>
      </c>
      <c r="AD24" s="7" t="s">
        <v>29</v>
      </c>
      <c r="AE24" s="6" t="s">
        <v>30</v>
      </c>
      <c r="AF24" s="6" t="s">
        <v>31</v>
      </c>
      <c r="AG24" s="6" t="s">
        <v>32</v>
      </c>
      <c r="AH24" s="7" t="s">
        <v>33</v>
      </c>
      <c r="AI24" s="6" t="s">
        <v>34</v>
      </c>
      <c r="AJ24" s="6" t="s">
        <v>27</v>
      </c>
    </row>
    <row r="25" spans="1:135" ht="14.45" customHeight="1" x14ac:dyDescent="0.25">
      <c r="A25">
        <v>163</v>
      </c>
      <c r="B25" t="s">
        <v>41</v>
      </c>
      <c r="C25" s="12" t="s">
        <v>69</v>
      </c>
      <c r="D25">
        <v>17</v>
      </c>
      <c r="E25" s="12" t="s">
        <v>36</v>
      </c>
      <c r="F25" s="12" t="s">
        <v>69</v>
      </c>
      <c r="G25" s="12" t="s">
        <v>38</v>
      </c>
      <c r="H25" s="12" t="s">
        <v>61</v>
      </c>
      <c r="I25" s="13">
        <v>45653</v>
      </c>
      <c r="J25" s="13">
        <v>45657</v>
      </c>
      <c r="K25" s="13">
        <v>45838</v>
      </c>
      <c r="L25" s="13">
        <v>45838</v>
      </c>
      <c r="M25" s="14">
        <v>30000000</v>
      </c>
      <c r="N25" t="s">
        <v>39</v>
      </c>
      <c r="O25" s="10" t="s">
        <v>62</v>
      </c>
      <c r="P25" t="s">
        <v>40</v>
      </c>
      <c r="Q25" s="15">
        <v>0.03</v>
      </c>
      <c r="R25" s="13">
        <v>45653</v>
      </c>
      <c r="S25" s="13">
        <v>45657</v>
      </c>
      <c r="T25" s="13">
        <v>45838</v>
      </c>
      <c r="U25" s="13">
        <v>45838</v>
      </c>
      <c r="V25">
        <v>0.50277777777777777</v>
      </c>
      <c r="X25" s="10"/>
      <c r="Y25" s="10"/>
      <c r="Z25" s="18"/>
      <c r="AA25" s="18"/>
      <c r="AD25" s="10"/>
      <c r="AE25">
        <v>0</v>
      </c>
      <c r="AG25">
        <v>2.5770000000000001E-2</v>
      </c>
      <c r="AH25" s="10">
        <v>0</v>
      </c>
      <c r="AJ25">
        <v>0.98809804797998724</v>
      </c>
      <c r="AK25" s="42">
        <v>0</v>
      </c>
    </row>
    <row r="26" spans="1:135" ht="14.45" customHeight="1" x14ac:dyDescent="0.25">
      <c r="A26">
        <v>184</v>
      </c>
      <c r="B26" t="s">
        <v>43</v>
      </c>
      <c r="C26" s="12" t="s">
        <v>69</v>
      </c>
      <c r="D26">
        <v>19</v>
      </c>
      <c r="E26" s="12" t="s">
        <v>36</v>
      </c>
      <c r="F26" s="12" t="s">
        <v>69</v>
      </c>
      <c r="G26" s="12" t="s">
        <v>38</v>
      </c>
      <c r="H26" s="12" t="s">
        <v>63</v>
      </c>
      <c r="I26" s="13">
        <v>45653</v>
      </c>
      <c r="J26" s="13">
        <v>45657</v>
      </c>
      <c r="K26" s="13">
        <v>45838</v>
      </c>
      <c r="L26" s="13">
        <v>45838</v>
      </c>
      <c r="M26" s="14">
        <v>30000000</v>
      </c>
      <c r="N26" t="s">
        <v>39</v>
      </c>
      <c r="O26" s="10" t="s">
        <v>62</v>
      </c>
      <c r="P26" t="s">
        <v>40</v>
      </c>
      <c r="Q26" s="15">
        <v>0.03</v>
      </c>
      <c r="R26" s="13">
        <v>45653</v>
      </c>
      <c r="S26" s="13">
        <v>45657</v>
      </c>
      <c r="T26" s="13">
        <v>45838</v>
      </c>
      <c r="U26" s="13">
        <v>45838</v>
      </c>
      <c r="V26">
        <v>0.50277777777777777</v>
      </c>
      <c r="X26" s="10"/>
      <c r="Y26" s="10"/>
      <c r="Z26" s="18"/>
      <c r="AA26" s="18"/>
      <c r="AD26" s="10"/>
      <c r="AE26">
        <v>0</v>
      </c>
      <c r="AG26">
        <v>2.5770000000000001E-2</v>
      </c>
      <c r="AH26" s="10">
        <v>0</v>
      </c>
      <c r="AJ26">
        <v>0.98809804797998724</v>
      </c>
      <c r="AK26" s="42">
        <v>0</v>
      </c>
    </row>
    <row r="27" spans="1:135" ht="14.45" customHeight="1" x14ac:dyDescent="0.25">
      <c r="A27">
        <v>226</v>
      </c>
      <c r="B27" t="s">
        <v>47</v>
      </c>
      <c r="C27" s="12" t="s">
        <v>69</v>
      </c>
      <c r="D27">
        <v>23</v>
      </c>
      <c r="E27" s="12" t="s">
        <v>36</v>
      </c>
      <c r="F27" s="12" t="s">
        <v>69</v>
      </c>
      <c r="G27" s="12" t="s">
        <v>38</v>
      </c>
      <c r="H27" s="12" t="s">
        <v>64</v>
      </c>
      <c r="I27" s="13">
        <v>45653</v>
      </c>
      <c r="J27" s="13">
        <v>45657</v>
      </c>
      <c r="K27" s="13">
        <v>45838</v>
      </c>
      <c r="L27" s="13">
        <v>45838</v>
      </c>
      <c r="M27" s="14">
        <v>20000000</v>
      </c>
      <c r="N27" t="s">
        <v>39</v>
      </c>
      <c r="O27" s="10" t="s">
        <v>65</v>
      </c>
      <c r="P27" t="s">
        <v>40</v>
      </c>
      <c r="Q27" s="15">
        <v>0.04</v>
      </c>
      <c r="R27" s="13">
        <v>45653</v>
      </c>
      <c r="S27" s="13">
        <v>45657</v>
      </c>
      <c r="T27" s="13">
        <v>45838</v>
      </c>
      <c r="U27" s="13">
        <v>45838</v>
      </c>
      <c r="V27">
        <v>0.50277777777777777</v>
      </c>
      <c r="X27" s="10"/>
      <c r="Y27" s="10"/>
      <c r="Z27" s="18"/>
      <c r="AA27" s="18"/>
      <c r="AD27" s="10"/>
      <c r="AE27">
        <v>0</v>
      </c>
      <c r="AG27">
        <v>2.5770000000000001E-2</v>
      </c>
      <c r="AH27" s="10">
        <v>0</v>
      </c>
      <c r="AJ27">
        <v>0.98809804797998724</v>
      </c>
      <c r="AK27" s="42">
        <v>0</v>
      </c>
    </row>
    <row r="28" spans="1:135" ht="14.45" customHeight="1" x14ac:dyDescent="0.25">
      <c r="A28">
        <v>274</v>
      </c>
      <c r="B28" t="s">
        <v>56</v>
      </c>
      <c r="C28" s="12" t="s">
        <v>69</v>
      </c>
      <c r="D28">
        <v>29</v>
      </c>
      <c r="E28" t="s">
        <v>36</v>
      </c>
      <c r="F28" s="12" t="s">
        <v>69</v>
      </c>
      <c r="G28" t="s">
        <v>38</v>
      </c>
      <c r="H28" t="s">
        <v>63</v>
      </c>
      <c r="I28" s="13">
        <v>45653</v>
      </c>
      <c r="J28" s="13">
        <v>45657</v>
      </c>
      <c r="K28" s="13">
        <v>45838</v>
      </c>
      <c r="L28" s="13">
        <v>45838</v>
      </c>
      <c r="M28" s="10">
        <v>21500000</v>
      </c>
      <c r="N28" t="s">
        <v>39</v>
      </c>
      <c r="O28" s="10" t="s">
        <v>62</v>
      </c>
      <c r="P28" t="s">
        <v>40</v>
      </c>
      <c r="Q28">
        <v>0.03</v>
      </c>
      <c r="R28" s="13">
        <v>45653</v>
      </c>
      <c r="S28" s="13">
        <v>45657</v>
      </c>
      <c r="T28" s="13">
        <v>45838</v>
      </c>
      <c r="U28" s="13">
        <v>45838</v>
      </c>
      <c r="V28">
        <v>0.50277777777777777</v>
      </c>
      <c r="X28" s="10"/>
      <c r="Y28" s="10"/>
      <c r="Z28" s="18"/>
      <c r="AA28" s="18"/>
      <c r="AD28" s="10"/>
      <c r="AE28">
        <v>0</v>
      </c>
      <c r="AG28">
        <v>2.5770000000000001E-2</v>
      </c>
      <c r="AH28" s="10">
        <v>0</v>
      </c>
      <c r="AJ28">
        <v>0.98809804797998724</v>
      </c>
      <c r="AK28" s="42">
        <v>0</v>
      </c>
    </row>
    <row r="29" spans="1:135" ht="14.45" customHeight="1" x14ac:dyDescent="0.25">
      <c r="A29">
        <v>296</v>
      </c>
      <c r="B29" t="s">
        <v>58</v>
      </c>
      <c r="C29" s="12" t="s">
        <v>69</v>
      </c>
      <c r="D29">
        <v>31</v>
      </c>
      <c r="E29" t="s">
        <v>36</v>
      </c>
      <c r="F29" s="12" t="s">
        <v>69</v>
      </c>
      <c r="G29" t="s">
        <v>38</v>
      </c>
      <c r="H29" t="s">
        <v>60</v>
      </c>
      <c r="I29" s="13">
        <v>45653</v>
      </c>
      <c r="J29" s="13">
        <v>45657</v>
      </c>
      <c r="K29" s="13">
        <v>45838</v>
      </c>
      <c r="L29" s="13">
        <v>45838</v>
      </c>
      <c r="M29" s="10">
        <v>21500000</v>
      </c>
      <c r="N29" t="s">
        <v>39</v>
      </c>
      <c r="O29" s="10" t="s">
        <v>68</v>
      </c>
      <c r="P29" t="s">
        <v>40</v>
      </c>
      <c r="Q29">
        <v>2.5000000000000001E-2</v>
      </c>
      <c r="R29" s="13">
        <v>45653</v>
      </c>
      <c r="S29" s="13">
        <v>45657</v>
      </c>
      <c r="T29" s="13">
        <v>45838</v>
      </c>
      <c r="U29" s="13">
        <v>45838</v>
      </c>
      <c r="V29">
        <v>0.50277777777777777</v>
      </c>
      <c r="X29" s="10"/>
      <c r="Y29" s="10"/>
      <c r="Z29" s="18"/>
      <c r="AA29" s="18"/>
      <c r="AD29" s="10"/>
      <c r="AE29">
        <v>7.6999999999999985E-4</v>
      </c>
      <c r="AG29">
        <v>2.5770000000000001E-2</v>
      </c>
      <c r="AH29" s="10">
        <v>8224.4203787774222</v>
      </c>
      <c r="AJ29">
        <v>0.98809804797998724</v>
      </c>
      <c r="AK29" s="42">
        <v>8323.4861111111095</v>
      </c>
    </row>
    <row r="30" spans="1:135" ht="14.45" customHeight="1" x14ac:dyDescent="0.25">
      <c r="A30">
        <v>164</v>
      </c>
      <c r="B30" t="s">
        <v>41</v>
      </c>
      <c r="C30" s="12" t="s">
        <v>69</v>
      </c>
      <c r="D30">
        <v>17</v>
      </c>
      <c r="E30" s="12" t="s">
        <v>36</v>
      </c>
      <c r="F30" s="12" t="s">
        <v>69</v>
      </c>
      <c r="G30" s="12" t="s">
        <v>38</v>
      </c>
      <c r="H30" s="12" t="s">
        <v>61</v>
      </c>
      <c r="I30" s="13">
        <v>45834</v>
      </c>
      <c r="J30" s="13">
        <v>45838</v>
      </c>
      <c r="K30" s="13">
        <v>46022</v>
      </c>
      <c r="L30" s="13">
        <v>46022</v>
      </c>
      <c r="M30" s="14">
        <v>30000000</v>
      </c>
      <c r="N30" t="s">
        <v>39</v>
      </c>
      <c r="O30" s="10" t="s">
        <v>62</v>
      </c>
      <c r="P30" t="s">
        <v>40</v>
      </c>
      <c r="Q30" s="15">
        <v>0.03</v>
      </c>
      <c r="R30" s="13">
        <v>45834</v>
      </c>
      <c r="S30" s="13">
        <v>45838</v>
      </c>
      <c r="T30" s="13">
        <v>46022</v>
      </c>
      <c r="U30" s="13">
        <v>46022</v>
      </c>
      <c r="V30">
        <v>0.51111111111111107</v>
      </c>
      <c r="X30" s="10"/>
      <c r="Y30" s="10"/>
      <c r="Z30" s="18"/>
      <c r="AA30" s="18"/>
      <c r="AD30" s="10"/>
      <c r="AE30">
        <v>2.0210709362298782E-2</v>
      </c>
      <c r="AG30">
        <v>5.021070936229878E-2</v>
      </c>
      <c r="AH30" s="10">
        <v>303353.443812799</v>
      </c>
      <c r="AJ30">
        <v>0.97888302157102358</v>
      </c>
      <c r="AK30" s="42">
        <v>309897.54355524795</v>
      </c>
    </row>
    <row r="31" spans="1:135" ht="14.45" customHeight="1" x14ac:dyDescent="0.25">
      <c r="A31">
        <v>185</v>
      </c>
      <c r="B31" t="s">
        <v>43</v>
      </c>
      <c r="C31" s="12" t="s">
        <v>69</v>
      </c>
      <c r="D31">
        <v>19</v>
      </c>
      <c r="E31" s="12" t="s">
        <v>36</v>
      </c>
      <c r="F31" s="12" t="s">
        <v>69</v>
      </c>
      <c r="G31" s="12" t="s">
        <v>38</v>
      </c>
      <c r="H31" s="12" t="s">
        <v>63</v>
      </c>
      <c r="I31" s="13">
        <v>45834</v>
      </c>
      <c r="J31" s="13">
        <v>45838</v>
      </c>
      <c r="K31" s="13">
        <v>46022</v>
      </c>
      <c r="L31" s="13">
        <v>46022</v>
      </c>
      <c r="M31" s="14">
        <v>30000000</v>
      </c>
      <c r="N31" t="s">
        <v>39</v>
      </c>
      <c r="O31" s="10" t="s">
        <v>62</v>
      </c>
      <c r="P31" t="s">
        <v>40</v>
      </c>
      <c r="Q31" s="15">
        <v>0.03</v>
      </c>
      <c r="R31" s="13">
        <v>45834</v>
      </c>
      <c r="S31" s="13">
        <v>45838</v>
      </c>
      <c r="T31" s="13">
        <v>46022</v>
      </c>
      <c r="U31" s="13">
        <v>46022</v>
      </c>
      <c r="V31">
        <v>0.51111111111111107</v>
      </c>
      <c r="X31" s="10"/>
      <c r="Y31" s="10"/>
      <c r="Z31" s="18"/>
      <c r="AA31" s="18"/>
      <c r="AD31" s="10"/>
      <c r="AE31">
        <v>2.0210709362298782E-2</v>
      </c>
      <c r="AG31">
        <v>5.021070936229878E-2</v>
      </c>
      <c r="AH31" s="10">
        <v>303353.443812799</v>
      </c>
      <c r="AJ31">
        <v>0.97888302157102358</v>
      </c>
      <c r="AK31" s="42">
        <v>309897.54355524795</v>
      </c>
    </row>
    <row r="32" spans="1:135" ht="14.45" customHeight="1" x14ac:dyDescent="0.25">
      <c r="A32">
        <v>227</v>
      </c>
      <c r="B32" t="s">
        <v>47</v>
      </c>
      <c r="C32" s="12" t="s">
        <v>69</v>
      </c>
      <c r="D32">
        <v>23</v>
      </c>
      <c r="E32" s="12" t="s">
        <v>36</v>
      </c>
      <c r="F32" s="12" t="s">
        <v>69</v>
      </c>
      <c r="G32" s="12" t="s">
        <v>38</v>
      </c>
      <c r="H32" s="12" t="s">
        <v>64</v>
      </c>
      <c r="I32" s="13">
        <v>45834</v>
      </c>
      <c r="J32" s="13">
        <v>45838</v>
      </c>
      <c r="K32" s="13">
        <v>46022</v>
      </c>
      <c r="L32" s="13">
        <v>46022</v>
      </c>
      <c r="M32" s="14">
        <v>20000000</v>
      </c>
      <c r="N32" t="s">
        <v>39</v>
      </c>
      <c r="O32" s="10" t="s">
        <v>65</v>
      </c>
      <c r="P32" t="s">
        <v>40</v>
      </c>
      <c r="Q32" s="15">
        <v>0.04</v>
      </c>
      <c r="R32" s="13">
        <v>45834</v>
      </c>
      <c r="S32" s="13">
        <v>45838</v>
      </c>
      <c r="T32" s="13">
        <v>46022</v>
      </c>
      <c r="U32" s="13">
        <v>46022</v>
      </c>
      <c r="V32">
        <v>0.51111111111111107</v>
      </c>
      <c r="X32" s="10"/>
      <c r="Y32" s="10"/>
      <c r="Z32" s="18"/>
      <c r="AA32" s="18"/>
      <c r="AD32" s="10"/>
      <c r="AE32">
        <v>1.021070936229878E-2</v>
      </c>
      <c r="AG32">
        <v>5.021070936229878E-2</v>
      </c>
      <c r="AH32" s="10">
        <v>102172.03144793914</v>
      </c>
      <c r="AJ32">
        <v>0.97888302157102358</v>
      </c>
      <c r="AK32" s="42">
        <v>104376.14014794308</v>
      </c>
    </row>
    <row r="33" spans="1:37" ht="14.45" customHeight="1" x14ac:dyDescent="0.25">
      <c r="A33">
        <v>275</v>
      </c>
      <c r="B33" t="s">
        <v>56</v>
      </c>
      <c r="C33" s="12" t="s">
        <v>69</v>
      </c>
      <c r="D33">
        <v>29</v>
      </c>
      <c r="E33" t="s">
        <v>36</v>
      </c>
      <c r="F33" s="12" t="s">
        <v>69</v>
      </c>
      <c r="G33" t="s">
        <v>38</v>
      </c>
      <c r="H33" t="s">
        <v>63</v>
      </c>
      <c r="I33" s="13">
        <v>45834</v>
      </c>
      <c r="J33" s="13">
        <v>45838</v>
      </c>
      <c r="K33" s="13">
        <v>46022</v>
      </c>
      <c r="L33" s="13">
        <v>46022</v>
      </c>
      <c r="M33" s="10">
        <v>21500000</v>
      </c>
      <c r="N33" t="s">
        <v>39</v>
      </c>
      <c r="O33" s="10" t="s">
        <v>62</v>
      </c>
      <c r="P33" t="s">
        <v>40</v>
      </c>
      <c r="Q33">
        <v>0.03</v>
      </c>
      <c r="R33" s="13">
        <v>45834</v>
      </c>
      <c r="S33" s="13">
        <v>45838</v>
      </c>
      <c r="T33" s="13">
        <v>46022</v>
      </c>
      <c r="U33" s="13">
        <v>46022</v>
      </c>
      <c r="V33">
        <v>0.51111111111111107</v>
      </c>
      <c r="X33" s="10"/>
      <c r="Y33" s="10"/>
      <c r="Z33" s="18"/>
      <c r="AA33" s="18"/>
      <c r="AD33" s="10"/>
      <c r="AE33">
        <v>2.0210709362298782E-2</v>
      </c>
      <c r="AG33">
        <v>5.021070936229878E-2</v>
      </c>
      <c r="AH33" s="10">
        <v>217403.3013991726</v>
      </c>
      <c r="AJ33">
        <v>0.97888302157102358</v>
      </c>
      <c r="AK33" s="42">
        <v>222093.23954792769</v>
      </c>
    </row>
    <row r="34" spans="1:37" ht="14.45" customHeight="1" x14ac:dyDescent="0.25">
      <c r="A34">
        <v>297</v>
      </c>
      <c r="B34" t="s">
        <v>58</v>
      </c>
      <c r="C34" s="12" t="s">
        <v>69</v>
      </c>
      <c r="D34">
        <v>31</v>
      </c>
      <c r="E34" t="s">
        <v>36</v>
      </c>
      <c r="F34" s="12" t="s">
        <v>69</v>
      </c>
      <c r="G34" t="s">
        <v>38</v>
      </c>
      <c r="H34" t="s">
        <v>60</v>
      </c>
      <c r="I34" s="13">
        <v>45834</v>
      </c>
      <c r="J34" s="13">
        <v>45838</v>
      </c>
      <c r="K34" s="13">
        <v>46022</v>
      </c>
      <c r="L34" s="13">
        <v>46022</v>
      </c>
      <c r="M34" s="10">
        <v>21500000</v>
      </c>
      <c r="N34" t="s">
        <v>39</v>
      </c>
      <c r="O34" s="10" t="s">
        <v>68</v>
      </c>
      <c r="P34" t="s">
        <v>40</v>
      </c>
      <c r="Q34">
        <v>2.5000000000000001E-2</v>
      </c>
      <c r="R34" s="13">
        <v>45834</v>
      </c>
      <c r="S34" s="13">
        <v>45838</v>
      </c>
      <c r="T34" s="13">
        <v>46022</v>
      </c>
      <c r="U34" s="13">
        <v>46022</v>
      </c>
      <c r="V34">
        <v>0.51111111111111107</v>
      </c>
      <c r="X34" s="10"/>
      <c r="Y34" s="10"/>
      <c r="Z34" s="18"/>
      <c r="AA34" s="18"/>
      <c r="AD34" s="10"/>
      <c r="AE34">
        <v>2.5210709362298779E-2</v>
      </c>
      <c r="AG34">
        <v>5.021070936229878E-2</v>
      </c>
      <c r="AH34" s="10">
        <v>271187.48519549164</v>
      </c>
      <c r="AJ34">
        <v>0.97888302157102358</v>
      </c>
      <c r="AK34" s="42">
        <v>277037.68399237213</v>
      </c>
    </row>
    <row r="35" spans="1:37" ht="14.45" customHeight="1" x14ac:dyDescent="0.25">
      <c r="R35" s="13"/>
      <c r="S35" s="13"/>
      <c r="T35" s="13"/>
      <c r="U35" s="13"/>
      <c r="V35" s="17"/>
      <c r="X35" s="10"/>
      <c r="Y35" s="10"/>
      <c r="Z35" s="18"/>
      <c r="AA35" s="18"/>
      <c r="AD35" s="10"/>
      <c r="AG35" s="30"/>
      <c r="AH35" s="10"/>
      <c r="AK35" s="32">
        <v>1231625.6369098499</v>
      </c>
    </row>
    <row r="36" spans="1:37" ht="14.45" customHeight="1" x14ac:dyDescent="0.25">
      <c r="R36" s="13"/>
      <c r="S36" s="13"/>
      <c r="T36" s="13"/>
      <c r="U36" s="13"/>
      <c r="V36" s="17"/>
      <c r="X36" s="10"/>
      <c r="Y36" s="10"/>
      <c r="Z36" s="18"/>
      <c r="AA36" s="18"/>
      <c r="AD36" s="10"/>
      <c r="AG36" s="30"/>
      <c r="AH36" s="10"/>
      <c r="AK36" s="9"/>
    </row>
    <row r="37" spans="1:37" ht="14.45" customHeight="1" x14ac:dyDescent="0.25">
      <c r="R37" s="13"/>
      <c r="S37" s="13"/>
      <c r="T37" s="13"/>
      <c r="U37" s="13"/>
      <c r="V37" s="17"/>
      <c r="X37" s="10"/>
      <c r="Y37" s="10"/>
      <c r="Z37" s="18"/>
      <c r="AA37" s="18"/>
      <c r="AD37" s="10"/>
      <c r="AG37" s="30"/>
      <c r="AH37" s="10"/>
      <c r="AK37" s="9"/>
    </row>
    <row r="38" spans="1:37" ht="14.45" customHeight="1" x14ac:dyDescent="0.25">
      <c r="R38" s="13"/>
      <c r="S38" s="13"/>
      <c r="T38" s="13"/>
      <c r="U38" s="13"/>
      <c r="V38" s="17"/>
      <c r="X38" s="10"/>
      <c r="Y38" s="10"/>
      <c r="Z38" s="18"/>
      <c r="AA38" s="18"/>
      <c r="AD38" s="10"/>
      <c r="AG38" s="30"/>
      <c r="AH38" s="10"/>
      <c r="AK38" s="9"/>
    </row>
    <row r="39" spans="1:37" ht="14.45" customHeight="1" x14ac:dyDescent="0.25">
      <c r="R39" s="13"/>
      <c r="S39" s="13"/>
      <c r="T39" s="13"/>
      <c r="U39" s="13"/>
      <c r="V39" s="17"/>
      <c r="X39" s="10"/>
      <c r="Y39" s="10"/>
      <c r="Z39" s="18"/>
      <c r="AA39" s="18"/>
      <c r="AD39" s="10"/>
      <c r="AG39" s="30"/>
      <c r="AH39" s="10"/>
      <c r="AK39" s="9"/>
    </row>
    <row r="40" spans="1:37" ht="14.45" customHeight="1" x14ac:dyDescent="0.25">
      <c r="AK40" s="9"/>
    </row>
    <row r="41" spans="1:37" x14ac:dyDescent="0.25">
      <c r="AH41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A3558-99A5-4480-81B2-282797AC05F6}">
  <dimension ref="A1:AM15"/>
  <sheetViews>
    <sheetView showGridLines="0" topLeftCell="R1" workbookViewId="0">
      <selection activeCell="W9" sqref="W9"/>
    </sheetView>
  </sheetViews>
  <sheetFormatPr defaultColWidth="11.42578125" defaultRowHeight="15" x14ac:dyDescent="0.25"/>
  <cols>
    <col min="13" max="13" width="13.85546875" bestFit="1" customWidth="1"/>
    <col min="15" max="15" width="23.85546875" bestFit="1" customWidth="1"/>
    <col min="36" max="36" width="18.42578125" bestFit="1" customWidth="1"/>
  </cols>
  <sheetData>
    <row r="1" spans="1:39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5" t="s">
        <v>21</v>
      </c>
      <c r="Y1" s="6" t="s">
        <v>22</v>
      </c>
      <c r="Z1" s="7" t="s">
        <v>23</v>
      </c>
      <c r="AA1" s="7" t="s">
        <v>24</v>
      </c>
      <c r="AB1" s="8" t="s">
        <v>25</v>
      </c>
      <c r="AC1" s="8" t="s">
        <v>26</v>
      </c>
      <c r="AD1" s="6" t="s">
        <v>27</v>
      </c>
      <c r="AE1" s="6" t="s">
        <v>28</v>
      </c>
      <c r="AF1" s="7" t="s">
        <v>29</v>
      </c>
      <c r="AG1" s="6" t="s">
        <v>30</v>
      </c>
      <c r="AH1" s="6" t="s">
        <v>31</v>
      </c>
      <c r="AI1" s="6" t="s">
        <v>32</v>
      </c>
      <c r="AJ1" s="7" t="s">
        <v>33</v>
      </c>
      <c r="AK1" s="6" t="s">
        <v>34</v>
      </c>
      <c r="AL1" s="6" t="s">
        <v>77</v>
      </c>
      <c r="AM1" s="9"/>
    </row>
    <row r="2" spans="1:39" ht="14.45" customHeight="1" x14ac:dyDescent="0.25">
      <c r="A2">
        <v>126</v>
      </c>
      <c r="B2" t="s">
        <v>45</v>
      </c>
      <c r="C2" t="s">
        <v>46</v>
      </c>
      <c r="D2">
        <v>21</v>
      </c>
      <c r="E2" s="12" t="s">
        <v>59</v>
      </c>
      <c r="F2" s="12" t="s">
        <v>37</v>
      </c>
      <c r="G2" s="12" t="s">
        <v>38</v>
      </c>
      <c r="H2" s="12" t="s">
        <v>61</v>
      </c>
      <c r="I2" s="13">
        <v>45653</v>
      </c>
      <c r="J2" s="13">
        <v>45657</v>
      </c>
      <c r="K2" s="13">
        <v>45838</v>
      </c>
      <c r="L2" s="13">
        <v>45838</v>
      </c>
      <c r="M2" s="14">
        <v>50000000</v>
      </c>
      <c r="N2" t="s">
        <v>39</v>
      </c>
      <c r="O2" s="10" t="s">
        <v>62</v>
      </c>
      <c r="P2" t="s">
        <v>40</v>
      </c>
      <c r="Q2" s="15">
        <v>0.03</v>
      </c>
      <c r="S2" s="16"/>
      <c r="T2" s="13">
        <v>45653</v>
      </c>
      <c r="U2" s="13">
        <v>45657</v>
      </c>
      <c r="V2" s="13">
        <v>45838</v>
      </c>
      <c r="W2" s="13">
        <v>45838</v>
      </c>
      <c r="X2" s="17">
        <v>0.50277777777777777</v>
      </c>
      <c r="Y2">
        <v>181</v>
      </c>
      <c r="Z2" s="10">
        <v>0</v>
      </c>
      <c r="AA2" s="10">
        <v>0</v>
      </c>
      <c r="AB2" s="18">
        <v>0</v>
      </c>
      <c r="AC2" s="18"/>
      <c r="AE2">
        <v>0</v>
      </c>
      <c r="AF2" s="10"/>
      <c r="AG2">
        <v>0</v>
      </c>
      <c r="AI2" s="19">
        <v>2.5770000000000001E-2</v>
      </c>
      <c r="AJ2" s="10">
        <v>0</v>
      </c>
      <c r="AL2" s="32">
        <v>0</v>
      </c>
      <c r="AM2" s="9"/>
    </row>
    <row r="3" spans="1:39" ht="14.45" customHeight="1" x14ac:dyDescent="0.25">
      <c r="A3">
        <v>142</v>
      </c>
      <c r="B3" t="s">
        <v>52</v>
      </c>
      <c r="C3" t="s">
        <v>53</v>
      </c>
      <c r="D3">
        <v>26</v>
      </c>
      <c r="E3" s="12" t="s">
        <v>59</v>
      </c>
      <c r="F3" s="12" t="s">
        <v>37</v>
      </c>
      <c r="G3" s="12" t="s">
        <v>38</v>
      </c>
      <c r="H3" s="12" t="s">
        <v>60</v>
      </c>
      <c r="I3" s="13">
        <v>45653</v>
      </c>
      <c r="J3" s="13">
        <v>45657</v>
      </c>
      <c r="K3" s="13">
        <v>45838</v>
      </c>
      <c r="L3" s="13">
        <v>45838</v>
      </c>
      <c r="M3" s="14">
        <v>25000000</v>
      </c>
      <c r="N3" t="s">
        <v>39</v>
      </c>
      <c r="O3" s="10" t="s">
        <v>65</v>
      </c>
      <c r="P3" t="s">
        <v>40</v>
      </c>
      <c r="Q3" s="15">
        <v>0.04</v>
      </c>
      <c r="S3" s="16"/>
      <c r="T3" s="13">
        <v>45653</v>
      </c>
      <c r="U3" s="13">
        <v>45657</v>
      </c>
      <c r="V3" s="13">
        <v>45838</v>
      </c>
      <c r="W3" s="13">
        <v>45838</v>
      </c>
      <c r="X3" s="17">
        <v>0.50277777777777777</v>
      </c>
      <c r="Y3">
        <v>181</v>
      </c>
      <c r="Z3" s="10">
        <v>0</v>
      </c>
      <c r="AA3" s="10">
        <v>0</v>
      </c>
      <c r="AB3" s="18">
        <v>0</v>
      </c>
      <c r="AC3" s="18"/>
      <c r="AE3">
        <v>0</v>
      </c>
      <c r="AF3" s="10"/>
      <c r="AG3">
        <v>0</v>
      </c>
      <c r="AI3" s="19">
        <v>2.5770000000000001E-2</v>
      </c>
      <c r="AJ3" s="10">
        <v>0</v>
      </c>
      <c r="AL3" s="32">
        <v>0</v>
      </c>
      <c r="AM3" s="9"/>
    </row>
    <row r="4" spans="1:39" ht="14.45" customHeight="1" x14ac:dyDescent="0.25">
      <c r="A4">
        <v>144</v>
      </c>
      <c r="B4" t="s">
        <v>54</v>
      </c>
      <c r="C4" t="s">
        <v>53</v>
      </c>
      <c r="D4">
        <v>27</v>
      </c>
      <c r="E4" s="12" t="s">
        <v>59</v>
      </c>
      <c r="F4" s="12" t="s">
        <v>50</v>
      </c>
      <c r="G4" s="12" t="s">
        <v>38</v>
      </c>
      <c r="H4" s="12" t="s">
        <v>60</v>
      </c>
      <c r="I4" s="13">
        <v>45653</v>
      </c>
      <c r="J4" s="13">
        <v>45657</v>
      </c>
      <c r="K4" s="13">
        <v>45838</v>
      </c>
      <c r="L4" s="13">
        <v>45838</v>
      </c>
      <c r="M4" s="14">
        <v>25000000</v>
      </c>
      <c r="N4" t="s">
        <v>39</v>
      </c>
      <c r="O4" s="10" t="s">
        <v>66</v>
      </c>
      <c r="P4" t="s">
        <v>40</v>
      </c>
      <c r="Q4" s="15">
        <v>0</v>
      </c>
      <c r="S4" s="16"/>
      <c r="T4" s="13">
        <v>45653</v>
      </c>
      <c r="U4" s="13">
        <v>45657</v>
      </c>
      <c r="V4" s="13">
        <v>45838</v>
      </c>
      <c r="W4" s="13">
        <v>45838</v>
      </c>
      <c r="X4" s="17">
        <v>0.50277777777777777</v>
      </c>
      <c r="Y4">
        <v>181</v>
      </c>
      <c r="Z4" s="10">
        <v>0</v>
      </c>
      <c r="AA4" s="10">
        <v>0</v>
      </c>
      <c r="AB4" s="18">
        <v>0</v>
      </c>
      <c r="AC4" s="18"/>
      <c r="AE4">
        <v>0</v>
      </c>
      <c r="AF4" s="10"/>
      <c r="AG4">
        <v>0</v>
      </c>
      <c r="AI4" s="19">
        <v>2.5770000000000001E-2</v>
      </c>
      <c r="AJ4" s="10"/>
      <c r="AL4" s="32">
        <v>0</v>
      </c>
      <c r="AM4" s="9"/>
    </row>
    <row r="5" spans="1:39" ht="14.45" customHeight="1" x14ac:dyDescent="0.25">
      <c r="A5">
        <v>146</v>
      </c>
      <c r="B5" t="s">
        <v>55</v>
      </c>
      <c r="C5" t="s">
        <v>53</v>
      </c>
      <c r="D5">
        <v>28</v>
      </c>
      <c r="E5" s="12" t="s">
        <v>59</v>
      </c>
      <c r="F5" s="12" t="s">
        <v>50</v>
      </c>
      <c r="G5" s="12" t="s">
        <v>38</v>
      </c>
      <c r="H5" s="12" t="s">
        <v>60</v>
      </c>
      <c r="I5" s="13">
        <v>45653</v>
      </c>
      <c r="J5" s="13">
        <v>45657</v>
      </c>
      <c r="K5" s="13">
        <v>45838</v>
      </c>
      <c r="L5" s="13">
        <v>45838</v>
      </c>
      <c r="M5" s="14">
        <v>-25000000</v>
      </c>
      <c r="N5" t="s">
        <v>39</v>
      </c>
      <c r="O5" s="10" t="s">
        <v>67</v>
      </c>
      <c r="P5" t="s">
        <v>40</v>
      </c>
      <c r="Q5" s="15">
        <v>2.5999999999999999E-2</v>
      </c>
      <c r="S5" s="16"/>
      <c r="T5" s="13">
        <v>45653</v>
      </c>
      <c r="U5" s="13">
        <v>45657</v>
      </c>
      <c r="V5" s="13">
        <v>45838</v>
      </c>
      <c r="W5" s="13">
        <v>45838</v>
      </c>
      <c r="X5" s="17">
        <v>0.50277777777777777</v>
      </c>
      <c r="Y5">
        <v>181</v>
      </c>
      <c r="Z5" s="10">
        <v>-2856.566180720441</v>
      </c>
      <c r="AA5" s="10">
        <v>-2856.566180720441</v>
      </c>
      <c r="AB5" s="18">
        <v>-2856.566180720441</v>
      </c>
      <c r="AC5" s="18"/>
      <c r="AE5">
        <v>-15.782133595140559</v>
      </c>
      <c r="AF5" s="10"/>
      <c r="AG5">
        <v>2.2999999999999757E-4</v>
      </c>
      <c r="AI5" s="19">
        <v>2.5770000000000001E-2</v>
      </c>
      <c r="AJ5" s="10">
        <v>-2856.566180720441</v>
      </c>
      <c r="AL5" s="32">
        <v>-2890.9744195530457</v>
      </c>
      <c r="AM5" s="9"/>
    </row>
    <row r="6" spans="1:39" x14ac:dyDescent="0.25">
      <c r="AJ6" s="32"/>
      <c r="AL6" s="32">
        <v>-2890.9744195530457</v>
      </c>
    </row>
    <row r="8" spans="1:39" ht="15.7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3" t="s">
        <v>12</v>
      </c>
      <c r="N8" s="1" t="s">
        <v>13</v>
      </c>
      <c r="O8" s="3" t="s">
        <v>14</v>
      </c>
      <c r="P8" s="1" t="s">
        <v>15</v>
      </c>
      <c r="Q8" s="1" t="s">
        <v>16</v>
      </c>
      <c r="T8" s="4" t="s">
        <v>17</v>
      </c>
      <c r="U8" s="4" t="s">
        <v>18</v>
      </c>
      <c r="V8" s="4" t="s">
        <v>19</v>
      </c>
      <c r="W8" s="4" t="s">
        <v>20</v>
      </c>
      <c r="X8" s="5" t="s">
        <v>21</v>
      </c>
      <c r="Y8" s="6" t="s">
        <v>22</v>
      </c>
      <c r="Z8" s="7" t="s">
        <v>23</v>
      </c>
      <c r="AA8" s="7" t="s">
        <v>24</v>
      </c>
      <c r="AB8" s="8" t="s">
        <v>25</v>
      </c>
      <c r="AC8" s="8" t="s">
        <v>26</v>
      </c>
      <c r="AD8" s="6" t="s">
        <v>27</v>
      </c>
      <c r="AE8" s="6" t="s">
        <v>28</v>
      </c>
      <c r="AF8" s="7" t="s">
        <v>29</v>
      </c>
      <c r="AG8" s="6" t="s">
        <v>30</v>
      </c>
      <c r="AH8" s="6" t="s">
        <v>31</v>
      </c>
      <c r="AI8" s="6" t="s">
        <v>32</v>
      </c>
      <c r="AJ8" s="7" t="s">
        <v>33</v>
      </c>
      <c r="AK8" s="6" t="s">
        <v>34</v>
      </c>
      <c r="AL8" s="6" t="s">
        <v>27</v>
      </c>
      <c r="AM8" s="9"/>
    </row>
    <row r="9" spans="1:39" ht="14.45" customHeight="1" x14ac:dyDescent="0.25">
      <c r="A9">
        <v>126</v>
      </c>
      <c r="B9" t="s">
        <v>45</v>
      </c>
      <c r="C9" t="s">
        <v>46</v>
      </c>
      <c r="D9">
        <v>21</v>
      </c>
      <c r="E9" s="12" t="s">
        <v>59</v>
      </c>
      <c r="F9" s="12" t="s">
        <v>37</v>
      </c>
      <c r="G9" s="12" t="s">
        <v>38</v>
      </c>
      <c r="H9" s="12" t="s">
        <v>61</v>
      </c>
      <c r="I9" s="13">
        <v>45653</v>
      </c>
      <c r="J9" s="13">
        <v>45657</v>
      </c>
      <c r="K9" s="13">
        <v>45838</v>
      </c>
      <c r="L9" s="13">
        <v>45838</v>
      </c>
      <c r="M9" s="14">
        <v>50000000</v>
      </c>
      <c r="N9" t="s">
        <v>39</v>
      </c>
      <c r="O9" s="10" t="s">
        <v>62</v>
      </c>
      <c r="P9" t="s">
        <v>40</v>
      </c>
      <c r="Q9" s="15">
        <v>0.03</v>
      </c>
      <c r="S9" s="16"/>
      <c r="T9" s="13">
        <v>45653</v>
      </c>
      <c r="U9" s="13">
        <v>45657</v>
      </c>
      <c r="V9" s="13">
        <v>45838</v>
      </c>
      <c r="W9" s="13">
        <v>45838</v>
      </c>
      <c r="X9" s="17">
        <v>0.50277777777777777</v>
      </c>
      <c r="Y9">
        <v>181</v>
      </c>
      <c r="Z9" s="10">
        <v>0</v>
      </c>
      <c r="AA9" s="10">
        <v>0</v>
      </c>
      <c r="AB9" s="18">
        <v>0</v>
      </c>
      <c r="AC9" s="18"/>
      <c r="AE9">
        <v>0</v>
      </c>
      <c r="AF9" s="10"/>
      <c r="AG9">
        <v>0</v>
      </c>
      <c r="AI9" s="19">
        <v>2.5770000000000001E-2</v>
      </c>
      <c r="AJ9" s="10"/>
      <c r="AL9">
        <v>0.98809804797998724</v>
      </c>
      <c r="AM9" s="42">
        <v>0</v>
      </c>
    </row>
    <row r="10" spans="1:39" ht="14.45" customHeight="1" x14ac:dyDescent="0.25">
      <c r="A10">
        <v>142</v>
      </c>
      <c r="B10" t="s">
        <v>52</v>
      </c>
      <c r="C10" t="s">
        <v>53</v>
      </c>
      <c r="D10">
        <v>26</v>
      </c>
      <c r="E10" s="12" t="s">
        <v>59</v>
      </c>
      <c r="F10" s="12" t="s">
        <v>37</v>
      </c>
      <c r="G10" s="12" t="s">
        <v>38</v>
      </c>
      <c r="H10" s="12" t="s">
        <v>60</v>
      </c>
      <c r="I10" s="13">
        <v>45653</v>
      </c>
      <c r="J10" s="13">
        <v>45657</v>
      </c>
      <c r="K10" s="13">
        <v>45838</v>
      </c>
      <c r="L10" s="13">
        <v>45838</v>
      </c>
      <c r="M10" s="14">
        <v>25000000</v>
      </c>
      <c r="N10" t="s">
        <v>39</v>
      </c>
      <c r="O10" s="10" t="s">
        <v>65</v>
      </c>
      <c r="P10" t="s">
        <v>40</v>
      </c>
      <c r="Q10" s="15">
        <v>0.04</v>
      </c>
      <c r="S10" s="16"/>
      <c r="T10" s="13">
        <v>45653</v>
      </c>
      <c r="U10" s="13">
        <v>45657</v>
      </c>
      <c r="V10" s="13">
        <v>45838</v>
      </c>
      <c r="W10" s="13">
        <v>45838</v>
      </c>
      <c r="X10" s="17">
        <v>0.50277777777777777</v>
      </c>
      <c r="Y10">
        <v>181</v>
      </c>
      <c r="Z10" s="10">
        <v>0</v>
      </c>
      <c r="AA10" s="10">
        <v>0</v>
      </c>
      <c r="AB10" s="18">
        <v>0</v>
      </c>
      <c r="AC10" s="18"/>
      <c r="AE10">
        <v>0</v>
      </c>
      <c r="AF10" s="10"/>
      <c r="AG10">
        <v>0</v>
      </c>
      <c r="AI10" s="19">
        <v>2.5770000000000001E-2</v>
      </c>
      <c r="AJ10" s="10"/>
      <c r="AL10">
        <v>0.98809804797998724</v>
      </c>
      <c r="AM10" s="42">
        <v>0</v>
      </c>
    </row>
    <row r="11" spans="1:39" ht="14.45" customHeight="1" x14ac:dyDescent="0.25">
      <c r="E11" s="12"/>
      <c r="F11" s="12"/>
      <c r="G11" s="12"/>
      <c r="H11" s="12"/>
      <c r="I11" s="13"/>
      <c r="J11" s="13"/>
      <c r="K11" s="13"/>
      <c r="L11" s="13"/>
      <c r="M11" s="14"/>
      <c r="O11" s="10"/>
      <c r="Q11" s="15"/>
      <c r="S11" s="16"/>
      <c r="T11" s="13"/>
      <c r="U11" s="13"/>
      <c r="V11" s="13"/>
      <c r="W11" s="13"/>
      <c r="X11" s="17"/>
      <c r="Z11" s="10"/>
      <c r="AA11" s="10"/>
      <c r="AB11" s="18"/>
      <c r="AC11" s="18"/>
      <c r="AF11" s="10"/>
      <c r="AI11" s="19"/>
      <c r="AJ11" s="10"/>
      <c r="AM11" s="42">
        <v>0</v>
      </c>
    </row>
    <row r="12" spans="1:39" ht="14.45" customHeight="1" x14ac:dyDescent="0.25">
      <c r="E12" s="12"/>
      <c r="F12" s="12"/>
      <c r="G12" s="12"/>
      <c r="H12" s="12"/>
      <c r="I12" s="13"/>
      <c r="J12" s="13"/>
      <c r="K12" s="13"/>
      <c r="L12" s="13"/>
      <c r="M12" s="14"/>
      <c r="O12" s="10"/>
      <c r="Q12" s="15"/>
      <c r="S12" s="16"/>
      <c r="T12" s="13"/>
      <c r="U12" s="13"/>
      <c r="V12" s="13"/>
      <c r="W12" s="13"/>
      <c r="X12" s="17"/>
      <c r="Z12" s="10"/>
      <c r="AA12" s="10"/>
      <c r="AB12" s="18"/>
      <c r="AC12" s="18"/>
      <c r="AF12" s="10"/>
      <c r="AI12" s="19"/>
      <c r="AJ12" s="10"/>
      <c r="AM12" s="9"/>
    </row>
    <row r="13" spans="1:39" ht="14.45" customHeight="1" x14ac:dyDescent="0.25">
      <c r="C13" s="12"/>
      <c r="F13" s="12"/>
      <c r="I13" s="13"/>
      <c r="J13" s="13"/>
      <c r="K13" s="13"/>
      <c r="L13" s="13"/>
      <c r="M13" s="10"/>
      <c r="O13" s="10"/>
      <c r="Q13" s="30"/>
      <c r="T13" s="13"/>
      <c r="U13" s="13"/>
      <c r="V13" s="13"/>
      <c r="W13" s="13"/>
      <c r="X13" s="17"/>
      <c r="Z13" s="10"/>
      <c r="AA13" s="10"/>
      <c r="AB13" s="18"/>
      <c r="AC13" s="18"/>
      <c r="AF13" s="10"/>
      <c r="AJ13" s="10"/>
      <c r="AM13" s="9"/>
    </row>
    <row r="14" spans="1:39" ht="14.45" customHeight="1" x14ac:dyDescent="0.25">
      <c r="C14" s="12"/>
      <c r="F14" s="12"/>
      <c r="I14" s="13"/>
      <c r="J14" s="13"/>
      <c r="K14" s="13"/>
      <c r="L14" s="13"/>
      <c r="M14" s="10"/>
      <c r="O14" s="10"/>
      <c r="Q14" s="30"/>
      <c r="T14" s="13"/>
      <c r="U14" s="13"/>
      <c r="V14" s="13"/>
      <c r="W14" s="13"/>
      <c r="X14" s="17"/>
      <c r="Z14" s="10"/>
      <c r="AA14" s="10"/>
      <c r="AB14" s="18"/>
      <c r="AC14" s="18"/>
      <c r="AF14" s="10"/>
      <c r="AJ14" s="10"/>
      <c r="AM14" s="9"/>
    </row>
    <row r="15" spans="1:39" x14ac:dyDescent="0.25">
      <c r="AJ15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DC57-97C1-4E57-99FE-68BAA6182CCA}">
  <dimension ref="A1:AM21"/>
  <sheetViews>
    <sheetView showGridLines="0" topLeftCell="U1" workbookViewId="0">
      <selection activeCell="U1" sqref="A1:XFD1048576"/>
    </sheetView>
  </sheetViews>
  <sheetFormatPr defaultColWidth="11.42578125" defaultRowHeight="15" x14ac:dyDescent="0.25"/>
  <cols>
    <col min="13" max="13" width="13.85546875" bestFit="1" customWidth="1"/>
    <col min="15" max="15" width="23.85546875" bestFit="1" customWidth="1"/>
    <col min="36" max="36" width="18.42578125" bestFit="1" customWidth="1"/>
    <col min="38" max="38" width="12.85546875" bestFit="1" customWidth="1"/>
  </cols>
  <sheetData>
    <row r="1" spans="1:39" ht="14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5" t="s">
        <v>21</v>
      </c>
      <c r="Y1" s="6" t="s">
        <v>22</v>
      </c>
      <c r="Z1" s="7" t="s">
        <v>23</v>
      </c>
      <c r="AA1" s="7" t="s">
        <v>24</v>
      </c>
      <c r="AB1" s="8" t="s">
        <v>25</v>
      </c>
      <c r="AC1" s="8" t="s">
        <v>26</v>
      </c>
      <c r="AD1" s="6" t="s">
        <v>27</v>
      </c>
      <c r="AE1" s="6" t="s">
        <v>28</v>
      </c>
      <c r="AF1" s="7" t="s">
        <v>29</v>
      </c>
      <c r="AG1" s="6" t="s">
        <v>30</v>
      </c>
      <c r="AH1" s="6" t="s">
        <v>31</v>
      </c>
      <c r="AI1" s="6" t="s">
        <v>32</v>
      </c>
      <c r="AJ1" s="7" t="s">
        <v>33</v>
      </c>
      <c r="AK1" s="6" t="s">
        <v>34</v>
      </c>
      <c r="AL1" s="6" t="s">
        <v>80</v>
      </c>
      <c r="AM1" s="9"/>
    </row>
    <row r="2" spans="1:39" ht="14.45" customHeight="1" x14ac:dyDescent="0.25">
      <c r="A2">
        <v>126</v>
      </c>
      <c r="B2" t="s">
        <v>45</v>
      </c>
      <c r="C2" t="s">
        <v>46</v>
      </c>
      <c r="D2">
        <v>21</v>
      </c>
      <c r="E2" s="12" t="s">
        <v>59</v>
      </c>
      <c r="F2" s="12" t="s">
        <v>37</v>
      </c>
      <c r="G2" s="12" t="s">
        <v>38</v>
      </c>
      <c r="H2" s="12" t="s">
        <v>61</v>
      </c>
      <c r="I2" s="13">
        <v>45653</v>
      </c>
      <c r="J2" s="13">
        <v>45657</v>
      </c>
      <c r="K2" s="13">
        <v>45838</v>
      </c>
      <c r="L2" s="13">
        <v>45838</v>
      </c>
      <c r="M2" s="14">
        <v>50000000</v>
      </c>
      <c r="N2" t="s">
        <v>39</v>
      </c>
      <c r="O2" s="10" t="s">
        <v>62</v>
      </c>
      <c r="P2" t="s">
        <v>40</v>
      </c>
      <c r="Q2" s="15">
        <v>0.03</v>
      </c>
      <c r="S2" s="16"/>
      <c r="T2" s="13">
        <v>45653</v>
      </c>
      <c r="U2" s="13">
        <v>45657</v>
      </c>
      <c r="V2" s="13">
        <v>45838</v>
      </c>
      <c r="W2" s="13">
        <v>45838</v>
      </c>
      <c r="X2" s="17">
        <v>0.50277777777777777</v>
      </c>
      <c r="Y2">
        <v>181</v>
      </c>
      <c r="Z2" s="10">
        <v>0</v>
      </c>
      <c r="AA2" s="10">
        <v>0</v>
      </c>
      <c r="AB2" s="18">
        <v>0</v>
      </c>
      <c r="AC2" s="18"/>
      <c r="AE2">
        <v>0</v>
      </c>
      <c r="AF2" s="10"/>
      <c r="AG2">
        <v>0</v>
      </c>
      <c r="AI2" s="19">
        <v>5.577E-2</v>
      </c>
      <c r="AJ2" s="10">
        <v>640118.73500783509</v>
      </c>
      <c r="AL2" s="32">
        <v>647829.16666666663</v>
      </c>
      <c r="AM2" s="9"/>
    </row>
    <row r="3" spans="1:39" ht="14.45" customHeight="1" x14ac:dyDescent="0.25">
      <c r="A3">
        <v>142</v>
      </c>
      <c r="B3" t="s">
        <v>52</v>
      </c>
      <c r="C3" t="s">
        <v>53</v>
      </c>
      <c r="D3">
        <v>26</v>
      </c>
      <c r="E3" s="12" t="s">
        <v>59</v>
      </c>
      <c r="F3" s="12" t="s">
        <v>37</v>
      </c>
      <c r="G3" s="12" t="s">
        <v>38</v>
      </c>
      <c r="H3" s="12" t="s">
        <v>60</v>
      </c>
      <c r="I3" s="13">
        <v>45653</v>
      </c>
      <c r="J3" s="13">
        <v>45657</v>
      </c>
      <c r="K3" s="13">
        <v>45838</v>
      </c>
      <c r="L3" s="13">
        <v>45838</v>
      </c>
      <c r="M3" s="14">
        <v>25000000</v>
      </c>
      <c r="N3" t="s">
        <v>39</v>
      </c>
      <c r="O3" s="10" t="s">
        <v>65</v>
      </c>
      <c r="P3" t="s">
        <v>40</v>
      </c>
      <c r="Q3" s="15">
        <v>0.04</v>
      </c>
      <c r="S3" s="16"/>
      <c r="T3" s="13">
        <v>45653</v>
      </c>
      <c r="U3" s="13">
        <v>45657</v>
      </c>
      <c r="V3" s="13">
        <v>45838</v>
      </c>
      <c r="W3" s="13">
        <v>45838</v>
      </c>
      <c r="X3" s="17">
        <v>0.50277777777777777</v>
      </c>
      <c r="Y3">
        <v>181</v>
      </c>
      <c r="Z3" s="10">
        <v>0</v>
      </c>
      <c r="AA3" s="10">
        <v>0</v>
      </c>
      <c r="AB3" s="18">
        <v>0</v>
      </c>
      <c r="AC3" s="18"/>
      <c r="AE3">
        <v>0</v>
      </c>
      <c r="AF3" s="10"/>
      <c r="AG3">
        <v>0</v>
      </c>
      <c r="AI3" s="19">
        <v>5.577E-2</v>
      </c>
      <c r="AJ3" s="10">
        <v>195860.93230643307</v>
      </c>
      <c r="AL3" s="32">
        <v>198220.13888888888</v>
      </c>
      <c r="AM3" s="9"/>
    </row>
    <row r="4" spans="1:39" ht="14.45" customHeight="1" x14ac:dyDescent="0.25">
      <c r="A4">
        <v>144</v>
      </c>
      <c r="B4" t="s">
        <v>54</v>
      </c>
      <c r="C4" t="s">
        <v>53</v>
      </c>
      <c r="D4">
        <v>27</v>
      </c>
      <c r="E4" s="12" t="s">
        <v>59</v>
      </c>
      <c r="F4" s="12" t="s">
        <v>50</v>
      </c>
      <c r="G4" s="12" t="s">
        <v>38</v>
      </c>
      <c r="H4" s="12" t="s">
        <v>60</v>
      </c>
      <c r="I4" s="13">
        <v>45653</v>
      </c>
      <c r="J4" s="13">
        <v>45657</v>
      </c>
      <c r="K4" s="13">
        <v>45838</v>
      </c>
      <c r="L4" s="13">
        <v>45838</v>
      </c>
      <c r="M4" s="14">
        <v>25000000</v>
      </c>
      <c r="N4" t="s">
        <v>39</v>
      </c>
      <c r="O4" s="10" t="s">
        <v>66</v>
      </c>
      <c r="P4" t="s">
        <v>40</v>
      </c>
      <c r="Q4" s="15">
        <v>0</v>
      </c>
      <c r="S4" s="16"/>
      <c r="T4" s="13">
        <v>45653</v>
      </c>
      <c r="U4" s="13">
        <v>45657</v>
      </c>
      <c r="V4" s="13">
        <v>45838</v>
      </c>
      <c r="W4" s="13">
        <v>45838</v>
      </c>
      <c r="X4" s="17">
        <v>0.50277777777777777</v>
      </c>
      <c r="Y4">
        <v>181</v>
      </c>
      <c r="Z4" s="10">
        <v>0</v>
      </c>
      <c r="AA4" s="10">
        <v>0</v>
      </c>
      <c r="AB4" s="18">
        <v>0</v>
      </c>
      <c r="AC4" s="18"/>
      <c r="AE4">
        <v>0</v>
      </c>
      <c r="AF4" s="10"/>
      <c r="AG4">
        <v>0</v>
      </c>
      <c r="AI4" s="19">
        <v>5.577E-2</v>
      </c>
      <c r="AJ4" s="10">
        <v>0</v>
      </c>
      <c r="AL4" s="32">
        <v>0</v>
      </c>
      <c r="AM4" s="9"/>
    </row>
    <row r="5" spans="1:39" ht="14.45" customHeight="1" x14ac:dyDescent="0.25">
      <c r="A5">
        <v>146</v>
      </c>
      <c r="B5" t="s">
        <v>55</v>
      </c>
      <c r="C5" t="s">
        <v>53</v>
      </c>
      <c r="D5">
        <v>28</v>
      </c>
      <c r="E5" s="12" t="s">
        <v>59</v>
      </c>
      <c r="F5" s="12" t="s">
        <v>50</v>
      </c>
      <c r="G5" s="12" t="s">
        <v>38</v>
      </c>
      <c r="H5" s="12" t="s">
        <v>60</v>
      </c>
      <c r="I5" s="13">
        <v>45653</v>
      </c>
      <c r="J5" s="13">
        <v>45657</v>
      </c>
      <c r="K5" s="13">
        <v>45838</v>
      </c>
      <c r="L5" s="13">
        <v>45838</v>
      </c>
      <c r="M5" s="14">
        <v>-25000000</v>
      </c>
      <c r="N5" t="s">
        <v>39</v>
      </c>
      <c r="O5" s="10" t="s">
        <v>67</v>
      </c>
      <c r="P5" t="s">
        <v>40</v>
      </c>
      <c r="Q5" s="15">
        <v>2.5999999999999999E-2</v>
      </c>
      <c r="S5" s="16"/>
      <c r="T5" s="13">
        <v>45653</v>
      </c>
      <c r="U5" s="13">
        <v>45657</v>
      </c>
      <c r="V5" s="13">
        <v>45838</v>
      </c>
      <c r="W5" s="13">
        <v>45838</v>
      </c>
      <c r="X5" s="17">
        <v>0.50277777777777777</v>
      </c>
      <c r="Y5">
        <v>181</v>
      </c>
      <c r="Z5" s="10">
        <v>-2856.566180720441</v>
      </c>
      <c r="AA5" s="10">
        <v>-2856.566180720441</v>
      </c>
      <c r="AB5" s="18">
        <v>-2856.566180720441</v>
      </c>
      <c r="AC5" s="18"/>
      <c r="AE5">
        <v>-15.782133595140559</v>
      </c>
      <c r="AF5" s="10"/>
      <c r="AG5">
        <v>2.2999999999999757E-4</v>
      </c>
      <c r="AI5" s="19">
        <v>5.577E-2</v>
      </c>
      <c r="AJ5" s="10">
        <v>0</v>
      </c>
      <c r="AL5" s="32">
        <v>0</v>
      </c>
      <c r="AM5" s="9"/>
    </row>
    <row r="6" spans="1:39" ht="14.45" customHeight="1" x14ac:dyDescent="0.25">
      <c r="I6" s="13"/>
      <c r="J6" s="13"/>
      <c r="K6" s="13"/>
      <c r="L6" s="13"/>
      <c r="M6" s="10"/>
      <c r="O6" s="10"/>
      <c r="T6" s="13"/>
      <c r="U6" s="13"/>
      <c r="V6" s="13"/>
      <c r="W6" s="13"/>
      <c r="X6" s="17"/>
      <c r="Z6" s="10"/>
      <c r="AA6" s="10"/>
      <c r="AB6" s="18"/>
      <c r="AC6" s="18"/>
      <c r="AF6" s="10"/>
      <c r="AJ6" s="10"/>
      <c r="AL6" s="32">
        <v>846049.3055555555</v>
      </c>
      <c r="AM6" s="9"/>
    </row>
    <row r="7" spans="1:39" ht="14.45" customHeight="1" x14ac:dyDescent="0.25">
      <c r="I7" s="13"/>
      <c r="J7" s="13"/>
      <c r="K7" s="13"/>
      <c r="L7" s="13"/>
      <c r="M7" s="10"/>
      <c r="O7" s="10"/>
      <c r="T7" s="13"/>
      <c r="U7" s="13"/>
      <c r="V7" s="13"/>
      <c r="W7" s="13"/>
      <c r="X7" s="17"/>
      <c r="Z7" s="10"/>
      <c r="AA7" s="10"/>
      <c r="AB7" s="18"/>
      <c r="AC7" s="18"/>
      <c r="AF7" s="10"/>
      <c r="AJ7" s="10"/>
      <c r="AL7" s="32"/>
      <c r="AM7" s="9"/>
    </row>
    <row r="8" spans="1:39" ht="14.45" customHeight="1" x14ac:dyDescent="0.25">
      <c r="I8" s="13"/>
      <c r="J8" s="13"/>
      <c r="K8" s="13"/>
      <c r="L8" s="13"/>
      <c r="M8" s="10"/>
      <c r="O8" s="10"/>
      <c r="T8" s="13"/>
      <c r="U8" s="13"/>
      <c r="V8" s="13"/>
      <c r="W8" s="13"/>
      <c r="X8" s="17"/>
      <c r="Z8" s="10"/>
      <c r="AA8" s="10"/>
      <c r="AB8" s="18"/>
      <c r="AC8" s="18"/>
      <c r="AF8" s="10"/>
      <c r="AJ8" s="10"/>
      <c r="AL8" s="32"/>
      <c r="AM8" s="9"/>
    </row>
    <row r="9" spans="1:39" ht="14.45" customHeight="1" x14ac:dyDescent="0.25">
      <c r="I9" s="13"/>
      <c r="J9" s="13"/>
      <c r="K9" s="13"/>
      <c r="L9" s="13"/>
      <c r="M9" s="10"/>
      <c r="O9" s="10"/>
      <c r="T9" s="13"/>
      <c r="U9" s="13"/>
      <c r="V9" s="13"/>
      <c r="W9" s="13"/>
      <c r="X9" s="17"/>
      <c r="Z9" s="10"/>
      <c r="AA9" s="10"/>
      <c r="AB9" s="18"/>
      <c r="AC9" s="18"/>
      <c r="AF9" s="10"/>
      <c r="AJ9" s="10"/>
      <c r="AL9" s="32"/>
      <c r="AM9" s="9"/>
    </row>
    <row r="10" spans="1:39" ht="14.45" customHeight="1" x14ac:dyDescent="0.25">
      <c r="I10" s="13"/>
      <c r="J10" s="13"/>
      <c r="K10" s="13"/>
      <c r="L10" s="13"/>
      <c r="M10" s="10"/>
      <c r="O10" s="10"/>
      <c r="T10" s="13"/>
      <c r="U10" s="13"/>
      <c r="V10" s="13"/>
      <c r="W10" s="13"/>
      <c r="X10" s="17"/>
      <c r="Z10" s="10"/>
      <c r="AA10" s="10"/>
      <c r="AB10" s="18"/>
      <c r="AC10" s="18"/>
      <c r="AF10" s="10"/>
      <c r="AJ10" s="10"/>
      <c r="AL10" s="32"/>
      <c r="AM10" s="9"/>
    </row>
    <row r="11" spans="1:39" ht="14.45" customHeight="1" x14ac:dyDescent="0.25">
      <c r="I11" s="13"/>
      <c r="J11" s="13"/>
      <c r="K11" s="13"/>
      <c r="L11" s="13"/>
      <c r="M11" s="10"/>
      <c r="O11" s="10"/>
      <c r="T11" s="13"/>
      <c r="U11" s="13"/>
      <c r="V11" s="13"/>
      <c r="W11" s="13"/>
      <c r="X11" s="17"/>
      <c r="Z11" s="10"/>
      <c r="AA11" s="10"/>
      <c r="AB11" s="18"/>
      <c r="AC11" s="18"/>
      <c r="AF11" s="10"/>
      <c r="AJ11" s="10"/>
      <c r="AL11" s="32"/>
      <c r="AM11" s="9"/>
    </row>
    <row r="12" spans="1:39" x14ac:dyDescent="0.25">
      <c r="AL12" s="32"/>
    </row>
    <row r="14" spans="1:39" ht="14.45" customHeight="1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3" t="s">
        <v>12</v>
      </c>
      <c r="N14" s="1" t="s">
        <v>13</v>
      </c>
      <c r="O14" s="3" t="s">
        <v>14</v>
      </c>
      <c r="P14" s="1" t="s">
        <v>15</v>
      </c>
      <c r="Q14" s="1" t="s">
        <v>16</v>
      </c>
      <c r="T14" s="4" t="s">
        <v>17</v>
      </c>
      <c r="U14" s="4" t="s">
        <v>18</v>
      </c>
      <c r="V14" s="4" t="s">
        <v>19</v>
      </c>
      <c r="W14" s="4" t="s">
        <v>20</v>
      </c>
      <c r="X14" s="5" t="s">
        <v>21</v>
      </c>
      <c r="Y14" s="6" t="s">
        <v>22</v>
      </c>
      <c r="Z14" s="7" t="s">
        <v>23</v>
      </c>
      <c r="AA14" s="7" t="s">
        <v>24</v>
      </c>
      <c r="AB14" s="8" t="s">
        <v>25</v>
      </c>
      <c r="AC14" s="8" t="s">
        <v>26</v>
      </c>
      <c r="AD14" s="6" t="s">
        <v>27</v>
      </c>
      <c r="AE14" s="6" t="s">
        <v>28</v>
      </c>
      <c r="AF14" s="7" t="s">
        <v>29</v>
      </c>
      <c r="AG14" s="6" t="s">
        <v>30</v>
      </c>
      <c r="AH14" s="6" t="s">
        <v>31</v>
      </c>
      <c r="AI14" s="6" t="s">
        <v>32</v>
      </c>
      <c r="AJ14" s="7" t="s">
        <v>33</v>
      </c>
      <c r="AK14" s="6" t="s">
        <v>34</v>
      </c>
      <c r="AL14" s="6" t="s">
        <v>27</v>
      </c>
      <c r="AM14" s="6" t="s">
        <v>80</v>
      </c>
    </row>
    <row r="15" spans="1:39" ht="14.45" customHeight="1" x14ac:dyDescent="0.25">
      <c r="A15">
        <v>126</v>
      </c>
      <c r="B15" t="s">
        <v>45</v>
      </c>
      <c r="C15" t="s">
        <v>46</v>
      </c>
      <c r="D15">
        <v>21</v>
      </c>
      <c r="E15" s="12" t="s">
        <v>59</v>
      </c>
      <c r="F15" s="12" t="s">
        <v>37</v>
      </c>
      <c r="G15" s="12" t="s">
        <v>38</v>
      </c>
      <c r="H15" s="12" t="s">
        <v>61</v>
      </c>
      <c r="I15" s="13">
        <v>45653</v>
      </c>
      <c r="J15" s="13">
        <v>45657</v>
      </c>
      <c r="K15" s="13">
        <v>45838</v>
      </c>
      <c r="L15" s="13">
        <v>45838</v>
      </c>
      <c r="M15" s="14">
        <v>50000000</v>
      </c>
      <c r="N15" t="s">
        <v>39</v>
      </c>
      <c r="O15" s="10" t="s">
        <v>62</v>
      </c>
      <c r="P15" t="s">
        <v>40</v>
      </c>
      <c r="Q15" s="15">
        <v>0.03</v>
      </c>
      <c r="S15" s="16"/>
      <c r="T15" s="13">
        <v>45653</v>
      </c>
      <c r="U15" s="13">
        <v>45657</v>
      </c>
      <c r="V15" s="13">
        <v>45838</v>
      </c>
      <c r="W15" s="13">
        <v>45838</v>
      </c>
      <c r="X15" s="17">
        <v>0.50277777777777777</v>
      </c>
      <c r="Y15">
        <v>181</v>
      </c>
      <c r="Z15" s="10">
        <v>0</v>
      </c>
      <c r="AA15" s="10">
        <v>0</v>
      </c>
      <c r="AB15" s="18">
        <v>0</v>
      </c>
      <c r="AC15" s="18"/>
      <c r="AE15">
        <v>0</v>
      </c>
      <c r="AF15" s="10"/>
      <c r="AG15">
        <v>0</v>
      </c>
      <c r="AI15" s="19">
        <v>5.577E-2</v>
      </c>
      <c r="AJ15" s="10">
        <v>640118.73500783509</v>
      </c>
      <c r="AL15">
        <v>0.98809804797998724</v>
      </c>
      <c r="AM15" s="32">
        <v>647829.16666666663</v>
      </c>
    </row>
    <row r="16" spans="1:39" ht="14.45" customHeight="1" x14ac:dyDescent="0.25">
      <c r="A16">
        <v>142</v>
      </c>
      <c r="B16" t="s">
        <v>52</v>
      </c>
      <c r="C16" t="s">
        <v>53</v>
      </c>
      <c r="D16">
        <v>26</v>
      </c>
      <c r="E16" s="12" t="s">
        <v>59</v>
      </c>
      <c r="F16" s="12" t="s">
        <v>37</v>
      </c>
      <c r="G16" s="12" t="s">
        <v>38</v>
      </c>
      <c r="H16" s="12" t="s">
        <v>60</v>
      </c>
      <c r="I16" s="13">
        <v>45653</v>
      </c>
      <c r="J16" s="13">
        <v>45657</v>
      </c>
      <c r="K16" s="13">
        <v>45838</v>
      </c>
      <c r="L16" s="13">
        <v>45838</v>
      </c>
      <c r="M16" s="14">
        <v>25000000</v>
      </c>
      <c r="N16" t="s">
        <v>39</v>
      </c>
      <c r="O16" s="10" t="s">
        <v>65</v>
      </c>
      <c r="P16" t="s">
        <v>40</v>
      </c>
      <c r="Q16" s="15">
        <v>0.04</v>
      </c>
      <c r="S16" s="16"/>
      <c r="T16" s="13">
        <v>45653</v>
      </c>
      <c r="U16" s="13">
        <v>45657</v>
      </c>
      <c r="V16" s="13">
        <v>45838</v>
      </c>
      <c r="W16" s="13">
        <v>45838</v>
      </c>
      <c r="X16" s="17">
        <v>0.50277777777777777</v>
      </c>
      <c r="Y16">
        <v>181</v>
      </c>
      <c r="Z16" s="10">
        <v>0</v>
      </c>
      <c r="AA16" s="10">
        <v>0</v>
      </c>
      <c r="AB16" s="18">
        <v>0</v>
      </c>
      <c r="AC16" s="18"/>
      <c r="AE16">
        <v>0</v>
      </c>
      <c r="AF16" s="10"/>
      <c r="AG16">
        <v>0</v>
      </c>
      <c r="AI16" s="19">
        <v>5.577E-2</v>
      </c>
      <c r="AJ16" s="10">
        <v>195860.93230643307</v>
      </c>
      <c r="AL16">
        <v>0.98809804797998724</v>
      </c>
      <c r="AM16" s="32">
        <v>198220.13888888888</v>
      </c>
    </row>
    <row r="17" spans="3:39" ht="14.45" customHeight="1" x14ac:dyDescent="0.25">
      <c r="E17" s="12"/>
      <c r="F17" s="12"/>
      <c r="G17" s="12"/>
      <c r="H17" s="12"/>
      <c r="I17" s="13"/>
      <c r="J17" s="13"/>
      <c r="K17" s="13"/>
      <c r="L17" s="13"/>
      <c r="M17" s="14"/>
      <c r="O17" s="10"/>
      <c r="Q17" s="15"/>
      <c r="S17" s="16"/>
      <c r="T17" s="13"/>
      <c r="U17" s="13"/>
      <c r="V17" s="13"/>
      <c r="W17" s="13"/>
      <c r="X17" s="17"/>
      <c r="Z17" s="10"/>
      <c r="AA17" s="10"/>
      <c r="AB17" s="18"/>
      <c r="AC17" s="18"/>
      <c r="AF17" s="10"/>
      <c r="AI17" s="19"/>
      <c r="AJ17" s="10"/>
      <c r="AM17" s="32">
        <v>846049.3055555555</v>
      </c>
    </row>
    <row r="18" spans="3:39" ht="14.45" customHeight="1" x14ac:dyDescent="0.25">
      <c r="C18" s="12"/>
      <c r="E18" s="12"/>
      <c r="F18" s="12"/>
      <c r="G18" s="12"/>
      <c r="H18" s="12"/>
      <c r="I18" s="13"/>
      <c r="J18" s="13"/>
      <c r="K18" s="13"/>
      <c r="L18" s="13"/>
      <c r="M18" s="14"/>
      <c r="O18" s="10"/>
      <c r="Q18" s="15"/>
      <c r="S18" s="16"/>
      <c r="T18" s="13"/>
      <c r="U18" s="13"/>
      <c r="V18" s="13"/>
      <c r="W18" s="13"/>
      <c r="X18" s="17"/>
      <c r="Z18" s="10"/>
      <c r="AA18" s="10"/>
      <c r="AB18" s="18"/>
      <c r="AC18" s="18"/>
      <c r="AF18" s="10"/>
      <c r="AI18" s="19"/>
      <c r="AJ18" s="10"/>
      <c r="AM18" s="9"/>
    </row>
    <row r="19" spans="3:39" ht="14.45" customHeight="1" x14ac:dyDescent="0.25">
      <c r="C19" s="12"/>
      <c r="F19" s="12"/>
      <c r="I19" s="13"/>
      <c r="J19" s="13"/>
      <c r="K19" s="13"/>
      <c r="L19" s="13"/>
      <c r="M19" s="10"/>
      <c r="O19" s="10"/>
      <c r="T19" s="13"/>
      <c r="U19" s="13"/>
      <c r="V19" s="13"/>
      <c r="W19" s="13"/>
      <c r="X19" s="17"/>
      <c r="Z19" s="10"/>
      <c r="AA19" s="10"/>
      <c r="AB19" s="18"/>
      <c r="AC19" s="18"/>
      <c r="AF19" s="10"/>
      <c r="AJ19" s="10"/>
      <c r="AM19" s="9"/>
    </row>
    <row r="20" spans="3:39" ht="14.45" customHeight="1" x14ac:dyDescent="0.25">
      <c r="C20" s="12"/>
      <c r="F20" s="12"/>
      <c r="I20" s="13"/>
      <c r="J20" s="13"/>
      <c r="K20" s="13"/>
      <c r="L20" s="13"/>
      <c r="M20" s="10"/>
      <c r="O20" s="10"/>
      <c r="T20" s="13"/>
      <c r="U20" s="13"/>
      <c r="V20" s="13"/>
      <c r="W20" s="13"/>
      <c r="X20" s="17"/>
      <c r="Z20" s="10"/>
      <c r="AA20" s="10"/>
      <c r="AB20" s="18"/>
      <c r="AC20" s="18"/>
      <c r="AF20" s="10"/>
      <c r="AJ20" s="10"/>
      <c r="AM20" s="9"/>
    </row>
    <row r="21" spans="3:39" x14ac:dyDescent="0.25">
      <c r="AJ21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0462-3A98-411A-BD7B-396412CE0D86}">
  <dimension ref="A1:E3"/>
  <sheetViews>
    <sheetView showGridLines="0" workbookViewId="0">
      <selection activeCell="I8" sqref="I8"/>
    </sheetView>
  </sheetViews>
  <sheetFormatPr defaultColWidth="11.42578125" defaultRowHeight="15" x14ac:dyDescent="0.25"/>
  <sheetData>
    <row r="1" spans="1:5" ht="15" customHeight="1" x14ac:dyDescent="0.25">
      <c r="A1" s="4" t="s">
        <v>17</v>
      </c>
      <c r="B1" s="4" t="s">
        <v>18</v>
      </c>
      <c r="C1" s="4" t="s">
        <v>19</v>
      </c>
      <c r="D1" s="4" t="s">
        <v>20</v>
      </c>
      <c r="E1" s="6" t="s">
        <v>27</v>
      </c>
    </row>
    <row r="2" spans="1:5" ht="15" customHeight="1" x14ac:dyDescent="0.25">
      <c r="A2" s="13">
        <v>45653</v>
      </c>
      <c r="B2" s="13">
        <v>45657</v>
      </c>
      <c r="C2" s="13">
        <v>45838</v>
      </c>
      <c r="D2" s="13">
        <v>45838</v>
      </c>
      <c r="E2">
        <v>0.98809804797998724</v>
      </c>
    </row>
    <row r="3" spans="1:5" ht="15" customHeight="1" x14ac:dyDescent="0.25">
      <c r="A3" s="13">
        <v>45834</v>
      </c>
      <c r="B3" s="13">
        <v>45838</v>
      </c>
      <c r="C3" s="13">
        <v>46022</v>
      </c>
      <c r="D3" s="13">
        <v>46022</v>
      </c>
      <c r="E3">
        <v>0.97888302157102358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345C-F70E-4F58-8DF3-C5D5BD63FADE}">
  <dimension ref="A1:E3"/>
  <sheetViews>
    <sheetView showGridLines="0" workbookViewId="0">
      <selection activeCell="B16" sqref="B16"/>
    </sheetView>
  </sheetViews>
  <sheetFormatPr defaultColWidth="11.42578125" defaultRowHeight="15" x14ac:dyDescent="0.25"/>
  <cols>
    <col min="1" max="1" width="12.140625" bestFit="1" customWidth="1"/>
    <col min="2" max="2" width="20.5703125" bestFit="1" customWidth="1"/>
    <col min="3" max="3" width="19" bestFit="1" customWidth="1"/>
    <col min="4" max="4" width="14.42578125" bestFit="1" customWidth="1"/>
    <col min="5" max="5" width="12" bestFit="1" customWidth="1"/>
  </cols>
  <sheetData>
    <row r="1" spans="1:5" x14ac:dyDescent="0.25">
      <c r="A1" s="4" t="s">
        <v>17</v>
      </c>
      <c r="B1" s="4" t="s">
        <v>18</v>
      </c>
      <c r="C1" s="4" t="s">
        <v>19</v>
      </c>
      <c r="D1" s="4" t="s">
        <v>20</v>
      </c>
      <c r="E1" s="6" t="s">
        <v>27</v>
      </c>
    </row>
    <row r="2" spans="1:5" x14ac:dyDescent="0.25">
      <c r="A2" s="13">
        <v>45653</v>
      </c>
      <c r="B2" s="13">
        <v>45657</v>
      </c>
      <c r="C2" s="13">
        <v>45838</v>
      </c>
      <c r="D2" s="13">
        <v>45838</v>
      </c>
      <c r="E2">
        <v>0.98809804797998724</v>
      </c>
    </row>
    <row r="3" spans="1:5" x14ac:dyDescent="0.25">
      <c r="A3" s="13"/>
      <c r="B3" s="13"/>
      <c r="C3" s="13"/>
      <c r="D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</vt:lpstr>
      <vt:lpstr>TESSI </vt:lpstr>
      <vt:lpstr>TESSI SHIFT</vt:lpstr>
      <vt:lpstr>PIXEL </vt:lpstr>
      <vt:lpstr>PIXEL SHIFT</vt:lpstr>
      <vt:lpstr>DF TESSI</vt:lpstr>
      <vt:lpstr>DF PIXEL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Cedric Larouziere</cp:lastModifiedBy>
  <dcterms:created xsi:type="dcterms:W3CDTF">2024-03-14T17:42:27Z</dcterms:created>
  <dcterms:modified xsi:type="dcterms:W3CDTF">2025-01-09T15:39:39Z</dcterms:modified>
</cp:coreProperties>
</file>