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kerius-interne\Clients\TSG\Rapports divers\"/>
    </mc:Choice>
  </mc:AlternateContent>
  <xr:revisionPtr revIDLastSave="0" documentId="13_ncr:1_{03659CAC-0C7B-4046-89BA-B9504B1C1195}" xr6:coauthVersionLast="47" xr6:coauthVersionMax="47" xr10:uidLastSave="{00000000-0000-0000-0000-000000000000}"/>
  <bookViews>
    <workbookView xWindow="-28920" yWindow="-4815" windowWidth="29040" windowHeight="15720" xr2:uid="{F5286502-1C58-4F57-B633-692090E7F74B}"/>
  </bookViews>
  <sheets>
    <sheet name="Récap" sheetId="1" r:id="rId1"/>
    <sheet name="Détail des primes à payer" sheetId="2" r:id="rId2"/>
  </sheets>
  <definedNames>
    <definedName name="Couv.ExCap1">#REF!</definedName>
    <definedName name="Couv.ExCap2">#REF!</definedName>
    <definedName name="Couv.ExCap3">#REF!</definedName>
    <definedName name="Couv.ExCap4">#REF!</definedName>
    <definedName name="Couv.ExCap5">#REF!</definedName>
    <definedName name="Couv.ExSwapFlo1">#REF!</definedName>
    <definedName name="Couv.ExSwapFlo2">#REF!</definedName>
    <definedName name="Couv.ExSwapFlo3">#REF!</definedName>
    <definedName name="Couv.ExSwapFlo4">#REF!</definedName>
    <definedName name="Couv.ExSwapFlo5">#REF!</definedName>
    <definedName name="Couv.ExSwapNonFlo1">#REF!</definedName>
    <definedName name="CréditRest.Du1">#REF!</definedName>
    <definedName name="CréditRest.Du2">#REF!</definedName>
    <definedName name="CréditRest.Du3">#REF!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5" i="2" l="1"/>
  <c r="AE34" i="2"/>
  <c r="AE33" i="2"/>
  <c r="AE32" i="2"/>
  <c r="AD40" i="2"/>
  <c r="AD37" i="2"/>
  <c r="AD35" i="2"/>
  <c r="AD34" i="2"/>
  <c r="AD33" i="2"/>
  <c r="AD32" i="2"/>
  <c r="AD30" i="2"/>
  <c r="AD28" i="2"/>
  <c r="AD27" i="2"/>
  <c r="AD26" i="2"/>
  <c r="AD25" i="2"/>
  <c r="AB40" i="2"/>
  <c r="AB37" i="2"/>
  <c r="AB35" i="2"/>
  <c r="AB34" i="2"/>
  <c r="AB33" i="2"/>
  <c r="AB32" i="2"/>
  <c r="Y35" i="2"/>
  <c r="Y34" i="2"/>
  <c r="Y33" i="2"/>
  <c r="Y32" i="2"/>
  <c r="Y37" i="2" s="1"/>
  <c r="Y40" i="2" s="1"/>
  <c r="V35" i="2"/>
  <c r="V34" i="2"/>
  <c r="V33" i="2"/>
  <c r="V37" i="2" s="1"/>
  <c r="V40" i="2" s="1"/>
  <c r="V32" i="2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30" i="2"/>
  <c r="Y30" i="2"/>
  <c r="V30" i="2"/>
  <c r="I30" i="2"/>
  <c r="O9" i="2"/>
  <c r="O6" i="2"/>
  <c r="I9" i="2"/>
  <c r="I8" i="2"/>
  <c r="I7" i="2"/>
  <c r="I6" i="2"/>
  <c r="R33" i="2"/>
  <c r="R34" i="2"/>
  <c r="R35" i="2"/>
  <c r="R32" i="2"/>
  <c r="O33" i="2"/>
  <c r="O34" i="2"/>
  <c r="O35" i="2"/>
  <c r="O32" i="2"/>
  <c r="R37" i="2" l="1"/>
  <c r="I11" i="2"/>
  <c r="O37" i="2"/>
  <c r="L33" i="2"/>
  <c r="L34" i="2"/>
  <c r="L35" i="2"/>
  <c r="R30" i="2"/>
  <c r="R40" i="2" s="1"/>
  <c r="L30" i="2"/>
  <c r="L37" i="2" l="1"/>
  <c r="L40" i="2" s="1"/>
  <c r="O7" i="2"/>
  <c r="O8" i="2"/>
  <c r="L7" i="2"/>
  <c r="L8" i="2"/>
  <c r="L9" i="2"/>
  <c r="L6" i="2"/>
  <c r="I35" i="2"/>
  <c r="I34" i="2"/>
  <c r="I33" i="2"/>
  <c r="I32" i="2"/>
  <c r="L11" i="2" l="1"/>
  <c r="O11" i="2"/>
  <c r="I37" i="2"/>
  <c r="I40" i="2" s="1"/>
  <c r="O30" i="2"/>
  <c r="O40" i="2" s="1"/>
  <c r="AE27" i="2" l="1"/>
  <c r="AE26" i="2"/>
  <c r="AE25" i="2"/>
  <c r="R7" i="2"/>
  <c r="U7" i="2" s="1"/>
  <c r="R8" i="2"/>
  <c r="U8" i="2" s="1"/>
  <c r="R9" i="2"/>
  <c r="U9" i="2" s="1"/>
  <c r="R6" i="2"/>
  <c r="R11" i="2" l="1"/>
  <c r="R14" i="2" s="1"/>
  <c r="U6" i="2"/>
  <c r="U11" i="2" s="1"/>
  <c r="U14" i="2" s="1"/>
  <c r="O14" i="2"/>
  <c r="L14" i="2"/>
  <c r="I14" i="2"/>
  <c r="V6" i="2" l="1"/>
  <c r="V7" i="2"/>
  <c r="V8" i="2"/>
  <c r="V9" i="2"/>
  <c r="AB28" i="1"/>
  <c r="AB29" i="1"/>
  <c r="AB30" i="1"/>
  <c r="AB31" i="1"/>
  <c r="AB32" i="1"/>
  <c r="AB33" i="1" l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</calcChain>
</file>

<file path=xl/sharedStrings.xml><?xml version="1.0" encoding="utf-8"?>
<sst xmlns="http://schemas.openxmlformats.org/spreadsheetml/2006/main" count="130" uniqueCount="86">
  <si>
    <t>DATE 
DEPART</t>
  </si>
  <si>
    <t>DATE 
FIN</t>
  </si>
  <si>
    <t>TOTAL COUVERTURES</t>
  </si>
  <si>
    <t>Prime = 0.3050%</t>
  </si>
  <si>
    <t>SG03-D</t>
  </si>
  <si>
    <t>SG04-D</t>
  </si>
  <si>
    <t>SG05-D</t>
  </si>
  <si>
    <t>Prime = 0.3190%</t>
  </si>
  <si>
    <t>Prime = 0.3530%</t>
  </si>
  <si>
    <t>SG06-D</t>
  </si>
  <si>
    <t>Prime = 0.38%</t>
  </si>
  <si>
    <t>Cap 2% BRED</t>
  </si>
  <si>
    <t>BRED02-D</t>
  </si>
  <si>
    <t>Prime = 0.95%</t>
  </si>
  <si>
    <t>Cap 0% SG</t>
  </si>
  <si>
    <t>Cap 2.5% SG</t>
  </si>
  <si>
    <t>SG08-D</t>
  </si>
  <si>
    <t>SG09-D</t>
  </si>
  <si>
    <t>Cap 2.5% BRED</t>
  </si>
  <si>
    <t>BRED03-D</t>
  </si>
  <si>
    <t>BRED04-D</t>
  </si>
  <si>
    <t>Prime = 0.844%</t>
  </si>
  <si>
    <t>Prime = 0.885%</t>
  </si>
  <si>
    <t>Prime = 0.91%</t>
  </si>
  <si>
    <t>Prime = 0.96%</t>
  </si>
  <si>
    <t>SG10-D</t>
  </si>
  <si>
    <t>SG11-D</t>
  </si>
  <si>
    <t>BRED05-D</t>
  </si>
  <si>
    <t>BRED06-D</t>
  </si>
  <si>
    <t>BRED07-D</t>
  </si>
  <si>
    <t>SG12-D</t>
  </si>
  <si>
    <t>Prime = 0.84%</t>
  </si>
  <si>
    <t>Prime = 2.04%</t>
  </si>
  <si>
    <t>Cap 0% BRED</t>
  </si>
  <si>
    <t>Prime = 2.0775%</t>
  </si>
  <si>
    <t>Prime = 2.0350%</t>
  </si>
  <si>
    <t>Prime = 1.92%</t>
  </si>
  <si>
    <t>BRED08-D</t>
  </si>
  <si>
    <t>Prime = 1.9768%</t>
  </si>
  <si>
    <t>Prime = 0.1130%</t>
  </si>
  <si>
    <t>Cap 2,50% HSBC</t>
  </si>
  <si>
    <t>HSBC01-D</t>
  </si>
  <si>
    <t>Cap 2,50% BRED</t>
  </si>
  <si>
    <t>BRED09-D</t>
  </si>
  <si>
    <t>Prime = 0.0990%</t>
  </si>
  <si>
    <t>Cap 2,50% SG</t>
  </si>
  <si>
    <t>SG13-D</t>
  </si>
  <si>
    <t>Total</t>
  </si>
  <si>
    <t>Fixing</t>
  </si>
  <si>
    <t>Début</t>
  </si>
  <si>
    <t>Fin</t>
  </si>
  <si>
    <t>Paiement</t>
  </si>
  <si>
    <t>Notionnel</t>
  </si>
  <si>
    <t>Primes à payer - Total</t>
  </si>
  <si>
    <t>Restant à payer en cas de débouclement</t>
  </si>
  <si>
    <t>Total à payer</t>
  </si>
  <si>
    <t>Année 2026</t>
  </si>
  <si>
    <t>Prime à payer - SG 11</t>
  </si>
  <si>
    <t>Prime lissée - SG 11</t>
  </si>
  <si>
    <t>Prime lissée - BRED 06</t>
  </si>
  <si>
    <t>Prime lissée - BRED 07</t>
  </si>
  <si>
    <t>Prime lissée - SG 12</t>
  </si>
  <si>
    <t>Prime lissée - BRED 08</t>
  </si>
  <si>
    <t>Prime lissée - HSBC 01</t>
  </si>
  <si>
    <t>Prime lissée - BRED 09</t>
  </si>
  <si>
    <t>Prime lissée - SG 13</t>
  </si>
  <si>
    <t>Prime à payer - BRED 06</t>
  </si>
  <si>
    <t>Prime à payer - BRED 07</t>
  </si>
  <si>
    <t>Prime à payer - SG 12</t>
  </si>
  <si>
    <t>Prime à payer - BRED 08</t>
  </si>
  <si>
    <t>Prime à payer - HSBC 01</t>
  </si>
  <si>
    <t>Prime à payer - BRED 09</t>
  </si>
  <si>
    <t>Prime à payer - SG 13</t>
  </si>
  <si>
    <t>Année 2027</t>
  </si>
  <si>
    <t>SG14-D</t>
  </si>
  <si>
    <t>Prime = 0.0890%</t>
  </si>
  <si>
    <t>Prime = 0.0910%</t>
  </si>
  <si>
    <t>Cap 2,50% CACIB</t>
  </si>
  <si>
    <t>CACIB01-D</t>
  </si>
  <si>
    <t>Prime lissée - SG 14</t>
  </si>
  <si>
    <t>Prime lissée - HSBC 02</t>
  </si>
  <si>
    <t>Prime lissée - CACIB 01</t>
  </si>
  <si>
    <t>Prime à payer - SG 14</t>
  </si>
  <si>
    <t>Prime à payer - HSBC 02</t>
  </si>
  <si>
    <t>Prime à payer - CACIB 01</t>
  </si>
  <si>
    <t>HSBC02-D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</si>
</sst>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0.0000%"/>
  </numFmts>
  <fonts count="13" x14ac:knownFonts="1">
    <font>
      <sz val="11"/>
      <color theme="1"/>
      <name val="Aptos Narrow"/>
      <family val="2"/>
      <scheme val="minor"/>
    </font>
    <font>
      <sz val="11"/>
      <color rgb="FFFFFFFF"/>
      <name val="Open Sans"/>
    </font>
    <font>
      <sz val="11"/>
      <color theme="1"/>
      <name val="Open Sans"/>
    </font>
    <font>
      <sz val="11"/>
      <color theme="3"/>
      <name val="Open Sans"/>
    </font>
    <font>
      <sz val="9"/>
      <color theme="1"/>
      <name val="Open Sans"/>
    </font>
    <font>
      <sz val="11"/>
      <color rgb="FFFF0000"/>
      <name val="Open Sans"/>
    </font>
    <font>
      <sz val="11"/>
      <name val="Open Sans"/>
    </font>
    <font>
      <sz val="11"/>
      <color theme="1"/>
      <name val="Aptos Narrow"/>
      <family val="2"/>
      <scheme val="minor"/>
    </font>
    <font>
      <sz val="28"/>
      <color theme="1"/>
      <name val="Open Sans"/>
    </font>
    <font>
      <sz val="11"/>
      <color theme="0"/>
      <name val="Open Sans"/>
    </font>
    <font>
      <b/>
      <sz val="11"/>
      <color theme="0"/>
      <name val="Open Sans"/>
    </font>
    <font>
      <b/>
      <sz val="11"/>
      <color theme="1"/>
      <name val="Open Sans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4" fontId="1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3" fontId="6" fillId="3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8" fillId="0" borderId="0" xfId="0" applyFont="1"/>
    <xf numFmtId="14" fontId="9" fillId="6" borderId="1" xfId="0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4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1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6" fontId="2" fillId="0" borderId="1" xfId="2" applyNumberFormat="1" applyFont="1" applyFill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9" fillId="6" borderId="0" xfId="0" applyNumberFormat="1" applyFont="1" applyFill="1" applyAlignment="1">
      <alignment horizontal="center"/>
    </xf>
    <xf numFmtId="14" fontId="9" fillId="6" borderId="7" xfId="0" applyNumberFormat="1" applyFont="1" applyFill="1" applyBorder="1" applyAlignment="1">
      <alignment horizontal="center"/>
    </xf>
    <xf numFmtId="2" fontId="10" fillId="6" borderId="2" xfId="0" applyNumberFormat="1" applyFont="1" applyFill="1" applyBorder="1" applyAlignment="1">
      <alignment horizontal="center" vertical="center" wrapText="1"/>
    </xf>
    <xf numFmtId="2" fontId="10" fillId="6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Thème &amp;">
      <a:dk1>
        <a:srgbClr val="0A4741"/>
      </a:dk1>
      <a:lt1>
        <a:srgbClr val="E8E8E8"/>
      </a:lt1>
      <a:dk2>
        <a:srgbClr val="0A4741"/>
      </a:dk2>
      <a:lt2>
        <a:srgbClr val="E8E8E8"/>
      </a:lt2>
      <a:accent1>
        <a:srgbClr val="0F9383"/>
      </a:accent1>
      <a:accent2>
        <a:srgbClr val="6CD2CB"/>
      </a:accent2>
      <a:accent3>
        <a:srgbClr val="E58B39"/>
      </a:accent3>
      <a:accent4>
        <a:srgbClr val="333333"/>
      </a:accent4>
      <a:accent5>
        <a:srgbClr val="C9EFEC"/>
      </a:accent5>
      <a:accent6>
        <a:srgbClr val="F3C79F"/>
      </a:accent6>
      <a:hlink>
        <a:srgbClr val="E58B39"/>
      </a:hlink>
      <a:folHlink>
        <a:srgbClr val="0F938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C8F1-E3AF-4EC2-B7A9-821C16A1F4E8}">
  <dimension ref="B1:AB91"/>
  <sheetViews>
    <sheetView showGridLines="0" tabSelected="1" zoomScale="85" zoomScaleNormal="90" workbookViewId="0">
      <pane xSplit="3" ySplit="4" topLeftCell="R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8.7265625" defaultRowHeight="18" x14ac:dyDescent="0.55000000000000004"/>
  <cols>
    <col min="1" max="1" width="3" style="1" customWidth="1"/>
    <col min="2" max="3" width="12.7265625" style="1" bestFit="1" customWidth="1"/>
    <col min="4" max="4" width="2" style="1" customWidth="1"/>
    <col min="5" max="5" width="18.81640625" style="1" customWidth="1"/>
    <col min="6" max="23" width="16.1796875" style="10" customWidth="1"/>
    <col min="24" max="24" width="16.1796875" style="1" customWidth="1"/>
    <col min="25" max="25" width="16.81640625" style="1" customWidth="1"/>
    <col min="26" max="26" width="16.1796875" style="1" customWidth="1"/>
    <col min="27" max="27" width="2.1796875" style="1" customWidth="1"/>
    <col min="28" max="28" width="16" style="1" bestFit="1" customWidth="1"/>
    <col min="29" max="16384" width="8.7265625" style="1"/>
  </cols>
  <sheetData>
    <row r="1" spans="2:28" x14ac:dyDescent="0.55000000000000004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8" s="9" customFormat="1" ht="14.5" customHeight="1" x14ac:dyDescent="0.35">
      <c r="B2" s="24" t="s">
        <v>0</v>
      </c>
      <c r="C2" s="24" t="s">
        <v>1</v>
      </c>
      <c r="E2" s="8" t="s">
        <v>14</v>
      </c>
      <c r="F2" s="8" t="s">
        <v>14</v>
      </c>
      <c r="G2" s="8" t="s">
        <v>14</v>
      </c>
      <c r="H2" s="8" t="s">
        <v>14</v>
      </c>
      <c r="I2" s="8" t="s">
        <v>11</v>
      </c>
      <c r="J2" s="8" t="s">
        <v>15</v>
      </c>
      <c r="K2" s="8" t="s">
        <v>15</v>
      </c>
      <c r="L2" s="8" t="s">
        <v>18</v>
      </c>
      <c r="M2" s="8" t="s">
        <v>18</v>
      </c>
      <c r="N2" s="8" t="s">
        <v>15</v>
      </c>
      <c r="O2" s="8" t="s">
        <v>14</v>
      </c>
      <c r="P2" s="8" t="s">
        <v>33</v>
      </c>
      <c r="Q2" s="8" t="s">
        <v>33</v>
      </c>
      <c r="R2" s="8" t="s">
        <v>33</v>
      </c>
      <c r="S2" s="8" t="s">
        <v>14</v>
      </c>
      <c r="T2" s="8" t="s">
        <v>33</v>
      </c>
      <c r="U2" s="8" t="s">
        <v>40</v>
      </c>
      <c r="V2" s="8" t="s">
        <v>42</v>
      </c>
      <c r="W2" s="8" t="s">
        <v>45</v>
      </c>
      <c r="X2" s="8" t="s">
        <v>45</v>
      </c>
      <c r="Y2" s="8" t="s">
        <v>77</v>
      </c>
      <c r="Z2" s="8" t="s">
        <v>40</v>
      </c>
      <c r="AB2" s="24" t="s">
        <v>2</v>
      </c>
    </row>
    <row r="3" spans="2:28" s="9" customFormat="1" ht="18.75" customHeight="1" x14ac:dyDescent="0.35">
      <c r="B3" s="25"/>
      <c r="C3" s="25"/>
      <c r="E3" s="8" t="s">
        <v>4</v>
      </c>
      <c r="F3" s="8" t="s">
        <v>5</v>
      </c>
      <c r="G3" s="8" t="s">
        <v>6</v>
      </c>
      <c r="H3" s="8" t="s">
        <v>9</v>
      </c>
      <c r="I3" s="8" t="s">
        <v>12</v>
      </c>
      <c r="J3" s="8" t="s">
        <v>16</v>
      </c>
      <c r="K3" s="8" t="s">
        <v>17</v>
      </c>
      <c r="L3" s="8" t="s">
        <v>19</v>
      </c>
      <c r="M3" s="8" t="s">
        <v>20</v>
      </c>
      <c r="N3" s="8" t="s">
        <v>25</v>
      </c>
      <c r="O3" s="8" t="s">
        <v>26</v>
      </c>
      <c r="P3" s="8" t="s">
        <v>27</v>
      </c>
      <c r="Q3" s="8" t="s">
        <v>28</v>
      </c>
      <c r="R3" s="8" t="s">
        <v>29</v>
      </c>
      <c r="S3" s="8" t="s">
        <v>30</v>
      </c>
      <c r="T3" s="8" t="s">
        <v>37</v>
      </c>
      <c r="U3" s="8" t="s">
        <v>41</v>
      </c>
      <c r="V3" s="8" t="s">
        <v>43</v>
      </c>
      <c r="W3" s="8" t="s">
        <v>46</v>
      </c>
      <c r="X3" s="8" t="s">
        <v>74</v>
      </c>
      <c r="Y3" s="8" t="s">
        <v>78</v>
      </c>
      <c r="Z3" s="8" t="s">
        <v>85</v>
      </c>
      <c r="AB3" s="25"/>
    </row>
    <row r="4" spans="2:28" ht="7.9" customHeight="1" x14ac:dyDescent="0.55000000000000004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8" ht="15.75" customHeight="1" x14ac:dyDescent="0.55000000000000004">
      <c r="E5" s="4" t="s">
        <v>3</v>
      </c>
      <c r="F5" s="4" t="s">
        <v>7</v>
      </c>
      <c r="G5" s="4" t="s">
        <v>8</v>
      </c>
      <c r="H5" s="4" t="s">
        <v>10</v>
      </c>
      <c r="I5" s="4" t="s">
        <v>13</v>
      </c>
      <c r="J5" s="4" t="s">
        <v>24</v>
      </c>
      <c r="K5" s="4" t="s">
        <v>23</v>
      </c>
      <c r="L5" s="4" t="s">
        <v>22</v>
      </c>
      <c r="M5" s="4" t="s">
        <v>21</v>
      </c>
      <c r="N5" s="4" t="s">
        <v>31</v>
      </c>
      <c r="O5" s="4" t="s">
        <v>32</v>
      </c>
      <c r="P5" s="4" t="s">
        <v>34</v>
      </c>
      <c r="Q5" s="4" t="s">
        <v>35</v>
      </c>
      <c r="R5" s="4" t="s">
        <v>36</v>
      </c>
      <c r="S5" s="4" t="s">
        <v>36</v>
      </c>
      <c r="T5" s="4" t="s">
        <v>38</v>
      </c>
      <c r="U5" s="4" t="s">
        <v>39</v>
      </c>
      <c r="V5" s="4" t="s">
        <v>44</v>
      </c>
      <c r="W5" s="4" t="s">
        <v>44</v>
      </c>
      <c r="X5" s="4" t="s">
        <v>75</v>
      </c>
      <c r="Y5" s="4" t="s">
        <v>76</v>
      </c>
      <c r="Z5" s="4" t="s">
        <v>76</v>
      </c>
    </row>
    <row r="6" spans="2:28" ht="7.9" customHeight="1" x14ac:dyDescent="0.55000000000000004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8" x14ac:dyDescent="0.55000000000000004">
      <c r="B7" s="5">
        <v>45291</v>
      </c>
      <c r="C7" s="5">
        <v>45322</v>
      </c>
      <c r="E7" s="11">
        <v>0</v>
      </c>
      <c r="F7" s="11">
        <v>0</v>
      </c>
      <c r="G7" s="11">
        <v>0</v>
      </c>
      <c r="H7" s="11">
        <v>0</v>
      </c>
      <c r="I7" s="11">
        <v>20000000</v>
      </c>
      <c r="J7" s="11">
        <v>10000000</v>
      </c>
      <c r="K7" s="11">
        <v>10000000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B7" s="3">
        <f t="shared" ref="AB7:AB27" si="0">SUM(E7:Z7)</f>
        <v>40000000</v>
      </c>
    </row>
    <row r="8" spans="2:28" x14ac:dyDescent="0.55000000000000004">
      <c r="B8" s="2">
        <v>45322</v>
      </c>
      <c r="C8" s="2">
        <v>45412</v>
      </c>
      <c r="E8" s="11">
        <v>60000000</v>
      </c>
      <c r="F8" s="11">
        <v>60000000</v>
      </c>
      <c r="G8" s="11">
        <v>60000000</v>
      </c>
      <c r="H8" s="11">
        <v>60000000</v>
      </c>
      <c r="I8" s="11">
        <v>20000000</v>
      </c>
      <c r="J8" s="11">
        <v>10000000</v>
      </c>
      <c r="K8" s="11">
        <v>10000000</v>
      </c>
      <c r="L8" s="11">
        <v>20000000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B8" s="3">
        <f t="shared" si="0"/>
        <v>300000000</v>
      </c>
    </row>
    <row r="9" spans="2:28" x14ac:dyDescent="0.55000000000000004">
      <c r="B9" s="2">
        <v>45412</v>
      </c>
      <c r="C9" s="2">
        <v>45504</v>
      </c>
      <c r="E9" s="11">
        <v>60000000</v>
      </c>
      <c r="F9" s="11">
        <v>60000000</v>
      </c>
      <c r="G9" s="11">
        <v>60000000</v>
      </c>
      <c r="H9" s="11">
        <v>60000000</v>
      </c>
      <c r="I9" s="11">
        <v>20000000</v>
      </c>
      <c r="J9" s="11">
        <v>10000000</v>
      </c>
      <c r="K9" s="11">
        <v>10000000</v>
      </c>
      <c r="L9" s="11">
        <v>20000000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B9" s="3">
        <f t="shared" si="0"/>
        <v>300000000</v>
      </c>
    </row>
    <row r="10" spans="2:28" x14ac:dyDescent="0.55000000000000004">
      <c r="B10" s="2">
        <v>45504</v>
      </c>
      <c r="C10" s="2">
        <v>45596</v>
      </c>
      <c r="E10" s="11">
        <v>60000000</v>
      </c>
      <c r="F10" s="11">
        <v>60000000</v>
      </c>
      <c r="G10" s="11">
        <v>60000000</v>
      </c>
      <c r="H10" s="11">
        <v>60000000</v>
      </c>
      <c r="I10" s="11">
        <v>20000000</v>
      </c>
      <c r="J10" s="11">
        <v>10000000</v>
      </c>
      <c r="K10" s="11">
        <v>10000000</v>
      </c>
      <c r="L10" s="11">
        <v>20000000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B10" s="3">
        <f t="shared" si="0"/>
        <v>300000000</v>
      </c>
    </row>
    <row r="11" spans="2:28" x14ac:dyDescent="0.55000000000000004">
      <c r="B11" s="5">
        <v>45596</v>
      </c>
      <c r="C11" s="5">
        <v>45657</v>
      </c>
      <c r="E11" s="11">
        <v>60000000</v>
      </c>
      <c r="F11" s="11">
        <v>60000000</v>
      </c>
      <c r="G11" s="11">
        <v>60000000</v>
      </c>
      <c r="H11" s="11">
        <v>60000000</v>
      </c>
      <c r="I11" s="11">
        <v>20000000</v>
      </c>
      <c r="J11" s="11">
        <v>10000000</v>
      </c>
      <c r="K11" s="11">
        <v>10000000</v>
      </c>
      <c r="L11" s="11">
        <v>20000000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B11" s="3">
        <f t="shared" si="0"/>
        <v>300000000</v>
      </c>
    </row>
    <row r="12" spans="2:28" x14ac:dyDescent="0.55000000000000004">
      <c r="B12" s="5">
        <v>45657</v>
      </c>
      <c r="C12" s="5">
        <v>45688</v>
      </c>
      <c r="E12" s="11">
        <v>60000000</v>
      </c>
      <c r="F12" s="11">
        <v>60000000</v>
      </c>
      <c r="G12" s="11">
        <v>60000000</v>
      </c>
      <c r="H12" s="11">
        <v>60000000</v>
      </c>
      <c r="I12" s="11">
        <v>20000000</v>
      </c>
      <c r="J12" s="11">
        <v>10000000</v>
      </c>
      <c r="K12" s="11">
        <v>10000000</v>
      </c>
      <c r="L12" s="11">
        <v>20000000</v>
      </c>
      <c r="M12" s="11">
        <v>20000000</v>
      </c>
      <c r="N12" s="11">
        <v>20000000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B12" s="3">
        <f t="shared" si="0"/>
        <v>340000000</v>
      </c>
    </row>
    <row r="13" spans="2:28" x14ac:dyDescent="0.55000000000000004">
      <c r="B13" s="2">
        <v>45688</v>
      </c>
      <c r="C13" s="2">
        <v>45777</v>
      </c>
      <c r="E13" s="11">
        <v>60000000</v>
      </c>
      <c r="F13" s="11">
        <v>60000000</v>
      </c>
      <c r="G13" s="11">
        <v>60000000</v>
      </c>
      <c r="H13" s="11">
        <v>60000000</v>
      </c>
      <c r="I13" s="11">
        <v>20000000</v>
      </c>
      <c r="J13" s="11">
        <v>10000000</v>
      </c>
      <c r="K13" s="11">
        <v>10000000</v>
      </c>
      <c r="L13" s="11">
        <v>20000000</v>
      </c>
      <c r="M13" s="11">
        <v>20000000</v>
      </c>
      <c r="N13" s="11">
        <v>20000000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B13" s="3">
        <f t="shared" si="0"/>
        <v>340000000</v>
      </c>
    </row>
    <row r="14" spans="2:28" x14ac:dyDescent="0.55000000000000004">
      <c r="B14" s="12">
        <v>45777</v>
      </c>
      <c r="C14" s="12">
        <v>45838</v>
      </c>
      <c r="E14" s="11">
        <v>60000000</v>
      </c>
      <c r="F14" s="11">
        <v>60000000</v>
      </c>
      <c r="G14" s="11">
        <v>60000000</v>
      </c>
      <c r="H14" s="11">
        <v>60000000</v>
      </c>
      <c r="I14" s="11">
        <v>20000000</v>
      </c>
      <c r="J14" s="11">
        <v>10000000</v>
      </c>
      <c r="K14" s="11">
        <v>10000000</v>
      </c>
      <c r="L14" s="11">
        <v>20000000</v>
      </c>
      <c r="M14" s="11">
        <v>20000000</v>
      </c>
      <c r="N14" s="11">
        <v>20000000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B14" s="3">
        <f t="shared" si="0"/>
        <v>340000000</v>
      </c>
    </row>
    <row r="15" spans="2:28" x14ac:dyDescent="0.55000000000000004">
      <c r="B15" s="12">
        <v>45838</v>
      </c>
      <c r="C15" s="12">
        <v>45869</v>
      </c>
      <c r="E15" s="11">
        <v>60000000</v>
      </c>
      <c r="F15" s="11">
        <v>60000000</v>
      </c>
      <c r="G15" s="11">
        <v>60000000</v>
      </c>
      <c r="H15" s="11">
        <v>60000000</v>
      </c>
      <c r="I15" s="11">
        <v>20000000</v>
      </c>
      <c r="J15" s="11">
        <v>10000000</v>
      </c>
      <c r="K15" s="11">
        <v>10000000</v>
      </c>
      <c r="L15" s="11">
        <v>20000000</v>
      </c>
      <c r="M15" s="11">
        <v>20000000</v>
      </c>
      <c r="N15" s="11">
        <v>20000000</v>
      </c>
      <c r="O15" s="11">
        <v>0</v>
      </c>
      <c r="P15" s="11">
        <v>60000000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B15" s="3">
        <f t="shared" si="0"/>
        <v>400000000</v>
      </c>
    </row>
    <row r="16" spans="2:28" x14ac:dyDescent="0.55000000000000004">
      <c r="B16" s="2">
        <v>45869</v>
      </c>
      <c r="C16" s="2">
        <v>45961</v>
      </c>
      <c r="E16" s="11">
        <v>60000000</v>
      </c>
      <c r="F16" s="11">
        <v>60000000</v>
      </c>
      <c r="G16" s="11">
        <v>60000000</v>
      </c>
      <c r="H16" s="11">
        <v>60000000</v>
      </c>
      <c r="I16" s="11">
        <v>20000000</v>
      </c>
      <c r="J16" s="11">
        <v>10000000</v>
      </c>
      <c r="K16" s="11">
        <v>10000000</v>
      </c>
      <c r="L16" s="11">
        <v>20000000</v>
      </c>
      <c r="M16" s="11">
        <v>20000000</v>
      </c>
      <c r="N16" s="11">
        <v>20000000</v>
      </c>
      <c r="O16" s="11">
        <v>0</v>
      </c>
      <c r="P16" s="11">
        <v>60000000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B16" s="3">
        <f t="shared" si="0"/>
        <v>400000000</v>
      </c>
    </row>
    <row r="17" spans="2:28" x14ac:dyDescent="0.55000000000000004">
      <c r="B17" s="5">
        <v>45961</v>
      </c>
      <c r="C17" s="5">
        <v>46022</v>
      </c>
      <c r="E17" s="11">
        <v>60000000</v>
      </c>
      <c r="F17" s="11">
        <v>60000000</v>
      </c>
      <c r="G17" s="11">
        <v>60000000</v>
      </c>
      <c r="H17" s="11">
        <v>60000000</v>
      </c>
      <c r="I17" s="11">
        <v>20000000</v>
      </c>
      <c r="J17" s="11">
        <v>10000000</v>
      </c>
      <c r="K17" s="11">
        <v>10000000</v>
      </c>
      <c r="L17" s="11">
        <v>20000000</v>
      </c>
      <c r="M17" s="11">
        <v>20000000</v>
      </c>
      <c r="N17" s="11">
        <v>20000000</v>
      </c>
      <c r="O17" s="11">
        <v>0</v>
      </c>
      <c r="P17" s="11">
        <v>60000000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B17" s="3">
        <f t="shared" si="0"/>
        <v>400000000</v>
      </c>
    </row>
    <row r="18" spans="2:28" x14ac:dyDescent="0.55000000000000004">
      <c r="B18" s="5">
        <v>46022</v>
      </c>
      <c r="C18" s="5">
        <v>46053</v>
      </c>
      <c r="E18" s="11">
        <v>60000000</v>
      </c>
      <c r="F18" s="11">
        <v>60000000</v>
      </c>
      <c r="G18" s="11">
        <v>60000000</v>
      </c>
      <c r="H18" s="11">
        <v>60000000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60000000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B18" s="3">
        <f t="shared" si="0"/>
        <v>300000000</v>
      </c>
    </row>
    <row r="19" spans="2:28" x14ac:dyDescent="0.55000000000000004">
      <c r="B19" s="2">
        <v>46053</v>
      </c>
      <c r="C19" s="2">
        <v>46142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250000000</v>
      </c>
      <c r="P19" s="11">
        <v>0</v>
      </c>
      <c r="Q19" s="11">
        <v>50000000</v>
      </c>
      <c r="R19" s="11">
        <v>30000000</v>
      </c>
      <c r="S19" s="11">
        <v>30000000</v>
      </c>
      <c r="T19" s="11">
        <v>140000000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B19" s="3">
        <f t="shared" si="0"/>
        <v>500000000</v>
      </c>
    </row>
    <row r="20" spans="2:28" x14ac:dyDescent="0.55000000000000004">
      <c r="B20" s="2">
        <v>46142</v>
      </c>
      <c r="C20" s="2">
        <v>46234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250000000</v>
      </c>
      <c r="P20" s="11">
        <v>0</v>
      </c>
      <c r="Q20" s="11">
        <v>50000000</v>
      </c>
      <c r="R20" s="11">
        <v>30000000</v>
      </c>
      <c r="S20" s="11">
        <v>30000000</v>
      </c>
      <c r="T20" s="11">
        <v>140000000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B20" s="3">
        <f t="shared" si="0"/>
        <v>500000000</v>
      </c>
    </row>
    <row r="21" spans="2:28" x14ac:dyDescent="0.55000000000000004">
      <c r="B21" s="2">
        <v>46234</v>
      </c>
      <c r="C21" s="2">
        <v>46326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250000000</v>
      </c>
      <c r="P21" s="11">
        <v>0</v>
      </c>
      <c r="Q21" s="11">
        <v>50000000</v>
      </c>
      <c r="R21" s="11">
        <v>30000000</v>
      </c>
      <c r="S21" s="11">
        <v>30000000</v>
      </c>
      <c r="T21" s="11">
        <v>140000000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B21" s="3">
        <f t="shared" si="0"/>
        <v>500000000</v>
      </c>
    </row>
    <row r="22" spans="2:28" x14ac:dyDescent="0.55000000000000004">
      <c r="B22" s="5">
        <v>46326</v>
      </c>
      <c r="C22" s="5">
        <v>46387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250000000</v>
      </c>
      <c r="P22" s="11">
        <v>0</v>
      </c>
      <c r="Q22" s="11">
        <v>50000000</v>
      </c>
      <c r="R22" s="11">
        <v>30000000</v>
      </c>
      <c r="S22" s="11">
        <v>30000000</v>
      </c>
      <c r="T22" s="11">
        <v>140000000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B22" s="3">
        <f t="shared" si="0"/>
        <v>500000000</v>
      </c>
    </row>
    <row r="23" spans="2:28" x14ac:dyDescent="0.55000000000000004">
      <c r="B23" s="5">
        <v>46387</v>
      </c>
      <c r="C23" s="5">
        <v>46418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140000000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B23" s="3">
        <f t="shared" si="0"/>
        <v>140000000</v>
      </c>
    </row>
    <row r="24" spans="2:28" x14ac:dyDescent="0.55000000000000004">
      <c r="B24" s="2">
        <v>46418</v>
      </c>
      <c r="C24" s="2">
        <v>46507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100000000</v>
      </c>
      <c r="V24" s="11">
        <v>100000000</v>
      </c>
      <c r="W24" s="11">
        <v>100000000</v>
      </c>
      <c r="X24" s="11">
        <v>100000000</v>
      </c>
      <c r="Y24" s="11">
        <v>50000000</v>
      </c>
      <c r="Z24" s="11">
        <v>50000000</v>
      </c>
      <c r="AB24" s="3">
        <f t="shared" si="0"/>
        <v>500000000</v>
      </c>
    </row>
    <row r="25" spans="2:28" x14ac:dyDescent="0.55000000000000004">
      <c r="B25" s="2">
        <v>46507</v>
      </c>
      <c r="C25" s="2">
        <v>46599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100000000</v>
      </c>
      <c r="V25" s="11">
        <v>100000000</v>
      </c>
      <c r="W25" s="11">
        <v>100000000</v>
      </c>
      <c r="X25" s="11">
        <v>100000000</v>
      </c>
      <c r="Y25" s="11">
        <v>50000000</v>
      </c>
      <c r="Z25" s="11">
        <v>50000000</v>
      </c>
      <c r="AB25" s="3">
        <f t="shared" si="0"/>
        <v>500000000</v>
      </c>
    </row>
    <row r="26" spans="2:28" x14ac:dyDescent="0.55000000000000004">
      <c r="B26" s="2">
        <v>46599</v>
      </c>
      <c r="C26" s="2">
        <v>46691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100000000</v>
      </c>
      <c r="V26" s="11">
        <v>100000000</v>
      </c>
      <c r="W26" s="11">
        <v>100000000</v>
      </c>
      <c r="X26" s="11">
        <v>100000000</v>
      </c>
      <c r="Y26" s="11">
        <v>50000000</v>
      </c>
      <c r="Z26" s="11">
        <v>50000000</v>
      </c>
      <c r="AB26" s="3">
        <f t="shared" si="0"/>
        <v>500000000</v>
      </c>
    </row>
    <row r="27" spans="2:28" x14ac:dyDescent="0.55000000000000004">
      <c r="B27" s="2">
        <v>46691</v>
      </c>
      <c r="C27" s="2">
        <v>46783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100000000</v>
      </c>
      <c r="V27" s="11">
        <v>100000000</v>
      </c>
      <c r="W27" s="11">
        <v>100000000</v>
      </c>
      <c r="X27" s="11">
        <v>100000000</v>
      </c>
      <c r="Y27" s="11">
        <v>50000000</v>
      </c>
      <c r="Z27" s="11">
        <v>50000000</v>
      </c>
      <c r="AB27" s="3">
        <f t="shared" si="0"/>
        <v>500000000</v>
      </c>
    </row>
    <row r="28" spans="2:28" x14ac:dyDescent="0.55000000000000004">
      <c r="B28" s="2">
        <v>46783</v>
      </c>
      <c r="C28" s="2">
        <v>46873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/>
      <c r="V28" s="11"/>
      <c r="W28" s="11"/>
      <c r="X28" s="11">
        <v>0</v>
      </c>
      <c r="Y28" s="11">
        <v>0</v>
      </c>
      <c r="Z28" s="11">
        <v>0</v>
      </c>
      <c r="AB28" s="3">
        <f t="shared" ref="AB28:AB32" si="1">SUM(E28:X28)</f>
        <v>0</v>
      </c>
    </row>
    <row r="29" spans="2:28" x14ac:dyDescent="0.55000000000000004">
      <c r="B29" s="2">
        <v>46873</v>
      </c>
      <c r="C29" s="2">
        <v>46965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/>
      <c r="V29" s="11"/>
      <c r="W29" s="11"/>
      <c r="X29" s="11">
        <v>0</v>
      </c>
      <c r="Y29" s="11">
        <v>0</v>
      </c>
      <c r="Z29" s="11">
        <v>0</v>
      </c>
      <c r="AB29" s="3">
        <f t="shared" si="1"/>
        <v>0</v>
      </c>
    </row>
    <row r="30" spans="2:28" x14ac:dyDescent="0.55000000000000004">
      <c r="B30" s="2">
        <v>46965</v>
      </c>
      <c r="C30" s="2">
        <v>47057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/>
      <c r="V30" s="11"/>
      <c r="W30" s="11"/>
      <c r="X30" s="11">
        <v>0</v>
      </c>
      <c r="Y30" s="11">
        <v>0</v>
      </c>
      <c r="Z30" s="11">
        <v>0</v>
      </c>
      <c r="AB30" s="3">
        <f t="shared" si="1"/>
        <v>0</v>
      </c>
    </row>
    <row r="31" spans="2:28" x14ac:dyDescent="0.55000000000000004">
      <c r="B31" s="2">
        <v>47057</v>
      </c>
      <c r="C31" s="2">
        <v>47149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/>
      <c r="V31" s="11"/>
      <c r="W31" s="11"/>
      <c r="X31" s="11">
        <v>0</v>
      </c>
      <c r="Y31" s="11">
        <v>0</v>
      </c>
      <c r="Z31" s="11">
        <v>0</v>
      </c>
      <c r="AB31" s="3">
        <f t="shared" si="1"/>
        <v>0</v>
      </c>
    </row>
    <row r="32" spans="2:28" x14ac:dyDescent="0.55000000000000004">
      <c r="B32" s="2">
        <v>47149</v>
      </c>
      <c r="C32" s="2">
        <v>47238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/>
      <c r="V32" s="11"/>
      <c r="W32" s="11"/>
      <c r="X32" s="11">
        <v>0</v>
      </c>
      <c r="Y32" s="11">
        <v>0</v>
      </c>
      <c r="Z32" s="11">
        <v>0</v>
      </c>
      <c r="AB32" s="3">
        <f t="shared" si="1"/>
        <v>0</v>
      </c>
    </row>
    <row r="33" spans="2:28" x14ac:dyDescent="0.55000000000000004">
      <c r="B33" s="2">
        <v>47238</v>
      </c>
      <c r="C33" s="2">
        <v>47330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/>
      <c r="V33" s="11"/>
      <c r="W33" s="11"/>
      <c r="X33" s="11">
        <v>0</v>
      </c>
      <c r="Y33" s="11">
        <v>0</v>
      </c>
      <c r="Z33" s="11">
        <v>0</v>
      </c>
      <c r="AB33" s="3">
        <f t="shared" ref="AB33:AB49" si="2">SUM(E33:T33)</f>
        <v>0</v>
      </c>
    </row>
    <row r="34" spans="2:28" x14ac:dyDescent="0.55000000000000004">
      <c r="B34" s="2">
        <v>47330</v>
      </c>
      <c r="C34" s="2">
        <v>47422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/>
      <c r="V34" s="11"/>
      <c r="W34" s="11"/>
      <c r="X34" s="11">
        <v>0</v>
      </c>
      <c r="Y34" s="11">
        <v>0</v>
      </c>
      <c r="Z34" s="11">
        <v>0</v>
      </c>
      <c r="AB34" s="3">
        <f t="shared" si="2"/>
        <v>0</v>
      </c>
    </row>
    <row r="35" spans="2:28" x14ac:dyDescent="0.55000000000000004">
      <c r="B35" s="2">
        <v>47422</v>
      </c>
      <c r="C35" s="2">
        <v>47514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/>
      <c r="V35" s="11"/>
      <c r="W35" s="11"/>
      <c r="X35" s="11">
        <v>0</v>
      </c>
      <c r="Y35" s="11">
        <v>0</v>
      </c>
      <c r="Z35" s="11">
        <v>0</v>
      </c>
      <c r="AB35" s="3">
        <f t="shared" si="2"/>
        <v>0</v>
      </c>
    </row>
    <row r="36" spans="2:28" x14ac:dyDescent="0.55000000000000004">
      <c r="B36" s="2">
        <v>47514</v>
      </c>
      <c r="C36" s="2">
        <v>47603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/>
      <c r="V36" s="11"/>
      <c r="W36" s="11"/>
      <c r="X36" s="11">
        <v>0</v>
      </c>
      <c r="Y36" s="11">
        <v>0</v>
      </c>
      <c r="Z36" s="11">
        <v>0</v>
      </c>
      <c r="AB36" s="3">
        <f t="shared" si="2"/>
        <v>0</v>
      </c>
    </row>
    <row r="37" spans="2:28" x14ac:dyDescent="0.55000000000000004">
      <c r="B37" s="2">
        <v>47603</v>
      </c>
      <c r="C37" s="2">
        <v>47695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/>
      <c r="V37" s="11"/>
      <c r="W37" s="11"/>
      <c r="X37" s="11">
        <v>0</v>
      </c>
      <c r="Y37" s="11">
        <v>0</v>
      </c>
      <c r="Z37" s="11">
        <v>0</v>
      </c>
      <c r="AB37" s="3">
        <f t="shared" si="2"/>
        <v>0</v>
      </c>
    </row>
    <row r="38" spans="2:28" x14ac:dyDescent="0.55000000000000004">
      <c r="B38" s="2">
        <v>47695</v>
      </c>
      <c r="C38" s="2">
        <v>47787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/>
      <c r="V38" s="11"/>
      <c r="W38" s="11"/>
      <c r="X38" s="11">
        <v>0</v>
      </c>
      <c r="Y38" s="11">
        <v>0</v>
      </c>
      <c r="Z38" s="11">
        <v>0</v>
      </c>
      <c r="AB38" s="3">
        <f t="shared" si="2"/>
        <v>0</v>
      </c>
    </row>
    <row r="39" spans="2:28" x14ac:dyDescent="0.55000000000000004">
      <c r="B39" s="2">
        <v>47787</v>
      </c>
      <c r="C39" s="2">
        <v>47879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/>
      <c r="V39" s="11"/>
      <c r="W39" s="11"/>
      <c r="X39" s="11">
        <v>0</v>
      </c>
      <c r="Y39" s="11">
        <v>0</v>
      </c>
      <c r="Z39" s="11">
        <v>0</v>
      </c>
      <c r="AB39" s="3">
        <f t="shared" si="2"/>
        <v>0</v>
      </c>
    </row>
    <row r="40" spans="2:28" x14ac:dyDescent="0.55000000000000004">
      <c r="B40" s="2">
        <v>47879</v>
      </c>
      <c r="C40" s="2">
        <v>47968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/>
      <c r="V40" s="11"/>
      <c r="W40" s="11"/>
      <c r="X40" s="11">
        <v>0</v>
      </c>
      <c r="Y40" s="11">
        <v>0</v>
      </c>
      <c r="Z40" s="11">
        <v>0</v>
      </c>
      <c r="AB40" s="3">
        <f t="shared" si="2"/>
        <v>0</v>
      </c>
    </row>
    <row r="41" spans="2:28" x14ac:dyDescent="0.55000000000000004">
      <c r="B41" s="2">
        <v>47968</v>
      </c>
      <c r="C41" s="2">
        <v>48060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/>
      <c r="V41" s="11"/>
      <c r="W41" s="11"/>
      <c r="X41" s="11">
        <v>0</v>
      </c>
      <c r="Y41" s="11">
        <v>0</v>
      </c>
      <c r="Z41" s="11">
        <v>0</v>
      </c>
      <c r="AB41" s="3">
        <f t="shared" si="2"/>
        <v>0</v>
      </c>
    </row>
    <row r="42" spans="2:28" x14ac:dyDescent="0.55000000000000004">
      <c r="B42" s="2">
        <v>48060</v>
      </c>
      <c r="C42" s="2">
        <v>48152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/>
      <c r="V42" s="11"/>
      <c r="W42" s="11"/>
      <c r="X42" s="11">
        <v>0</v>
      </c>
      <c r="Y42" s="11">
        <v>0</v>
      </c>
      <c r="Z42" s="11">
        <v>0</v>
      </c>
      <c r="AB42" s="3">
        <f t="shared" si="2"/>
        <v>0</v>
      </c>
    </row>
    <row r="43" spans="2:28" x14ac:dyDescent="0.55000000000000004">
      <c r="B43" s="2">
        <v>48152</v>
      </c>
      <c r="C43" s="2">
        <v>48244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/>
      <c r="V43" s="11"/>
      <c r="W43" s="11"/>
      <c r="X43" s="11">
        <v>0</v>
      </c>
      <c r="Y43" s="11">
        <v>0</v>
      </c>
      <c r="Z43" s="11">
        <v>0</v>
      </c>
      <c r="AB43" s="3">
        <f t="shared" si="2"/>
        <v>0</v>
      </c>
    </row>
    <row r="44" spans="2:28" x14ac:dyDescent="0.55000000000000004">
      <c r="B44" s="2">
        <v>48244</v>
      </c>
      <c r="C44" s="2">
        <v>48334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/>
      <c r="V44" s="11"/>
      <c r="W44" s="11"/>
      <c r="X44" s="11">
        <v>0</v>
      </c>
      <c r="Y44" s="11">
        <v>0</v>
      </c>
      <c r="Z44" s="11">
        <v>0</v>
      </c>
      <c r="AB44" s="3">
        <f t="shared" si="2"/>
        <v>0</v>
      </c>
    </row>
    <row r="45" spans="2:28" x14ac:dyDescent="0.55000000000000004">
      <c r="B45" s="2">
        <v>48334</v>
      </c>
      <c r="C45" s="2">
        <v>48426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/>
      <c r="V45" s="11"/>
      <c r="W45" s="11"/>
      <c r="X45" s="11">
        <v>0</v>
      </c>
      <c r="Y45" s="11">
        <v>0</v>
      </c>
      <c r="Z45" s="11">
        <v>0</v>
      </c>
      <c r="AB45" s="3">
        <f t="shared" si="2"/>
        <v>0</v>
      </c>
    </row>
    <row r="46" spans="2:28" x14ac:dyDescent="0.55000000000000004">
      <c r="B46" s="2">
        <v>48426</v>
      </c>
      <c r="C46" s="2">
        <v>48518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/>
      <c r="V46" s="11"/>
      <c r="W46" s="11"/>
      <c r="X46" s="11">
        <v>0</v>
      </c>
      <c r="Y46" s="11">
        <v>0</v>
      </c>
      <c r="Z46" s="11">
        <v>0</v>
      </c>
      <c r="AB46" s="3">
        <f t="shared" si="2"/>
        <v>0</v>
      </c>
    </row>
    <row r="47" spans="2:28" x14ac:dyDescent="0.55000000000000004">
      <c r="B47" s="2">
        <v>48518</v>
      </c>
      <c r="C47" s="2">
        <v>48610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/>
      <c r="V47" s="11"/>
      <c r="W47" s="11"/>
      <c r="X47" s="11">
        <v>0</v>
      </c>
      <c r="Y47" s="11">
        <v>0</v>
      </c>
      <c r="Z47" s="11">
        <v>0</v>
      </c>
      <c r="AB47" s="3">
        <f t="shared" si="2"/>
        <v>0</v>
      </c>
    </row>
    <row r="48" spans="2:28" x14ac:dyDescent="0.55000000000000004">
      <c r="B48" s="2">
        <v>48610</v>
      </c>
      <c r="C48" s="2">
        <v>48699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/>
      <c r="V48" s="11"/>
      <c r="W48" s="11"/>
      <c r="X48" s="11">
        <v>0</v>
      </c>
      <c r="Y48" s="11">
        <v>0</v>
      </c>
      <c r="Z48" s="11">
        <v>0</v>
      </c>
      <c r="AB48" s="3">
        <f t="shared" si="2"/>
        <v>0</v>
      </c>
    </row>
    <row r="49" spans="2:28" x14ac:dyDescent="0.55000000000000004">
      <c r="B49" s="6">
        <v>48699</v>
      </c>
      <c r="C49" s="6">
        <v>48791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/>
      <c r="V49" s="11"/>
      <c r="W49" s="11"/>
      <c r="X49" s="11">
        <v>0</v>
      </c>
      <c r="Y49" s="11">
        <v>0</v>
      </c>
      <c r="Z49" s="11">
        <v>0</v>
      </c>
      <c r="AB49" s="3">
        <f t="shared" si="2"/>
        <v>0</v>
      </c>
    </row>
    <row r="50" spans="2:28" collapsed="1" x14ac:dyDescent="0.55000000000000004">
      <c r="B50" s="7"/>
      <c r="C50" s="7"/>
    </row>
    <row r="51" spans="2:28" x14ac:dyDescent="0.55000000000000004">
      <c r="B51" s="7"/>
      <c r="C51" s="7"/>
    </row>
    <row r="52" spans="2:28" x14ac:dyDescent="0.55000000000000004">
      <c r="B52" s="7"/>
      <c r="C52" s="7"/>
    </row>
    <row r="53" spans="2:28" x14ac:dyDescent="0.55000000000000004">
      <c r="B53" s="7"/>
      <c r="C53" s="7"/>
    </row>
    <row r="54" spans="2:28" x14ac:dyDescent="0.55000000000000004">
      <c r="B54" s="7"/>
      <c r="C54" s="7"/>
    </row>
    <row r="55" spans="2:28" x14ac:dyDescent="0.55000000000000004">
      <c r="B55" s="7"/>
      <c r="C55" s="7"/>
    </row>
    <row r="56" spans="2:28" x14ac:dyDescent="0.55000000000000004">
      <c r="B56" s="7"/>
      <c r="C56" s="7"/>
    </row>
    <row r="57" spans="2:28" x14ac:dyDescent="0.55000000000000004">
      <c r="B57" s="7"/>
      <c r="C57" s="7"/>
    </row>
    <row r="58" spans="2:28" x14ac:dyDescent="0.55000000000000004">
      <c r="B58" s="7"/>
      <c r="C58" s="7"/>
    </row>
    <row r="59" spans="2:28" x14ac:dyDescent="0.55000000000000004">
      <c r="B59" s="7"/>
      <c r="C59" s="7"/>
    </row>
    <row r="60" spans="2:28" x14ac:dyDescent="0.55000000000000004">
      <c r="B60" s="7"/>
      <c r="C60" s="7"/>
    </row>
    <row r="61" spans="2:28" x14ac:dyDescent="0.55000000000000004">
      <c r="B61" s="7"/>
      <c r="C61" s="7"/>
    </row>
    <row r="62" spans="2:28" x14ac:dyDescent="0.55000000000000004">
      <c r="B62" s="7"/>
      <c r="C62" s="7"/>
    </row>
    <row r="63" spans="2:28" x14ac:dyDescent="0.55000000000000004">
      <c r="B63" s="7"/>
      <c r="C63" s="7"/>
    </row>
    <row r="64" spans="2:28" x14ac:dyDescent="0.55000000000000004">
      <c r="B64" s="7"/>
      <c r="C64" s="7"/>
    </row>
    <row r="65" spans="2:3" x14ac:dyDescent="0.55000000000000004">
      <c r="B65" s="7"/>
      <c r="C65" s="7"/>
    </row>
    <row r="66" spans="2:3" x14ac:dyDescent="0.55000000000000004">
      <c r="B66" s="7"/>
      <c r="C66" s="7"/>
    </row>
    <row r="67" spans="2:3" x14ac:dyDescent="0.55000000000000004">
      <c r="B67" s="7"/>
      <c r="C67" s="7"/>
    </row>
    <row r="68" spans="2:3" x14ac:dyDescent="0.55000000000000004">
      <c r="B68" s="7"/>
      <c r="C68" s="7"/>
    </row>
    <row r="69" spans="2:3" x14ac:dyDescent="0.55000000000000004">
      <c r="B69" s="7"/>
      <c r="C69" s="7"/>
    </row>
    <row r="70" spans="2:3" x14ac:dyDescent="0.55000000000000004">
      <c r="B70" s="7"/>
      <c r="C70" s="7"/>
    </row>
    <row r="71" spans="2:3" x14ac:dyDescent="0.55000000000000004">
      <c r="B71" s="7"/>
      <c r="C71" s="7"/>
    </row>
    <row r="72" spans="2:3" x14ac:dyDescent="0.55000000000000004">
      <c r="B72" s="7"/>
      <c r="C72" s="7"/>
    </row>
    <row r="73" spans="2:3" x14ac:dyDescent="0.55000000000000004">
      <c r="B73" s="7"/>
      <c r="C73" s="7"/>
    </row>
    <row r="74" spans="2:3" x14ac:dyDescent="0.55000000000000004">
      <c r="B74" s="7"/>
      <c r="C74" s="7"/>
    </row>
    <row r="75" spans="2:3" x14ac:dyDescent="0.55000000000000004">
      <c r="B75" s="7"/>
      <c r="C75" s="7"/>
    </row>
    <row r="76" spans="2:3" x14ac:dyDescent="0.55000000000000004">
      <c r="B76" s="7"/>
      <c r="C76" s="7"/>
    </row>
    <row r="77" spans="2:3" x14ac:dyDescent="0.55000000000000004">
      <c r="B77" s="7"/>
      <c r="C77" s="7"/>
    </row>
    <row r="78" spans="2:3" x14ac:dyDescent="0.55000000000000004">
      <c r="B78" s="7"/>
      <c r="C78" s="7"/>
    </row>
    <row r="79" spans="2:3" x14ac:dyDescent="0.55000000000000004">
      <c r="B79" s="7"/>
      <c r="C79" s="7"/>
    </row>
    <row r="80" spans="2:3" x14ac:dyDescent="0.55000000000000004">
      <c r="B80" s="7"/>
      <c r="C80" s="7"/>
    </row>
    <row r="81" spans="2:3" x14ac:dyDescent="0.55000000000000004">
      <c r="B81" s="7"/>
      <c r="C81" s="7"/>
    </row>
    <row r="82" spans="2:3" x14ac:dyDescent="0.55000000000000004">
      <c r="B82" s="7"/>
      <c r="C82" s="7"/>
    </row>
    <row r="83" spans="2:3" x14ac:dyDescent="0.55000000000000004">
      <c r="B83" s="7"/>
      <c r="C83" s="7"/>
    </row>
    <row r="84" spans="2:3" x14ac:dyDescent="0.55000000000000004">
      <c r="B84" s="7"/>
      <c r="C84" s="7"/>
    </row>
    <row r="85" spans="2:3" x14ac:dyDescent="0.55000000000000004">
      <c r="B85" s="7"/>
      <c r="C85" s="7"/>
    </row>
    <row r="86" spans="2:3" x14ac:dyDescent="0.55000000000000004">
      <c r="B86" s="7"/>
      <c r="C86" s="7"/>
    </row>
    <row r="87" spans="2:3" x14ac:dyDescent="0.55000000000000004">
      <c r="B87" s="7"/>
      <c r="C87" s="7"/>
    </row>
    <row r="88" spans="2:3" x14ac:dyDescent="0.55000000000000004">
      <c r="B88" s="7"/>
      <c r="C88" s="7"/>
    </row>
    <row r="89" spans="2:3" x14ac:dyDescent="0.55000000000000004">
      <c r="B89" s="7"/>
      <c r="C89" s="7"/>
    </row>
    <row r="90" spans="2:3" x14ac:dyDescent="0.55000000000000004">
      <c r="B90" s="7"/>
      <c r="C90" s="7"/>
    </row>
    <row r="91" spans="2:3" x14ac:dyDescent="0.55000000000000004">
      <c r="B91" s="7"/>
      <c r="C91" s="7"/>
    </row>
  </sheetData>
  <mergeCells count="3">
    <mergeCell ref="B2:B3"/>
    <mergeCell ref="C2:C3"/>
    <mergeCell ref="AB2:A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817B-7160-4F2E-9B4C-3650D3693964}">
  <dimension ref="B1:AE46"/>
  <sheetViews>
    <sheetView showGridLines="0" topLeftCell="A8" zoomScale="68" zoomScaleNormal="85" workbookViewId="0">
      <selection activeCell="AE36" sqref="AE36"/>
    </sheetView>
  </sheetViews>
  <sheetFormatPr baseColWidth="10" defaultColWidth="11.453125" defaultRowHeight="18" x14ac:dyDescent="0.55000000000000004"/>
  <cols>
    <col min="1" max="1" width="11.453125" style="1"/>
    <col min="2" max="5" width="13.54296875" style="1" customWidth="1"/>
    <col min="6" max="6" width="1.26953125" style="1" customWidth="1"/>
    <col min="7" max="7" width="0.1796875" style="1" customWidth="1"/>
    <col min="8" max="8" width="14.7265625" style="1" customWidth="1"/>
    <col min="9" max="9" width="23.81640625" style="1" bestFit="1" customWidth="1"/>
    <col min="10" max="10" width="1.26953125" style="1" customWidth="1"/>
    <col min="11" max="11" width="14.7265625" style="1" customWidth="1"/>
    <col min="12" max="12" width="23.81640625" style="1" bestFit="1" customWidth="1"/>
    <col min="13" max="13" width="1.26953125" style="1" customWidth="1"/>
    <col min="14" max="14" width="14.7265625" style="1" customWidth="1"/>
    <col min="15" max="15" width="23.81640625" style="1" bestFit="1" customWidth="1"/>
    <col min="16" max="16" width="1.26953125" style="1" customWidth="1"/>
    <col min="17" max="17" width="14.7265625" style="1" customWidth="1"/>
    <col min="18" max="18" width="23.81640625" style="1" bestFit="1" customWidth="1"/>
    <col min="19" max="19" width="3" style="1" customWidth="1"/>
    <col min="20" max="20" width="1.26953125" style="1" customWidth="1"/>
    <col min="21" max="21" width="14.7265625" style="1" customWidth="1"/>
    <col min="22" max="22" width="23.81640625" style="1" bestFit="1" customWidth="1"/>
    <col min="23" max="23" width="1.26953125" style="1" customWidth="1"/>
    <col min="24" max="25" width="23.81640625" style="1" customWidth="1"/>
    <col min="26" max="26" width="1.26953125" style="1" customWidth="1"/>
    <col min="27" max="27" width="23.81640625" style="1" customWidth="1"/>
    <col min="28" max="28" width="25" style="1" bestFit="1" customWidth="1"/>
    <col min="29" max="29" width="1.26953125" style="1" customWidth="1"/>
    <col min="30" max="30" width="23.81640625" style="1" bestFit="1" customWidth="1"/>
    <col min="31" max="31" width="24.7265625" style="1" customWidth="1"/>
    <col min="32" max="32" width="12" style="1" bestFit="1" customWidth="1"/>
    <col min="33" max="33" width="23.81640625" style="1" bestFit="1" customWidth="1"/>
    <col min="34" max="16384" width="11.453125" style="1"/>
  </cols>
  <sheetData>
    <row r="1" spans="2:31" ht="44.5" x14ac:dyDescent="1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E1" s="13"/>
    </row>
    <row r="3" spans="2:31" x14ac:dyDescent="0.55000000000000004">
      <c r="I3" s="14">
        <v>45548</v>
      </c>
      <c r="L3" s="14">
        <v>45548</v>
      </c>
      <c r="O3" s="14">
        <v>45625</v>
      </c>
      <c r="R3" s="14">
        <v>45625</v>
      </c>
      <c r="S3" s="16"/>
      <c r="V3" s="14" t="s">
        <v>47</v>
      </c>
      <c r="W3" s="16"/>
      <c r="X3" s="16"/>
      <c r="Y3" s="16"/>
      <c r="Z3" s="16"/>
      <c r="AA3" s="16"/>
    </row>
    <row r="4" spans="2:31" x14ac:dyDescent="0.55000000000000004">
      <c r="B4" s="28" t="s">
        <v>48</v>
      </c>
      <c r="C4" s="28" t="s">
        <v>49</v>
      </c>
      <c r="D4" s="28" t="s">
        <v>50</v>
      </c>
      <c r="E4" s="28" t="s">
        <v>51</v>
      </c>
      <c r="H4" s="28" t="s">
        <v>52</v>
      </c>
      <c r="I4" s="28" t="s">
        <v>57</v>
      </c>
      <c r="K4" s="28" t="s">
        <v>52</v>
      </c>
      <c r="L4" s="28" t="s">
        <v>66</v>
      </c>
      <c r="N4" s="28" t="s">
        <v>52</v>
      </c>
      <c r="O4" s="28" t="s">
        <v>67</v>
      </c>
      <c r="Q4" s="28" t="s">
        <v>52</v>
      </c>
      <c r="R4" s="28" t="s">
        <v>68</v>
      </c>
      <c r="S4" s="17"/>
      <c r="U4" s="28" t="s">
        <v>53</v>
      </c>
      <c r="V4" s="28" t="s">
        <v>54</v>
      </c>
      <c r="W4" s="17"/>
      <c r="X4" s="17"/>
      <c r="Y4" s="17"/>
      <c r="Z4" s="17"/>
      <c r="AA4" s="17"/>
    </row>
    <row r="5" spans="2:31" x14ac:dyDescent="0.55000000000000004">
      <c r="B5" s="29"/>
      <c r="C5" s="29"/>
      <c r="D5" s="29"/>
      <c r="E5" s="29"/>
      <c r="H5" s="29"/>
      <c r="I5" s="29"/>
      <c r="K5" s="29"/>
      <c r="L5" s="29"/>
      <c r="N5" s="29"/>
      <c r="O5" s="29"/>
      <c r="Q5" s="29"/>
      <c r="R5" s="29"/>
      <c r="S5" s="17"/>
      <c r="U5" s="29"/>
      <c r="V5" s="29"/>
      <c r="W5" s="17"/>
      <c r="X5" s="17"/>
      <c r="Y5" s="17"/>
      <c r="Z5" s="17"/>
      <c r="AA5" s="17"/>
    </row>
    <row r="6" spans="2:31" x14ac:dyDescent="0.55000000000000004">
      <c r="B6" s="2">
        <v>46050</v>
      </c>
      <c r="C6" s="2">
        <v>46052</v>
      </c>
      <c r="D6" s="2">
        <v>46112</v>
      </c>
      <c r="E6" s="2">
        <v>46112</v>
      </c>
      <c r="H6" s="20">
        <v>250000000</v>
      </c>
      <c r="I6" s="20">
        <f>($D6-$C6)/360*H6*$D$14</f>
        <v>850000</v>
      </c>
      <c r="K6" s="20">
        <v>50000000</v>
      </c>
      <c r="L6" s="20">
        <f>($D6-$C6)/360*K6*$D$15</f>
        <v>169583.33333333331</v>
      </c>
      <c r="N6" s="20">
        <v>30000000</v>
      </c>
      <c r="O6" s="20">
        <f>($D6-$C6)/360*N6*$D$16</f>
        <v>95999.999999999985</v>
      </c>
      <c r="Q6" s="20">
        <v>30000000</v>
      </c>
      <c r="R6" s="20">
        <f>($D6-$C6)/360*Q6*$D$17</f>
        <v>95999.999999999985</v>
      </c>
      <c r="S6" s="18"/>
      <c r="U6" s="15">
        <f>I6+L6+O6+R6</f>
        <v>1211583.3333333333</v>
      </c>
      <c r="V6" s="15">
        <f>-U$14+SUM(U6)</f>
        <v>-5553090.277777778</v>
      </c>
      <c r="W6" s="23"/>
      <c r="X6" s="23"/>
      <c r="Y6" s="23"/>
      <c r="Z6" s="23"/>
      <c r="AA6" s="23"/>
    </row>
    <row r="7" spans="2:31" x14ac:dyDescent="0.55000000000000004">
      <c r="B7" s="2">
        <v>46107</v>
      </c>
      <c r="C7" s="2">
        <v>46112</v>
      </c>
      <c r="D7" s="2">
        <v>46203</v>
      </c>
      <c r="E7" s="2">
        <v>46203</v>
      </c>
      <c r="H7" s="20">
        <v>250000000</v>
      </c>
      <c r="I7" s="20">
        <f>($D7-$C7)/360*H7*$D$14</f>
        <v>1289166.6666666667</v>
      </c>
      <c r="K7" s="20">
        <v>50000000</v>
      </c>
      <c r="L7" s="20">
        <f>($D7-$C7)/360*K7*$D$15</f>
        <v>257201.38888888888</v>
      </c>
      <c r="N7" s="20">
        <v>30000000</v>
      </c>
      <c r="O7" s="20">
        <f>($D7-$C7)/360*N7*$D$16</f>
        <v>145599.99999999997</v>
      </c>
      <c r="Q7" s="20">
        <v>30000000</v>
      </c>
      <c r="R7" s="20">
        <f>($D7-$C7)/360*Q7*$D$17</f>
        <v>145599.99999999997</v>
      </c>
      <c r="S7" s="18"/>
      <c r="U7" s="15">
        <f>I7+L7+O7+R7</f>
        <v>1837568.0555555555</v>
      </c>
      <c r="V7" s="15">
        <f>-U$14+SUM($U$6:U7)</f>
        <v>-3715522.222222222</v>
      </c>
      <c r="W7" s="23"/>
      <c r="X7" s="23"/>
      <c r="Y7" s="23"/>
      <c r="Z7" s="23"/>
      <c r="AA7" s="23"/>
    </row>
    <row r="8" spans="2:31" x14ac:dyDescent="0.55000000000000004">
      <c r="B8" s="2">
        <v>46199</v>
      </c>
      <c r="C8" s="2">
        <v>46203</v>
      </c>
      <c r="D8" s="2">
        <v>46295</v>
      </c>
      <c r="E8" s="2">
        <v>46295</v>
      </c>
      <c r="H8" s="20">
        <v>250000000</v>
      </c>
      <c r="I8" s="20">
        <f>($D8-$C8)/360*H8*$D$14</f>
        <v>1303333.3333333333</v>
      </c>
      <c r="K8" s="20">
        <v>50000000</v>
      </c>
      <c r="L8" s="20">
        <f>($D8-$C8)/360*K8*$D$15</f>
        <v>260027.77777777775</v>
      </c>
      <c r="N8" s="20">
        <v>30000000</v>
      </c>
      <c r="O8" s="20">
        <f>($D8-$C8)/360*N8*$D$16</f>
        <v>147199.99999999997</v>
      </c>
      <c r="Q8" s="20">
        <v>30000000</v>
      </c>
      <c r="R8" s="20">
        <f>($D8-$C8)/360*Q8*$D$17</f>
        <v>147199.99999999997</v>
      </c>
      <c r="S8" s="18"/>
      <c r="U8" s="15">
        <f>I8+L8+O8+R8</f>
        <v>1857761.111111111</v>
      </c>
      <c r="V8" s="15">
        <f>-U$14+SUM($U$6:U8)</f>
        <v>-1857761.111111111</v>
      </c>
      <c r="W8" s="23"/>
      <c r="X8" s="23"/>
      <c r="Y8" s="23"/>
      <c r="Z8" s="23"/>
      <c r="AA8" s="23"/>
    </row>
    <row r="9" spans="2:31" x14ac:dyDescent="0.55000000000000004">
      <c r="B9" s="2">
        <v>46293</v>
      </c>
      <c r="C9" s="2">
        <v>46295</v>
      </c>
      <c r="D9" s="2">
        <v>46387</v>
      </c>
      <c r="E9" s="2">
        <v>46386</v>
      </c>
      <c r="H9" s="20">
        <v>250000000</v>
      </c>
      <c r="I9" s="20">
        <f>($D9-$C9)/360*H9*$D$14</f>
        <v>1303333.3333333333</v>
      </c>
      <c r="K9" s="20">
        <v>50000000</v>
      </c>
      <c r="L9" s="20">
        <f>($D9-$C9)/360*K9*$D$15</f>
        <v>260027.77777777775</v>
      </c>
      <c r="N9" s="20">
        <v>30000000</v>
      </c>
      <c r="O9" s="20">
        <f>($D9-$C9)/360*N9*$D$16</f>
        <v>147199.99999999997</v>
      </c>
      <c r="Q9" s="20">
        <v>30000000</v>
      </c>
      <c r="R9" s="20">
        <f>($D9-$C9)/360*Q9*$D$17</f>
        <v>147199.99999999997</v>
      </c>
      <c r="S9" s="18"/>
      <c r="U9" s="15">
        <f>I9+L9+O9+R9</f>
        <v>1857761.111111111</v>
      </c>
      <c r="V9" s="15">
        <f>-U$14+SUM($U$6:U9)</f>
        <v>0</v>
      </c>
      <c r="W9" s="23"/>
      <c r="X9" s="23"/>
      <c r="Y9" s="23"/>
      <c r="Z9" s="23"/>
      <c r="AA9" s="23"/>
    </row>
    <row r="10" spans="2:31" ht="5.15" customHeight="1" x14ac:dyDescent="0.55000000000000004"/>
    <row r="11" spans="2:31" x14ac:dyDescent="0.55000000000000004">
      <c r="B11" s="30" t="s">
        <v>56</v>
      </c>
      <c r="C11" s="31"/>
      <c r="D11" s="31"/>
      <c r="E11" s="32"/>
      <c r="I11" s="15">
        <f>SUM(I6:I9)</f>
        <v>4745833.333333333</v>
      </c>
      <c r="L11" s="15">
        <f>SUM(L6:L9)</f>
        <v>946840.27777777775</v>
      </c>
      <c r="O11" s="15">
        <f>SUM(O6:O9)</f>
        <v>535999.99999999988</v>
      </c>
      <c r="R11" s="15">
        <f>SUM(R6:R9)</f>
        <v>535999.99999999988</v>
      </c>
      <c r="S11" s="18"/>
      <c r="U11" s="15">
        <f>SUM(U6:U9)</f>
        <v>6764673.611111111</v>
      </c>
    </row>
    <row r="14" spans="2:31" x14ac:dyDescent="0.55000000000000004">
      <c r="B14" s="26" t="s">
        <v>58</v>
      </c>
      <c r="C14" s="27"/>
      <c r="D14" s="21">
        <v>2.0400000000000001E-2</v>
      </c>
      <c r="H14" s="2" t="s">
        <v>55</v>
      </c>
      <c r="I14" s="15">
        <f>I11</f>
        <v>4745833.333333333</v>
      </c>
      <c r="K14" s="2" t="s">
        <v>55</v>
      </c>
      <c r="L14" s="15">
        <f>L11</f>
        <v>946840.27777777775</v>
      </c>
      <c r="N14" s="2" t="s">
        <v>55</v>
      </c>
      <c r="O14" s="15">
        <f>O11</f>
        <v>535999.99999999988</v>
      </c>
      <c r="Q14" s="2" t="s">
        <v>55</v>
      </c>
      <c r="R14" s="15">
        <f>R11</f>
        <v>535999.99999999988</v>
      </c>
      <c r="S14" s="18"/>
      <c r="U14" s="15">
        <f>U11</f>
        <v>6764673.611111111</v>
      </c>
    </row>
    <row r="15" spans="2:31" x14ac:dyDescent="0.55000000000000004">
      <c r="B15" s="26" t="s">
        <v>59</v>
      </c>
      <c r="C15" s="27"/>
      <c r="D15" s="21">
        <v>2.035E-2</v>
      </c>
    </row>
    <row r="16" spans="2:31" x14ac:dyDescent="0.55000000000000004">
      <c r="B16" s="26" t="s">
        <v>60</v>
      </c>
      <c r="C16" s="27"/>
      <c r="D16" s="21">
        <v>1.9199999999999998E-2</v>
      </c>
    </row>
    <row r="17" spans="2:31" x14ac:dyDescent="0.55000000000000004">
      <c r="B17" s="26" t="s">
        <v>61</v>
      </c>
      <c r="C17" s="27"/>
      <c r="D17" s="21">
        <v>1.9199999999999998E-2</v>
      </c>
    </row>
    <row r="20" spans="2:31" ht="44.5" x14ac:dyDescent="1.3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E20" s="13"/>
    </row>
    <row r="22" spans="2:31" x14ac:dyDescent="0.55000000000000004">
      <c r="I22" s="14">
        <v>45750</v>
      </c>
      <c r="L22" s="14">
        <v>46036</v>
      </c>
      <c r="O22" s="14">
        <v>46051</v>
      </c>
      <c r="R22" s="14">
        <v>46051</v>
      </c>
      <c r="S22" s="16"/>
      <c r="T22" s="16"/>
      <c r="V22" s="14">
        <v>46062</v>
      </c>
      <c r="W22" s="16"/>
      <c r="Y22" s="14">
        <v>46062</v>
      </c>
      <c r="AB22" s="14">
        <v>46062</v>
      </c>
      <c r="AE22" s="14" t="s">
        <v>47</v>
      </c>
    </row>
    <row r="23" spans="2:31" ht="18.75" customHeight="1" x14ac:dyDescent="0.55000000000000004">
      <c r="B23" s="28" t="s">
        <v>48</v>
      </c>
      <c r="C23" s="28" t="s">
        <v>49</v>
      </c>
      <c r="D23" s="28" t="s">
        <v>50</v>
      </c>
      <c r="E23" s="28" t="s">
        <v>51</v>
      </c>
      <c r="H23" s="28" t="s">
        <v>52</v>
      </c>
      <c r="I23" s="28" t="s">
        <v>69</v>
      </c>
      <c r="K23" s="28" t="s">
        <v>52</v>
      </c>
      <c r="L23" s="28" t="s">
        <v>70</v>
      </c>
      <c r="N23" s="28" t="s">
        <v>52</v>
      </c>
      <c r="O23" s="28" t="s">
        <v>71</v>
      </c>
      <c r="Q23" s="28" t="s">
        <v>52</v>
      </c>
      <c r="R23" s="28" t="s">
        <v>72</v>
      </c>
      <c r="S23" s="17"/>
      <c r="T23" s="17"/>
      <c r="U23" s="28" t="s">
        <v>52</v>
      </c>
      <c r="V23" s="28" t="s">
        <v>82</v>
      </c>
      <c r="W23" s="17"/>
      <c r="X23" s="28" t="s">
        <v>52</v>
      </c>
      <c r="Y23" s="28" t="s">
        <v>83</v>
      </c>
      <c r="Z23" s="17"/>
      <c r="AA23" s="28" t="s">
        <v>52</v>
      </c>
      <c r="AB23" s="28" t="s">
        <v>84</v>
      </c>
      <c r="AD23" s="28" t="s">
        <v>53</v>
      </c>
      <c r="AE23" s="28" t="s">
        <v>54</v>
      </c>
    </row>
    <row r="24" spans="2:31" x14ac:dyDescent="0.55000000000000004">
      <c r="B24" s="29"/>
      <c r="C24" s="29"/>
      <c r="D24" s="29"/>
      <c r="E24" s="29"/>
      <c r="H24" s="29"/>
      <c r="I24" s="29"/>
      <c r="K24" s="29"/>
      <c r="L24" s="29"/>
      <c r="N24" s="29"/>
      <c r="O24" s="29"/>
      <c r="Q24" s="29"/>
      <c r="R24" s="29"/>
      <c r="S24" s="17"/>
      <c r="T24" s="17"/>
      <c r="U24" s="29"/>
      <c r="V24" s="29"/>
      <c r="W24" s="17"/>
      <c r="X24" s="29"/>
      <c r="Y24" s="29"/>
      <c r="Z24" s="17"/>
      <c r="AA24" s="29"/>
      <c r="AB24" s="29"/>
      <c r="AD24" s="29"/>
      <c r="AE24" s="29"/>
    </row>
    <row r="25" spans="2:31" x14ac:dyDescent="0.55000000000000004">
      <c r="B25" s="2">
        <v>46050</v>
      </c>
      <c r="C25" s="2">
        <v>46052</v>
      </c>
      <c r="D25" s="2">
        <v>46142</v>
      </c>
      <c r="E25" s="2">
        <v>46142</v>
      </c>
      <c r="H25" s="20">
        <v>140000000</v>
      </c>
      <c r="I25" s="20">
        <v>684192.44</v>
      </c>
      <c r="K25" s="15">
        <v>0</v>
      </c>
      <c r="L25" s="15">
        <v>0</v>
      </c>
      <c r="N25" s="15">
        <v>0</v>
      </c>
      <c r="O25" s="15">
        <v>0</v>
      </c>
      <c r="Q25" s="15">
        <v>0</v>
      </c>
      <c r="R25" s="15">
        <v>0</v>
      </c>
      <c r="S25" s="23"/>
      <c r="T25" s="23"/>
      <c r="U25" s="15">
        <v>0</v>
      </c>
      <c r="V25" s="15">
        <v>0</v>
      </c>
      <c r="W25" s="23"/>
      <c r="X25" s="15">
        <v>0</v>
      </c>
      <c r="Y25" s="15">
        <v>0</v>
      </c>
      <c r="Z25" s="23"/>
      <c r="AA25" s="15">
        <v>0</v>
      </c>
      <c r="AB25" s="15">
        <v>0</v>
      </c>
      <c r="AD25" s="15">
        <f>I25+L25+O25+R25+V25+Y25+AB25</f>
        <v>684192.44</v>
      </c>
      <c r="AE25" s="15">
        <f>-AD$30+SUM(AD25)</f>
        <v>-2114077.7799999998</v>
      </c>
    </row>
    <row r="26" spans="2:31" x14ac:dyDescent="0.55000000000000004">
      <c r="B26" s="2">
        <v>46140</v>
      </c>
      <c r="C26" s="2">
        <v>46142</v>
      </c>
      <c r="D26" s="2">
        <v>46234</v>
      </c>
      <c r="E26" s="2">
        <v>46234</v>
      </c>
      <c r="H26" s="20">
        <v>140000000</v>
      </c>
      <c r="I26" s="20">
        <v>699567.56</v>
      </c>
      <c r="K26" s="15">
        <v>0</v>
      </c>
      <c r="L26" s="15">
        <v>0</v>
      </c>
      <c r="N26" s="15">
        <v>0</v>
      </c>
      <c r="O26" s="15">
        <v>0</v>
      </c>
      <c r="Q26" s="15">
        <v>0</v>
      </c>
      <c r="R26" s="15">
        <v>0</v>
      </c>
      <c r="S26" s="23"/>
      <c r="T26" s="23"/>
      <c r="U26" s="15">
        <v>0</v>
      </c>
      <c r="V26" s="15">
        <v>0</v>
      </c>
      <c r="W26" s="23"/>
      <c r="X26" s="15">
        <v>0</v>
      </c>
      <c r="Y26" s="15">
        <v>0</v>
      </c>
      <c r="Z26" s="23"/>
      <c r="AA26" s="15">
        <v>0</v>
      </c>
      <c r="AB26" s="15">
        <v>0</v>
      </c>
      <c r="AD26" s="15">
        <f>I26+L26+O26+R26+V26+Y26+AB26</f>
        <v>699567.56</v>
      </c>
      <c r="AE26" s="15">
        <f>-AD$30+SUM(AD25:AD26)</f>
        <v>-1414510.2199999997</v>
      </c>
    </row>
    <row r="27" spans="2:31" x14ac:dyDescent="0.55000000000000004">
      <c r="B27" s="2">
        <v>46232</v>
      </c>
      <c r="C27" s="2">
        <v>46234</v>
      </c>
      <c r="D27" s="2">
        <v>46325</v>
      </c>
      <c r="E27" s="2">
        <v>46325</v>
      </c>
      <c r="H27" s="20">
        <v>140000000</v>
      </c>
      <c r="I27" s="20">
        <v>707255.11</v>
      </c>
      <c r="K27" s="15">
        <v>0</v>
      </c>
      <c r="L27" s="15">
        <v>0</v>
      </c>
      <c r="N27" s="15">
        <v>0</v>
      </c>
      <c r="O27" s="15">
        <v>0</v>
      </c>
      <c r="Q27" s="15">
        <v>0</v>
      </c>
      <c r="R27" s="15">
        <v>0</v>
      </c>
      <c r="S27" s="23"/>
      <c r="T27" s="23"/>
      <c r="U27" s="15">
        <v>0</v>
      </c>
      <c r="V27" s="15">
        <v>0</v>
      </c>
      <c r="W27" s="23"/>
      <c r="X27" s="15">
        <v>0</v>
      </c>
      <c r="Y27" s="15">
        <v>0</v>
      </c>
      <c r="Z27" s="23"/>
      <c r="AA27" s="15">
        <v>0</v>
      </c>
      <c r="AB27" s="15">
        <v>0</v>
      </c>
      <c r="AD27" s="15">
        <f>I27+L27+O27+R27+V27+Y27+AB27</f>
        <v>707255.11</v>
      </c>
      <c r="AE27" s="15">
        <f>-AD$30+SUM(AD25:AD27)</f>
        <v>-707255.10999999987</v>
      </c>
    </row>
    <row r="28" spans="2:31" x14ac:dyDescent="0.55000000000000004">
      <c r="B28" s="2">
        <v>46323</v>
      </c>
      <c r="C28" s="2">
        <v>46325</v>
      </c>
      <c r="D28" s="12">
        <v>46416</v>
      </c>
      <c r="E28" s="2">
        <v>46416</v>
      </c>
      <c r="H28" s="20">
        <v>140000000</v>
      </c>
      <c r="I28" s="20">
        <v>707255.11</v>
      </c>
      <c r="K28" s="15">
        <v>0</v>
      </c>
      <c r="L28" s="15">
        <v>0</v>
      </c>
      <c r="N28" s="15">
        <v>0</v>
      </c>
      <c r="O28" s="15">
        <v>0</v>
      </c>
      <c r="Q28" s="15">
        <v>0</v>
      </c>
      <c r="R28" s="15">
        <v>0</v>
      </c>
      <c r="S28" s="23"/>
      <c r="T28" s="23"/>
      <c r="U28" s="15">
        <v>0</v>
      </c>
      <c r="V28" s="15">
        <v>0</v>
      </c>
      <c r="W28" s="23"/>
      <c r="X28" s="15">
        <v>0</v>
      </c>
      <c r="Y28" s="15">
        <v>0</v>
      </c>
      <c r="Z28" s="23"/>
      <c r="AA28" s="15">
        <v>0</v>
      </c>
      <c r="AB28" s="15">
        <v>0</v>
      </c>
      <c r="AD28" s="15">
        <f>I28+L28+O28+R28+V28+Y28+AB28</f>
        <v>707255.11</v>
      </c>
      <c r="AE28" s="15">
        <v>0</v>
      </c>
    </row>
    <row r="29" spans="2:31" ht="5.15" customHeight="1" x14ac:dyDescent="0.55000000000000004">
      <c r="L29" s="1">
        <v>0</v>
      </c>
      <c r="N29" s="1">
        <v>0</v>
      </c>
      <c r="R29" s="1">
        <v>0</v>
      </c>
      <c r="V29" s="1">
        <v>0</v>
      </c>
      <c r="Y29" s="1">
        <v>0</v>
      </c>
      <c r="AB29" s="1">
        <v>0</v>
      </c>
    </row>
    <row r="30" spans="2:31" x14ac:dyDescent="0.55000000000000004">
      <c r="B30" s="30" t="s">
        <v>56</v>
      </c>
      <c r="C30" s="31"/>
      <c r="D30" s="31"/>
      <c r="E30" s="32"/>
      <c r="I30" s="15">
        <f>SUM(I25:I28)</f>
        <v>2798270.2199999997</v>
      </c>
      <c r="L30" s="15">
        <f>SUM(L25:L29)</f>
        <v>0</v>
      </c>
      <c r="O30" s="15">
        <f>SUM(O25:O28)</f>
        <v>0</v>
      </c>
      <c r="R30" s="15">
        <f>SUM(R25:R29)</f>
        <v>0</v>
      </c>
      <c r="S30" s="23"/>
      <c r="T30" s="23"/>
      <c r="V30" s="15">
        <f>SUM(V25:V29)</f>
        <v>0</v>
      </c>
      <c r="W30" s="23"/>
      <c r="Y30" s="15">
        <f>SUM(Y25:Y29)</f>
        <v>0</v>
      </c>
      <c r="Z30" s="23"/>
      <c r="AB30" s="15">
        <f>SUM(AB25:AB29)</f>
        <v>0</v>
      </c>
      <c r="AD30" s="15">
        <f>SUM(AD25:AD28)</f>
        <v>2798270.2199999997</v>
      </c>
    </row>
    <row r="32" spans="2:31" x14ac:dyDescent="0.55000000000000004">
      <c r="B32" s="2">
        <v>46414</v>
      </c>
      <c r="C32" s="2">
        <v>46416</v>
      </c>
      <c r="D32" s="2">
        <v>46507</v>
      </c>
      <c r="E32" s="2">
        <v>46507</v>
      </c>
      <c r="H32" s="15">
        <v>0</v>
      </c>
      <c r="I32" s="20">
        <f>($D32-$C32)/360*H32*$D$16</f>
        <v>0</v>
      </c>
      <c r="K32" s="20">
        <v>100000000</v>
      </c>
      <c r="L32" s="20">
        <v>27936.11</v>
      </c>
      <c r="N32" s="20">
        <v>100000000</v>
      </c>
      <c r="O32" s="20">
        <f>($D32-$C32)/360*N32*$D$42</f>
        <v>25025</v>
      </c>
      <c r="Q32" s="20">
        <v>100000000</v>
      </c>
      <c r="R32" s="20">
        <f>($D32-$C32)/360*Q32*$D$43</f>
        <v>25025</v>
      </c>
      <c r="S32" s="18"/>
      <c r="T32" s="18"/>
      <c r="U32" s="20">
        <v>100000000</v>
      </c>
      <c r="V32" s="20">
        <f>($D32-$C32)/360*U32*$D$44</f>
        <v>22497.222222222219</v>
      </c>
      <c r="W32" s="18"/>
      <c r="X32" s="20">
        <v>50000000</v>
      </c>
      <c r="Y32" s="20">
        <f>($D32-$C32)/360*X32*$D$45</f>
        <v>11501.388888888889</v>
      </c>
      <c r="Z32" s="18"/>
      <c r="AA32" s="20">
        <v>50000000</v>
      </c>
      <c r="AB32" s="20">
        <f>($D32-$C32)/360*AA32*$D$46</f>
        <v>11501.388888888889</v>
      </c>
      <c r="AD32" s="15">
        <f>I32+L32+O32+R32+V32+Y32+AB32</f>
        <v>123486.11</v>
      </c>
      <c r="AE32" s="15">
        <f>-AD$37+SUM($AD$32:AD32)</f>
        <v>-376433.33333333337</v>
      </c>
    </row>
    <row r="33" spans="2:31" x14ac:dyDescent="0.55000000000000004">
      <c r="B33" s="2">
        <v>46505</v>
      </c>
      <c r="C33" s="2">
        <v>46507</v>
      </c>
      <c r="D33" s="2">
        <v>46598</v>
      </c>
      <c r="E33" s="2">
        <v>46598</v>
      </c>
      <c r="H33" s="15">
        <v>0</v>
      </c>
      <c r="I33" s="20">
        <f>($D33-$C33)/360*H33*$D$16</f>
        <v>0</v>
      </c>
      <c r="K33" s="20">
        <v>100000000</v>
      </c>
      <c r="L33" s="20">
        <f t="shared" ref="L33:L35" si="0">($D33-$C33)/360*K33*$D$41</f>
        <v>28563.888888888887</v>
      </c>
      <c r="N33" s="20">
        <v>100000000</v>
      </c>
      <c r="O33" s="20">
        <f t="shared" ref="O33:O35" si="1">($D33-$C33)/360*N33*$D$42</f>
        <v>25025</v>
      </c>
      <c r="Q33" s="20">
        <v>100000000</v>
      </c>
      <c r="R33" s="20">
        <f t="shared" ref="R33:R35" si="2">($D33-$C33)/360*Q33*$D$43</f>
        <v>25025</v>
      </c>
      <c r="S33" s="18"/>
      <c r="T33" s="18"/>
      <c r="U33" s="20">
        <v>100000000</v>
      </c>
      <c r="V33" s="20">
        <f>($D33-$C33)/360*U33*$D$44</f>
        <v>22497.222222222219</v>
      </c>
      <c r="W33" s="18"/>
      <c r="X33" s="20">
        <v>50000000</v>
      </c>
      <c r="Y33" s="20">
        <f>($D33-$C33)/360*X33*$D$45</f>
        <v>11501.388888888889</v>
      </c>
      <c r="Z33" s="18"/>
      <c r="AA33" s="20">
        <v>50000000</v>
      </c>
      <c r="AB33" s="20">
        <f>($D33-$C33)/360*AA33*$D$46</f>
        <v>11501.388888888889</v>
      </c>
      <c r="AD33" s="15">
        <f>I33+L33+O33+R33+V33+Y33+AB33</f>
        <v>124113.88888888889</v>
      </c>
      <c r="AE33" s="15">
        <f>-AD$37+SUM($AD$32:AD33)</f>
        <v>-252319.44444444447</v>
      </c>
    </row>
    <row r="34" spans="2:31" x14ac:dyDescent="0.55000000000000004">
      <c r="B34" s="2">
        <v>46596</v>
      </c>
      <c r="C34" s="2">
        <v>46598</v>
      </c>
      <c r="D34" s="2">
        <v>46689</v>
      </c>
      <c r="E34" s="2">
        <v>46689</v>
      </c>
      <c r="H34" s="15">
        <v>0</v>
      </c>
      <c r="I34" s="20">
        <f>($D34-$C34)/360*H34*$D$16</f>
        <v>0</v>
      </c>
      <c r="K34" s="20">
        <v>100000000</v>
      </c>
      <c r="L34" s="20">
        <f t="shared" si="0"/>
        <v>28563.888888888887</v>
      </c>
      <c r="N34" s="20">
        <v>100000000</v>
      </c>
      <c r="O34" s="20">
        <f t="shared" si="1"/>
        <v>25025</v>
      </c>
      <c r="Q34" s="20">
        <v>100000000</v>
      </c>
      <c r="R34" s="20">
        <f t="shared" si="2"/>
        <v>25025</v>
      </c>
      <c r="S34" s="18"/>
      <c r="T34" s="18"/>
      <c r="U34" s="20">
        <v>100000000</v>
      </c>
      <c r="V34" s="20">
        <f>($D34-$C34)/360*U34*$D$44</f>
        <v>22497.222222222219</v>
      </c>
      <c r="W34" s="18"/>
      <c r="X34" s="20">
        <v>50000000</v>
      </c>
      <c r="Y34" s="20">
        <f>($D34-$C34)/360*X34*$D$45</f>
        <v>11501.388888888889</v>
      </c>
      <c r="Z34" s="18"/>
      <c r="AA34" s="20">
        <v>50000000</v>
      </c>
      <c r="AB34" s="20">
        <f>($D34-$C34)/360*AA34*$D$46</f>
        <v>11501.388888888889</v>
      </c>
      <c r="AD34" s="15">
        <f>I34+L34+O34+R34+V34+Y34+AB34</f>
        <v>124113.88888888889</v>
      </c>
      <c r="AE34" s="15">
        <f>-AD$37+SUM($AD$32:AD34)</f>
        <v>-128205.55555555556</v>
      </c>
    </row>
    <row r="35" spans="2:31" x14ac:dyDescent="0.55000000000000004">
      <c r="B35" s="2">
        <v>46687</v>
      </c>
      <c r="C35" s="2">
        <v>46689</v>
      </c>
      <c r="D35" s="2">
        <v>46783</v>
      </c>
      <c r="E35" s="2">
        <v>46783</v>
      </c>
      <c r="H35" s="15">
        <v>0</v>
      </c>
      <c r="I35" s="20">
        <f>($D35-$C35)/360*H35*$D$16</f>
        <v>0</v>
      </c>
      <c r="K35" s="20">
        <v>100000000</v>
      </c>
      <c r="L35" s="20">
        <f t="shared" si="0"/>
        <v>29505.555555555555</v>
      </c>
      <c r="N35" s="20">
        <v>100000000</v>
      </c>
      <c r="O35" s="20">
        <f t="shared" si="1"/>
        <v>25850</v>
      </c>
      <c r="Q35" s="20">
        <v>100000000</v>
      </c>
      <c r="R35" s="20">
        <f t="shared" si="2"/>
        <v>25850</v>
      </c>
      <c r="S35" s="18"/>
      <c r="T35" s="18"/>
      <c r="U35" s="20">
        <v>100000000</v>
      </c>
      <c r="V35" s="20">
        <f>($D35-$C35)/360*U35*$D$44</f>
        <v>23238.888888888887</v>
      </c>
      <c r="W35" s="18"/>
      <c r="X35" s="20">
        <v>50000000</v>
      </c>
      <c r="Y35" s="20">
        <f>($D35-$C35)/360*X35*$D$45</f>
        <v>11880.555555555557</v>
      </c>
      <c r="Z35" s="18"/>
      <c r="AA35" s="20">
        <v>50000000</v>
      </c>
      <c r="AB35" s="20">
        <f>($D35-$C35)/360*AA35*$D$46</f>
        <v>11880.555555555557</v>
      </c>
      <c r="AD35" s="15">
        <f>I35+L35+O35+R35+V35+Y35+AB35</f>
        <v>128205.55555555558</v>
      </c>
      <c r="AE35" s="15">
        <f>-AD$37+SUM($AD$32:AD35)</f>
        <v>0</v>
      </c>
    </row>
    <row r="36" spans="2:31" ht="5.15" customHeight="1" x14ac:dyDescent="0.55000000000000004"/>
    <row r="37" spans="2:31" x14ac:dyDescent="0.55000000000000004">
      <c r="B37" s="30" t="s">
        <v>73</v>
      </c>
      <c r="C37" s="31"/>
      <c r="D37" s="31"/>
      <c r="E37" s="32"/>
      <c r="I37" s="20">
        <f>SUM(I32:I35)</f>
        <v>0</v>
      </c>
      <c r="L37" s="20">
        <f>SUM(L32:L35)</f>
        <v>114569.44333333333</v>
      </c>
      <c r="O37" s="20">
        <f>SUM(O32:O35)</f>
        <v>100925</v>
      </c>
      <c r="R37" s="20">
        <f>SUM(R32:R35)</f>
        <v>100925</v>
      </c>
      <c r="S37" s="18"/>
      <c r="T37" s="18"/>
      <c r="V37" s="20">
        <f>SUM(V32:V35)</f>
        <v>90730.555555555547</v>
      </c>
      <c r="W37" s="18"/>
      <c r="Y37" s="20">
        <f>SUM(Y32:Y35)</f>
        <v>46384.722222222219</v>
      </c>
      <c r="Z37" s="18"/>
      <c r="AB37" s="20">
        <f>SUM(AB32:AB35)</f>
        <v>46384.722222222219</v>
      </c>
      <c r="AD37" s="15">
        <f>SUM(AD32:AD35)</f>
        <v>499919.44333333336</v>
      </c>
    </row>
    <row r="40" spans="2:31" x14ac:dyDescent="0.55000000000000004">
      <c r="B40" s="26" t="s">
        <v>62</v>
      </c>
      <c r="C40" s="27"/>
      <c r="D40" s="22">
        <v>1.9768000000000001E-2</v>
      </c>
      <c r="H40" s="2" t="s">
        <v>55</v>
      </c>
      <c r="I40" s="15">
        <f>I30+I37</f>
        <v>2798270.2199999997</v>
      </c>
      <c r="K40" s="2" t="s">
        <v>55</v>
      </c>
      <c r="L40" s="15">
        <f>L30+L37</f>
        <v>114569.44333333333</v>
      </c>
      <c r="N40" s="2" t="s">
        <v>55</v>
      </c>
      <c r="O40" s="15">
        <f>O30+O37</f>
        <v>100925</v>
      </c>
      <c r="Q40" s="2" t="s">
        <v>55</v>
      </c>
      <c r="R40" s="15">
        <f>R30+R37</f>
        <v>100925</v>
      </c>
      <c r="S40" s="23"/>
      <c r="T40" s="23"/>
      <c r="U40" s="2" t="s">
        <v>55</v>
      </c>
      <c r="V40" s="15">
        <f>V30+V37</f>
        <v>90730.555555555547</v>
      </c>
      <c r="W40" s="23"/>
      <c r="X40" s="2" t="s">
        <v>55</v>
      </c>
      <c r="Y40" s="15">
        <f>Y30+Y37</f>
        <v>46384.722222222219</v>
      </c>
      <c r="Z40" s="23"/>
      <c r="AA40" s="2" t="s">
        <v>55</v>
      </c>
      <c r="AB40" s="15">
        <f>AB30+AB37</f>
        <v>46384.722222222219</v>
      </c>
      <c r="AD40" s="15">
        <f>AD30+AD37</f>
        <v>3298189.6633333331</v>
      </c>
    </row>
    <row r="41" spans="2:31" x14ac:dyDescent="0.55000000000000004">
      <c r="B41" s="26" t="s">
        <v>63</v>
      </c>
      <c r="C41" s="27"/>
      <c r="D41" s="21">
        <v>1.1299999999999999E-3</v>
      </c>
    </row>
    <row r="42" spans="2:31" x14ac:dyDescent="0.55000000000000004">
      <c r="B42" s="26" t="s">
        <v>64</v>
      </c>
      <c r="C42" s="27"/>
      <c r="D42" s="21">
        <v>9.8999999999999999E-4</v>
      </c>
      <c r="AB42" s="19"/>
    </row>
    <row r="43" spans="2:31" x14ac:dyDescent="0.55000000000000004">
      <c r="B43" s="26" t="s">
        <v>65</v>
      </c>
      <c r="C43" s="27"/>
      <c r="D43" s="21">
        <v>9.8999999999999999E-4</v>
      </c>
      <c r="AA43" s="19"/>
    </row>
    <row r="44" spans="2:31" x14ac:dyDescent="0.55000000000000004">
      <c r="B44" s="26" t="s">
        <v>79</v>
      </c>
      <c r="C44" s="27"/>
      <c r="D44" s="21">
        <v>8.8999999999999995E-4</v>
      </c>
    </row>
    <row r="45" spans="2:31" x14ac:dyDescent="0.55000000000000004">
      <c r="B45" s="26" t="s">
        <v>80</v>
      </c>
      <c r="C45" s="27"/>
      <c r="D45" s="21">
        <v>9.1E-4</v>
      </c>
    </row>
    <row r="46" spans="2:31" x14ac:dyDescent="0.55000000000000004">
      <c r="B46" s="26" t="s">
        <v>81</v>
      </c>
      <c r="C46" s="27"/>
      <c r="D46" s="21">
        <v>9.1E-4</v>
      </c>
    </row>
  </sheetData>
  <mergeCells count="48">
    <mergeCell ref="AE23:AE24"/>
    <mergeCell ref="B30:E30"/>
    <mergeCell ref="B37:E37"/>
    <mergeCell ref="AD23:AD24"/>
    <mergeCell ref="O23:O24"/>
    <mergeCell ref="Q23:Q24"/>
    <mergeCell ref="R23:R24"/>
    <mergeCell ref="E23:E24"/>
    <mergeCell ref="H23:H24"/>
    <mergeCell ref="I23:I24"/>
    <mergeCell ref="K23:K24"/>
    <mergeCell ref="L23:L24"/>
    <mergeCell ref="N23:N24"/>
    <mergeCell ref="AB23:AB24"/>
    <mergeCell ref="B15:C15"/>
    <mergeCell ref="B16:C16"/>
    <mergeCell ref="B17:C17"/>
    <mergeCell ref="B11:E11"/>
    <mergeCell ref="B14:C14"/>
    <mergeCell ref="U4:U5"/>
    <mergeCell ref="V4:V5"/>
    <mergeCell ref="K4:K5"/>
    <mergeCell ref="B4:B5"/>
    <mergeCell ref="C4:C5"/>
    <mergeCell ref="D4:D5"/>
    <mergeCell ref="E4:E5"/>
    <mergeCell ref="Q4:Q5"/>
    <mergeCell ref="R4:R5"/>
    <mergeCell ref="H4:H5"/>
    <mergeCell ref="I4:I5"/>
    <mergeCell ref="L4:L5"/>
    <mergeCell ref="N4:N5"/>
    <mergeCell ref="O4:O5"/>
    <mergeCell ref="B46:C46"/>
    <mergeCell ref="X23:X24"/>
    <mergeCell ref="Y23:Y24"/>
    <mergeCell ref="AA23:AA24"/>
    <mergeCell ref="U23:U24"/>
    <mergeCell ref="V23:V24"/>
    <mergeCell ref="B44:C44"/>
    <mergeCell ref="B45:C45"/>
    <mergeCell ref="B42:C42"/>
    <mergeCell ref="B23:B24"/>
    <mergeCell ref="C23:C24"/>
    <mergeCell ref="D23:D24"/>
    <mergeCell ref="B43:C43"/>
    <mergeCell ref="B40:C40"/>
    <mergeCell ref="B41:C4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Détail des primes à payer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DONDIN</dc:creator>
  <cp:lastModifiedBy>Ines Dubois</cp:lastModifiedBy>
  <dcterms:created xsi:type="dcterms:W3CDTF">2024-12-09T07:33:49Z</dcterms:created>
  <dcterms:modified xsi:type="dcterms:W3CDTF">2026-02-17T14:29:59Z</dcterms:modified>
</cp:coreProperties>
</file>