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Thermador\Test efficacité\"/>
    </mc:Choice>
  </mc:AlternateContent>
  <xr:revisionPtr revIDLastSave="0" documentId="13_ncr:1_{0B2BF29C-318B-45A6-8868-B62366CD56EC}" xr6:coauthVersionLast="43" xr6:coauthVersionMax="43" xr10:uidLastSave="{00000000-0000-0000-0000-000000000000}"/>
  <bookViews>
    <workbookView xWindow="-120" yWindow="-120" windowWidth="29040" windowHeight="15840" xr2:uid="{00000000-000D-0000-FFFF-FFFF00000000}"/>
  </bookViews>
  <sheets>
    <sheet name="EURUSD" sheetId="1" r:id="rId1"/>
    <sheet name="Disclaimer" sheetId="2" r:id="rId2"/>
  </sheets>
  <definedNames>
    <definedName name="_xlnm._FilterDatabase" localSheetId="0" hidden="1">EURUSD!$A$9:$BF$123</definedName>
    <definedName name="§AQ759">#REF!</definedName>
    <definedName name="âa143">#REF!</definedName>
    <definedName name="fxPortfolioInput" localSheetId="1">Disclaimer!$A$1</definedName>
    <definedName name="fxPortfolioInput" localSheetId="0">EURUSD!$A$1</definedName>
    <definedName name="fxPortfolioInput">#REF!</definedName>
    <definedName name="Myrange">#REF!</definedName>
    <definedName name="_xlnm.Print_Area" localSheetId="1">Disclaimer!$A$1:$M$34</definedName>
    <definedName name="_xlnm.Print_Area" localSheetId="0">EURUSD!$A$1:$AB$9</definedName>
  </definedNames>
  <calcPr calcId="181029" calcMode="manual" calcOnSave="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36" i="1" l="1"/>
  <c r="AG36" i="1"/>
  <c r="AI36" i="1"/>
  <c r="AK36" i="1" s="1"/>
  <c r="AJ36" i="1"/>
  <c r="AL36" i="1" s="1"/>
  <c r="AM36" i="1" s="1"/>
  <c r="AO36" i="1"/>
  <c r="AP36" i="1"/>
  <c r="AQ36" i="1"/>
  <c r="AR36" i="1" s="1"/>
  <c r="AS36" i="1"/>
  <c r="AF37" i="1"/>
  <c r="AG37" i="1"/>
  <c r="AS37" i="1" s="1"/>
  <c r="AT37" i="1" s="1"/>
  <c r="AI37" i="1"/>
  <c r="AK37" i="1" s="1"/>
  <c r="AJ37" i="1"/>
  <c r="AL37" i="1"/>
  <c r="AM37" i="1" s="1"/>
  <c r="AO37" i="1"/>
  <c r="AP37" i="1"/>
  <c r="AQ37" i="1"/>
  <c r="AR37" i="1"/>
  <c r="AF38" i="1"/>
  <c r="AG38" i="1"/>
  <c r="AI38" i="1"/>
  <c r="AJ38" i="1"/>
  <c r="AL38" i="1" s="1"/>
  <c r="AM38" i="1" s="1"/>
  <c r="AK38" i="1"/>
  <c r="AO38" i="1"/>
  <c r="AP38" i="1"/>
  <c r="AQ38" i="1"/>
  <c r="AR38" i="1" s="1"/>
  <c r="AF39" i="1"/>
  <c r="AG39" i="1"/>
  <c r="AI39" i="1"/>
  <c r="AK39" i="1" s="1"/>
  <c r="AJ39" i="1"/>
  <c r="AL39" i="1" s="1"/>
  <c r="AM39" i="1" s="1"/>
  <c r="AO39" i="1"/>
  <c r="AQ39" i="1" s="1"/>
  <c r="AP39" i="1"/>
  <c r="AF40" i="1"/>
  <c r="AG40" i="1"/>
  <c r="AI40" i="1"/>
  <c r="AK40" i="1" s="1"/>
  <c r="AM40" i="1" s="1"/>
  <c r="AJ40" i="1"/>
  <c r="AL40" i="1"/>
  <c r="AO40" i="1"/>
  <c r="AP40" i="1" s="1"/>
  <c r="AF41" i="1"/>
  <c r="AG41" i="1"/>
  <c r="AK41" i="1" s="1"/>
  <c r="AI41" i="1"/>
  <c r="AJ41" i="1"/>
  <c r="AL41" i="1" s="1"/>
  <c r="AM41" i="1" s="1"/>
  <c r="AO41" i="1"/>
  <c r="AP41" i="1"/>
  <c r="AQ41" i="1"/>
  <c r="AR41" i="1" s="1"/>
  <c r="AF42" i="1"/>
  <c r="AG42" i="1"/>
  <c r="AS42" i="1" s="1"/>
  <c r="AT42" i="1" s="1"/>
  <c r="AI42" i="1"/>
  <c r="AK42" i="1" s="1"/>
  <c r="AJ42" i="1"/>
  <c r="AL42" i="1"/>
  <c r="AM42" i="1" s="1"/>
  <c r="AO42" i="1"/>
  <c r="AP42" i="1"/>
  <c r="AQ42" i="1"/>
  <c r="AR42" i="1" s="1"/>
  <c r="AS40" i="1" l="1"/>
  <c r="AT40" i="1" s="1"/>
  <c r="AT36" i="1"/>
  <c r="AR39" i="1"/>
  <c r="AS39" i="1"/>
  <c r="AS41" i="1"/>
  <c r="AT41" i="1" s="1"/>
  <c r="AQ40" i="1"/>
  <c r="AR40" i="1" s="1"/>
  <c r="AS38" i="1"/>
  <c r="AT38" i="1" s="1"/>
  <c r="AT39" i="1" l="1"/>
  <c r="AF45" i="1" l="1"/>
  <c r="AG45" i="1"/>
  <c r="AI45" i="1"/>
  <c r="AJ45" i="1"/>
  <c r="AL45" i="1" s="1"/>
  <c r="AO45" i="1"/>
  <c r="AP45" i="1" s="1"/>
  <c r="AF46" i="1"/>
  <c r="AG46" i="1"/>
  <c r="AI46" i="1"/>
  <c r="AK46" i="1" s="1"/>
  <c r="AJ46" i="1"/>
  <c r="AO46" i="1"/>
  <c r="AP46" i="1" s="1"/>
  <c r="AQ46" i="1"/>
  <c r="AR46" i="1" s="1"/>
  <c r="AF47" i="1"/>
  <c r="AG47" i="1"/>
  <c r="AI47" i="1"/>
  <c r="AJ47" i="1"/>
  <c r="AL47" i="1"/>
  <c r="AO47" i="1"/>
  <c r="AQ47" i="1" s="1"/>
  <c r="AR47" i="1" s="1"/>
  <c r="AP47" i="1"/>
  <c r="AF48" i="1"/>
  <c r="AG48" i="1"/>
  <c r="AK48" i="1" s="1"/>
  <c r="AI48" i="1"/>
  <c r="AJ48" i="1"/>
  <c r="AO48" i="1"/>
  <c r="AP48" i="1" s="1"/>
  <c r="AF49" i="1"/>
  <c r="AG49" i="1"/>
  <c r="AI49" i="1"/>
  <c r="AJ49" i="1"/>
  <c r="AL49" i="1" s="1"/>
  <c r="AK49" i="1"/>
  <c r="AO49" i="1"/>
  <c r="AQ49" i="1" s="1"/>
  <c r="AR49" i="1" s="1"/>
  <c r="AP49" i="1"/>
  <c r="AF50" i="1"/>
  <c r="AG50" i="1"/>
  <c r="AI50" i="1"/>
  <c r="AJ50" i="1"/>
  <c r="AL50" i="1" s="1"/>
  <c r="AO50" i="1"/>
  <c r="AP50" i="1" s="1"/>
  <c r="AF51" i="1"/>
  <c r="AG51" i="1"/>
  <c r="AS51" i="1" s="1"/>
  <c r="AI51" i="1"/>
  <c r="AK51" i="1" s="1"/>
  <c r="AJ51" i="1"/>
  <c r="AL51" i="1" s="1"/>
  <c r="AO51" i="1"/>
  <c r="AP51" i="1" s="1"/>
  <c r="AQ51" i="1"/>
  <c r="AF52" i="1"/>
  <c r="AG52" i="1"/>
  <c r="AI52" i="1"/>
  <c r="AJ52" i="1"/>
  <c r="AL52" i="1" s="1"/>
  <c r="AO52" i="1"/>
  <c r="AQ52" i="1" s="1"/>
  <c r="AR52" i="1" s="1"/>
  <c r="AP52" i="1"/>
  <c r="AF53" i="1"/>
  <c r="AG53" i="1"/>
  <c r="AI53" i="1"/>
  <c r="AK53" i="1" s="1"/>
  <c r="AJ53" i="1"/>
  <c r="AL53" i="1" s="1"/>
  <c r="AO53" i="1"/>
  <c r="AP53" i="1" s="1"/>
  <c r="AF54" i="1"/>
  <c r="AG54" i="1"/>
  <c r="AI54" i="1"/>
  <c r="AJ54" i="1"/>
  <c r="AL54" i="1" s="1"/>
  <c r="AO54" i="1"/>
  <c r="AP54" i="1" s="1"/>
  <c r="AF55" i="1"/>
  <c r="AG55" i="1"/>
  <c r="AI55" i="1"/>
  <c r="AJ55" i="1"/>
  <c r="AL55" i="1" s="1"/>
  <c r="AO55" i="1"/>
  <c r="AP55" i="1" s="1"/>
  <c r="AQ55" i="1"/>
  <c r="AF56" i="1"/>
  <c r="AG56" i="1"/>
  <c r="AI56" i="1"/>
  <c r="AJ56" i="1"/>
  <c r="AL56" i="1" s="1"/>
  <c r="AO56" i="1"/>
  <c r="AP56" i="1" s="1"/>
  <c r="AQ56" i="1"/>
  <c r="AR56" i="1" s="1"/>
  <c r="AF57" i="1"/>
  <c r="AG57" i="1"/>
  <c r="AI57" i="1"/>
  <c r="AJ57" i="1"/>
  <c r="AO57" i="1"/>
  <c r="AP57" i="1" s="1"/>
  <c r="AF58" i="1"/>
  <c r="AG58" i="1"/>
  <c r="AI58" i="1"/>
  <c r="AJ58" i="1"/>
  <c r="AL58" i="1" s="1"/>
  <c r="AO58" i="1"/>
  <c r="AP58" i="1" s="1"/>
  <c r="AQ58" i="1"/>
  <c r="AR58" i="1" s="1"/>
  <c r="AF59" i="1"/>
  <c r="AG59" i="1"/>
  <c r="AI59" i="1"/>
  <c r="AK59" i="1" s="1"/>
  <c r="AJ59" i="1"/>
  <c r="AL59" i="1" s="1"/>
  <c r="AO59" i="1"/>
  <c r="AQ59" i="1" s="1"/>
  <c r="AR59" i="1" s="1"/>
  <c r="AP59" i="1"/>
  <c r="AF60" i="1"/>
  <c r="AG60" i="1"/>
  <c r="AI60" i="1"/>
  <c r="AK60" i="1" s="1"/>
  <c r="AJ60" i="1"/>
  <c r="AL60" i="1"/>
  <c r="AO60" i="1"/>
  <c r="AP60" i="1" s="1"/>
  <c r="AQ60" i="1"/>
  <c r="AR60" i="1" s="1"/>
  <c r="AF61" i="1"/>
  <c r="AG61" i="1"/>
  <c r="AI61" i="1"/>
  <c r="AK61" i="1" s="1"/>
  <c r="AJ61" i="1"/>
  <c r="AL61" i="1" s="1"/>
  <c r="AO61" i="1"/>
  <c r="AQ61" i="1" s="1"/>
  <c r="AR61" i="1" s="1"/>
  <c r="AP61" i="1"/>
  <c r="AF62" i="1"/>
  <c r="AG62" i="1"/>
  <c r="AI62" i="1"/>
  <c r="AJ62" i="1"/>
  <c r="AL62" i="1" s="1"/>
  <c r="AO62" i="1"/>
  <c r="AP62" i="1" s="1"/>
  <c r="AF63" i="1"/>
  <c r="AG63" i="1"/>
  <c r="AS63" i="1" s="1"/>
  <c r="AI63" i="1"/>
  <c r="AJ63" i="1"/>
  <c r="AO63" i="1"/>
  <c r="AP63" i="1" s="1"/>
  <c r="AQ63" i="1"/>
  <c r="AF64" i="1"/>
  <c r="AG64" i="1"/>
  <c r="AI64" i="1"/>
  <c r="AK64" i="1" s="1"/>
  <c r="AJ64" i="1"/>
  <c r="AO64" i="1"/>
  <c r="AP64" i="1"/>
  <c r="AQ64" i="1"/>
  <c r="AR64" i="1" s="1"/>
  <c r="AF65" i="1"/>
  <c r="AG65" i="1"/>
  <c r="AI65" i="1"/>
  <c r="AJ65" i="1"/>
  <c r="AL65" i="1" s="1"/>
  <c r="AO65" i="1"/>
  <c r="AP65" i="1" s="1"/>
  <c r="AS49" i="1" l="1"/>
  <c r="AT49" i="1" s="1"/>
  <c r="AM65" i="1"/>
  <c r="AS64" i="1"/>
  <c r="AT64" i="1" s="1"/>
  <c r="AK62" i="1"/>
  <c r="AM62" i="1" s="1"/>
  <c r="AK55" i="1"/>
  <c r="AM55" i="1" s="1"/>
  <c r="AR63" i="1"/>
  <c r="AT63" i="1" s="1"/>
  <c r="AM49" i="1"/>
  <c r="AM45" i="1"/>
  <c r="AK65" i="1"/>
  <c r="AK63" i="1"/>
  <c r="AM54" i="1"/>
  <c r="AK45" i="1"/>
  <c r="AK58" i="1"/>
  <c r="AK56" i="1"/>
  <c r="AK52" i="1"/>
  <c r="AM52" i="1" s="1"/>
  <c r="AK47" i="1"/>
  <c r="AM47" i="1" s="1"/>
  <c r="AM51" i="1"/>
  <c r="AM60" i="1"/>
  <c r="AL63" i="1"/>
  <c r="AM63" i="1" s="1"/>
  <c r="AS56" i="1"/>
  <c r="AT56" i="1" s="1"/>
  <c r="AK54" i="1"/>
  <c r="AK50" i="1"/>
  <c r="AM50" i="1" s="1"/>
  <c r="AL48" i="1"/>
  <c r="AM48" i="1" s="1"/>
  <c r="AR55" i="1"/>
  <c r="AR51" i="1"/>
  <c r="AT51" i="1" s="1"/>
  <c r="AL57" i="1"/>
  <c r="AM57" i="1" s="1"/>
  <c r="AM61" i="1"/>
  <c r="AL64" i="1"/>
  <c r="AM64" i="1" s="1"/>
  <c r="AK57" i="1"/>
  <c r="AL46" i="1"/>
  <c r="AM46" i="1" s="1"/>
  <c r="AM58" i="1"/>
  <c r="AM56" i="1"/>
  <c r="AS52" i="1"/>
  <c r="AT52" i="1" s="1"/>
  <c r="AS47" i="1"/>
  <c r="AT47" i="1" s="1"/>
  <c r="AM59" i="1"/>
  <c r="AM53" i="1"/>
  <c r="AS59" i="1"/>
  <c r="AT59" i="1" s="1"/>
  <c r="AQ57" i="1"/>
  <c r="AR57" i="1" s="1"/>
  <c r="AS55" i="1"/>
  <c r="AQ45" i="1"/>
  <c r="AR45" i="1" s="1"/>
  <c r="AQ54" i="1"/>
  <c r="AR54" i="1" s="1"/>
  <c r="AQ65" i="1"/>
  <c r="AQ53" i="1"/>
  <c r="AS61" i="1"/>
  <c r="AT61" i="1" s="1"/>
  <c r="AQ62" i="1"/>
  <c r="AS60" i="1"/>
  <c r="AT60" i="1" s="1"/>
  <c r="AQ50" i="1"/>
  <c r="AS58" i="1"/>
  <c r="AT58" i="1" s="1"/>
  <c r="AQ48" i="1"/>
  <c r="AS46" i="1"/>
  <c r="AT46" i="1" s="1"/>
  <c r="AS57" i="1" l="1"/>
  <c r="AT57" i="1" s="1"/>
  <c r="AT55" i="1"/>
  <c r="AR62" i="1"/>
  <c r="AS62" i="1"/>
  <c r="AR50" i="1"/>
  <c r="AS50" i="1"/>
  <c r="AS53" i="1"/>
  <c r="AR53" i="1"/>
  <c r="AS65" i="1"/>
  <c r="AR65" i="1"/>
  <c r="AS54" i="1"/>
  <c r="AT54" i="1" s="1"/>
  <c r="AS45" i="1"/>
  <c r="AT45" i="1" s="1"/>
  <c r="AR48" i="1"/>
  <c r="AS48"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10" i="1"/>
  <c r="AT53" i="1" l="1"/>
  <c r="AT50" i="1"/>
  <c r="AT65" i="1"/>
  <c r="AT62" i="1"/>
  <c r="AT48" i="1"/>
  <c r="AF11" i="1"/>
  <c r="AG11" i="1"/>
  <c r="AI11" i="1"/>
  <c r="AJ11" i="1"/>
  <c r="AL11" i="1" s="1"/>
  <c r="AP11" i="1"/>
  <c r="AF12" i="1"/>
  <c r="AG12" i="1"/>
  <c r="AI12" i="1"/>
  <c r="AJ12" i="1"/>
  <c r="AP12" i="1"/>
  <c r="AF13" i="1"/>
  <c r="AG13" i="1"/>
  <c r="AI13" i="1"/>
  <c r="AK13" i="1" s="1"/>
  <c r="AJ13" i="1"/>
  <c r="AP13" i="1"/>
  <c r="AF14" i="1"/>
  <c r="AG14" i="1"/>
  <c r="AQ14" i="1"/>
  <c r="AF15" i="1"/>
  <c r="AG15" i="1"/>
  <c r="AL15" i="1" s="1"/>
  <c r="AI15" i="1"/>
  <c r="AJ15" i="1"/>
  <c r="AP15" i="1"/>
  <c r="AF16" i="1"/>
  <c r="AG16" i="1"/>
  <c r="AI16" i="1"/>
  <c r="AJ16" i="1"/>
  <c r="AP16" i="1"/>
  <c r="AF17" i="1"/>
  <c r="AG17" i="1"/>
  <c r="AI17" i="1"/>
  <c r="AK17" i="1" s="1"/>
  <c r="AJ17" i="1"/>
  <c r="AP17" i="1"/>
  <c r="AF18" i="1"/>
  <c r="AG18" i="1"/>
  <c r="AI18" i="1"/>
  <c r="AJ18" i="1"/>
  <c r="AL18" i="1" s="1"/>
  <c r="AQ18" i="1"/>
  <c r="AP18" i="1"/>
  <c r="AF19" i="1"/>
  <c r="AG19" i="1"/>
  <c r="AI19" i="1"/>
  <c r="AJ19" i="1"/>
  <c r="AP19" i="1"/>
  <c r="AF20" i="1"/>
  <c r="AG20" i="1"/>
  <c r="AQ20" i="1"/>
  <c r="AF21" i="1"/>
  <c r="AG21" i="1"/>
  <c r="AI21" i="1"/>
  <c r="AJ21" i="1"/>
  <c r="AQ21" i="1"/>
  <c r="AP21" i="1"/>
  <c r="AF22" i="1"/>
  <c r="AG22" i="1"/>
  <c r="AI22" i="1"/>
  <c r="AJ22" i="1"/>
  <c r="AP22" i="1"/>
  <c r="AF23" i="1"/>
  <c r="AG23" i="1"/>
  <c r="AI23" i="1"/>
  <c r="AJ23" i="1"/>
  <c r="AP23" i="1"/>
  <c r="AF24" i="1"/>
  <c r="AG24" i="1"/>
  <c r="AQ24" i="1"/>
  <c r="AF25" i="1"/>
  <c r="AG25" i="1"/>
  <c r="AI25" i="1"/>
  <c r="AK25" i="1" s="1"/>
  <c r="AJ25" i="1"/>
  <c r="AP25" i="1"/>
  <c r="AF26" i="1"/>
  <c r="AG26" i="1"/>
  <c r="AI26" i="1"/>
  <c r="AJ26" i="1"/>
  <c r="AQ26" i="1"/>
  <c r="AF27" i="1"/>
  <c r="AG27" i="1"/>
  <c r="AI27" i="1"/>
  <c r="AJ27" i="1"/>
  <c r="AP27" i="1"/>
  <c r="AF28" i="1"/>
  <c r="AG28" i="1"/>
  <c r="AI28" i="1"/>
  <c r="AJ28" i="1"/>
  <c r="AL28" i="1" s="1"/>
  <c r="AP28" i="1"/>
  <c r="AQ28" i="1"/>
  <c r="AR28" i="1" s="1"/>
  <c r="AF29" i="1"/>
  <c r="AG29" i="1"/>
  <c r="AI29" i="1"/>
  <c r="AJ29" i="1"/>
  <c r="AP29" i="1"/>
  <c r="AQ29" i="1"/>
  <c r="AF30" i="1"/>
  <c r="AG30" i="1"/>
  <c r="AI30" i="1"/>
  <c r="AK30" i="1" s="1"/>
  <c r="AJ30" i="1"/>
  <c r="AP30" i="1"/>
  <c r="AF31" i="1"/>
  <c r="AG31" i="1"/>
  <c r="AI31" i="1"/>
  <c r="AJ31" i="1"/>
  <c r="AP31" i="1"/>
  <c r="AQ31" i="1"/>
  <c r="AF32" i="1"/>
  <c r="AG32" i="1"/>
  <c r="AI32" i="1"/>
  <c r="AJ32" i="1"/>
  <c r="AQ32" i="1"/>
  <c r="AF33" i="1"/>
  <c r="AG33" i="1"/>
  <c r="AI33" i="1"/>
  <c r="AJ33" i="1"/>
  <c r="AL33" i="1" s="1"/>
  <c r="AP33" i="1"/>
  <c r="AF34" i="1"/>
  <c r="AG34" i="1"/>
  <c r="AI34" i="1"/>
  <c r="AJ34" i="1"/>
  <c r="AL34" i="1" s="1"/>
  <c r="AQ34" i="1"/>
  <c r="AF35" i="1"/>
  <c r="AG35" i="1"/>
  <c r="AI35" i="1"/>
  <c r="AJ35" i="1"/>
  <c r="AL35" i="1" s="1"/>
  <c r="AP35" i="1"/>
  <c r="AQ35" i="1"/>
  <c r="AR35" i="1" s="1"/>
  <c r="AL26" i="1" l="1"/>
  <c r="AK26" i="1"/>
  <c r="AK21" i="1"/>
  <c r="AL25" i="1"/>
  <c r="AM25" i="1" s="1"/>
  <c r="AL29" i="1"/>
  <c r="AL27" i="1"/>
  <c r="AM27" i="1" s="1"/>
  <c r="AL22" i="1"/>
  <c r="AK15" i="1"/>
  <c r="AM15" i="1" s="1"/>
  <c r="AK27" i="1"/>
  <c r="AL17" i="1"/>
  <c r="AM17" i="1" s="1"/>
  <c r="AM28" i="1"/>
  <c r="AK29" i="1"/>
  <c r="AM29" i="1" s="1"/>
  <c r="AK35" i="1"/>
  <c r="AM35" i="1" s="1"/>
  <c r="AL19" i="1"/>
  <c r="AL30" i="1"/>
  <c r="AM30" i="1" s="1"/>
  <c r="AL12" i="1"/>
  <c r="AK12" i="1"/>
  <c r="AK28" i="1"/>
  <c r="AL21" i="1"/>
  <c r="AM21" i="1" s="1"/>
  <c r="AR31" i="1"/>
  <c r="AS29" i="1"/>
  <c r="AR18" i="1"/>
  <c r="AR29" i="1"/>
  <c r="AL16" i="1"/>
  <c r="AL31" i="1"/>
  <c r="AK16" i="1"/>
  <c r="AK11" i="1"/>
  <c r="AM11" i="1" s="1"/>
  <c r="AK31" i="1"/>
  <c r="AK18" i="1"/>
  <c r="AL13" i="1"/>
  <c r="AS35" i="1"/>
  <c r="AT35" i="1" s="1"/>
  <c r="AS31" i="1"/>
  <c r="AT31" i="1" s="1"/>
  <c r="AS28" i="1"/>
  <c r="AT28" i="1" s="1"/>
  <c r="AM26" i="1"/>
  <c r="AM18" i="1"/>
  <c r="AR21" i="1"/>
  <c r="AS21" i="1"/>
  <c r="AS18" i="1"/>
  <c r="AR26" i="1"/>
  <c r="AS26" i="1"/>
  <c r="AK32" i="1"/>
  <c r="AP26" i="1"/>
  <c r="AQ17" i="1"/>
  <c r="AQ12" i="1"/>
  <c r="AQ27" i="1"/>
  <c r="AK22" i="1"/>
  <c r="AM22" i="1" s="1"/>
  <c r="AQ30" i="1"/>
  <c r="AQ15" i="1"/>
  <c r="AR15" i="1" s="1"/>
  <c r="AQ25" i="1"/>
  <c r="AR25" i="1" s="1"/>
  <c r="AK23" i="1"/>
  <c r="AK34" i="1"/>
  <c r="AM34" i="1" s="1"/>
  <c r="AQ16" i="1"/>
  <c r="AR16" i="1" s="1"/>
  <c r="AQ11" i="1"/>
  <c r="AP14" i="1"/>
  <c r="AQ13" i="1"/>
  <c r="AR13" i="1" s="1"/>
  <c r="AP32" i="1"/>
  <c r="AK33" i="1"/>
  <c r="AL23" i="1"/>
  <c r="AQ22" i="1"/>
  <c r="AR22" i="1" s="1"/>
  <c r="AK19" i="1"/>
  <c r="AM13" i="1"/>
  <c r="AL32" i="1"/>
  <c r="AP20" i="1"/>
  <c r="AS14" i="1"/>
  <c r="AP34" i="1"/>
  <c r="AR34" i="1" s="1"/>
  <c r="AQ33" i="1"/>
  <c r="AS33" i="1" s="1"/>
  <c r="AP24" i="1"/>
  <c r="AR24" i="1" s="1"/>
  <c r="AR14" i="1"/>
  <c r="AM33" i="1"/>
  <c r="AS32" i="1"/>
  <c r="AR32" i="1"/>
  <c r="AS20" i="1"/>
  <c r="AR20" i="1"/>
  <c r="AS34" i="1"/>
  <c r="AS24" i="1"/>
  <c r="AQ23" i="1"/>
  <c r="AQ19" i="1"/>
  <c r="AM12" i="1" l="1"/>
  <c r="AM31" i="1"/>
  <c r="AM19" i="1"/>
  <c r="AT14" i="1"/>
  <c r="AT18" i="1"/>
  <c r="AM32" i="1"/>
  <c r="AM16" i="1"/>
  <c r="AT24" i="1"/>
  <c r="AT29" i="1"/>
  <c r="AT20" i="1"/>
  <c r="AS22" i="1"/>
  <c r="AT22" i="1" s="1"/>
  <c r="AT26" i="1"/>
  <c r="AT21" i="1"/>
  <c r="AS13" i="1"/>
  <c r="AT13" i="1" s="1"/>
  <c r="AR33" i="1"/>
  <c r="AT33" i="1" s="1"/>
  <c r="AS25" i="1"/>
  <c r="AT25" i="1" s="1"/>
  <c r="AR27" i="1"/>
  <c r="AS27" i="1"/>
  <c r="AS15" i="1"/>
  <c r="AT15" i="1" s="1"/>
  <c r="AS17" i="1"/>
  <c r="AR17" i="1"/>
  <c r="AM23" i="1"/>
  <c r="AS16" i="1"/>
  <c r="AT16" i="1" s="1"/>
  <c r="AR11" i="1"/>
  <c r="AS11" i="1"/>
  <c r="AR30" i="1"/>
  <c r="AS30" i="1"/>
  <c r="AS12" i="1"/>
  <c r="AR12" i="1"/>
  <c r="AT34" i="1"/>
  <c r="AT32" i="1"/>
  <c r="AR19" i="1"/>
  <c r="AS19" i="1"/>
  <c r="AR23" i="1"/>
  <c r="AS23" i="1"/>
  <c r="AT17" i="1" l="1"/>
  <c r="AT27" i="1"/>
  <c r="AT11" i="1"/>
  <c r="AT12" i="1"/>
  <c r="AT30" i="1"/>
  <c r="AT19" i="1"/>
  <c r="AT23" i="1"/>
  <c r="AF10" i="1"/>
  <c r="AQ10" i="1" l="1"/>
  <c r="AJ10" i="1"/>
  <c r="AI10" i="1"/>
  <c r="AG10" i="1"/>
  <c r="AK10" i="1" l="1"/>
  <c r="AL10" i="1"/>
  <c r="AS10" i="1"/>
  <c r="AM10" i="1"/>
  <c r="AP10" i="1"/>
  <c r="AR10" i="1" l="1"/>
  <c r="AT10" i="1" s="1"/>
  <c r="AJ2" i="1" l="1"/>
  <c r="AF6" i="1"/>
  <c r="AJ20" i="1" l="1"/>
  <c r="AL20" i="1" s="1"/>
  <c r="AJ24" i="1"/>
  <c r="AL24" i="1" s="1"/>
  <c r="AI14" i="1"/>
  <c r="AK14" i="1" s="1"/>
  <c r="AJ14" i="1"/>
  <c r="AL14" i="1" s="1"/>
  <c r="AM14" i="1" s="1"/>
  <c r="AI20" i="1"/>
  <c r="AK20" i="1" s="1"/>
  <c r="AI24" i="1"/>
  <c r="AK24" i="1" s="1"/>
  <c r="AM24" i="1" l="1"/>
  <c r="AM20" i="1"/>
</calcChain>
</file>

<file path=xl/sharedStrings.xml><?xml version="1.0" encoding="utf-8"?>
<sst xmlns="http://schemas.openxmlformats.org/spreadsheetml/2006/main" count="647" uniqueCount="105">
  <si>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</si>
  <si>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</si>
  <si>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</si>
  <si>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</si>
  <si>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</si>
  <si>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</si>
  <si>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</si>
  <si>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</si>
  <si>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</si>
  <si>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</si>
  <si>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</si>
  <si>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</si>
  <si>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</si>
  <si>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</si>
  <si>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</si>
  <si>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</si>
  <si>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</si>
  <si>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</si>
  <si>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</si>
  <si>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</si>
  <si>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</si>
  <si>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</si>
  <si>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</si>
  <si>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EUR</t>
  </si>
  <si>
    <t>SELL</t>
  </si>
  <si>
    <t>USD</t>
  </si>
  <si>
    <t>EURUSD</t>
  </si>
  <si>
    <t>FORWARD</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</si>
  <si>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</si>
  <si>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</si>
  <si>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</si>
  <si>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</si>
  <si>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</si>
  <si>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</si>
  <si>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</si>
  <si>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</si>
  <si>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</si>
  <si>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</si>
  <si>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</si>
  <si>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Cours forward initial</t>
  </si>
  <si>
    <t xml:space="preserve">Premium </t>
  </si>
  <si>
    <t>Barrier</t>
  </si>
  <si>
    <t xml:space="preserve">Value Date: </t>
  </si>
  <si>
    <t>Initial Spot Rate</t>
  </si>
  <si>
    <t>SLB</t>
  </si>
  <si>
    <t>TOTAL EURUSD</t>
  </si>
  <si>
    <t>GRAND TOTAL</t>
  </si>
  <si>
    <t>178-D</t>
  </si>
  <si>
    <t>347-D</t>
  </si>
  <si>
    <t>348-D</t>
  </si>
  <si>
    <t>349-D</t>
  </si>
  <si>
    <t>179-D</t>
  </si>
  <si>
    <t>350-D</t>
  </si>
  <si>
    <t>351-D</t>
  </si>
  <si>
    <t>352-D</t>
  </si>
  <si>
    <t>180-D</t>
  </si>
  <si>
    <t>353-D</t>
  </si>
  <si>
    <t>354-D</t>
  </si>
  <si>
    <t>181-D</t>
  </si>
  <si>
    <t>355-D</t>
  </si>
  <si>
    <t>356-D</t>
  </si>
  <si>
    <t>182-D</t>
  </si>
  <si>
    <t>339-D</t>
  </si>
  <si>
    <t>357-D</t>
  </si>
  <si>
    <t>358-D</t>
  </si>
  <si>
    <t>183-D</t>
  </si>
  <si>
    <t>340-D</t>
  </si>
  <si>
    <t>359-D</t>
  </si>
  <si>
    <t>341-D</t>
  </si>
  <si>
    <t>342-D</t>
  </si>
  <si>
    <t>343-D</t>
  </si>
  <si>
    <t>360-D</t>
  </si>
  <si>
    <t>361-D</t>
  </si>
  <si>
    <t>362-D</t>
  </si>
  <si>
    <t>363-D</t>
  </si>
  <si>
    <t>364-D</t>
  </si>
  <si>
    <t>344-D</t>
  </si>
  <si>
    <t>365-D</t>
  </si>
  <si>
    <t>345-D</t>
  </si>
  <si>
    <t>346-D</t>
  </si>
  <si>
    <t>184-D</t>
  </si>
  <si>
    <t>185-D</t>
  </si>
  <si>
    <t>366-D</t>
  </si>
  <si>
    <t>186-D</t>
  </si>
  <si>
    <t>187-D</t>
  </si>
  <si>
    <t>367-D</t>
  </si>
  <si>
    <t>188-D</t>
  </si>
  <si>
    <t>189-D</t>
  </si>
  <si>
    <t>190-D</t>
  </si>
  <si>
    <t>191-D</t>
  </si>
  <si>
    <t>192-D</t>
  </si>
  <si>
    <t>193-D</t>
  </si>
  <si>
    <t>194-D</t>
  </si>
  <si>
    <t>195-D</t>
  </si>
  <si>
    <t>196-D</t>
  </si>
  <si>
    <t>197-D</t>
  </si>
  <si>
    <t>198-D</t>
  </si>
  <si>
    <t>368-D</t>
  </si>
  <si>
    <t>369-D</t>
  </si>
  <si>
    <t>370-D</t>
  </si>
  <si>
    <t>371-D</t>
  </si>
  <si>
    <t>2019-T3</t>
  </si>
  <si>
    <t>2019-T4</t>
  </si>
  <si>
    <t>New Hedge</t>
  </si>
  <si>
    <t>FX Test d'efficacité-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</si>
</sst>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
    <numFmt numFmtId="171" formatCode="_(* #,##0.00_);_(* \(#,##0.00\);_(* &quot;-&quot;??_);_(@_)"/>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8"/>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6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0" fontId="1" fillId="0" borderId="0"/>
    <xf numFmtId="164"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50" fillId="27" borderId="0" xfId="0" applyFont="1" applyFill="1"/>
    <xf numFmtId="0" fontId="51" fillId="27" borderId="0" xfId="0" applyFont="1" applyFill="1" applyBorder="1" applyAlignment="1" applyProtection="1">
      <alignment horizontal="center"/>
      <protection locked="0"/>
    </xf>
    <xf numFmtId="0" fontId="51" fillId="27" borderId="0" xfId="0" applyFont="1" applyFill="1" applyBorder="1" applyAlignment="1" applyProtection="1">
      <alignment horizontal="left"/>
      <protection locked="0"/>
    </xf>
    <xf numFmtId="164" fontId="51" fillId="27" borderId="0" xfId="106" applyFont="1" applyFill="1"/>
    <xf numFmtId="0" fontId="0" fillId="0" borderId="0" xfId="0" applyAlignment="1">
      <alignment horizontal="center"/>
    </xf>
    <xf numFmtId="0" fontId="52" fillId="27" borderId="0" xfId="0" applyFont="1" applyFill="1" applyBorder="1"/>
    <xf numFmtId="0" fontId="52" fillId="27" borderId="0" xfId="0" applyFont="1" applyFill="1" applyBorder="1" applyAlignment="1">
      <alignment horizontal="left"/>
    </xf>
    <xf numFmtId="0" fontId="52" fillId="27" borderId="0" xfId="0" applyFont="1" applyFill="1" applyBorder="1" applyAlignment="1">
      <alignment horizontal="center"/>
    </xf>
    <xf numFmtId="166" fontId="52"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1" fillId="27" borderId="0" xfId="0" applyNumberFormat="1" applyFont="1" applyFill="1" applyBorder="1" applyAlignment="1" applyProtection="1">
      <alignment horizontal="left"/>
      <protection locked="0"/>
    </xf>
    <xf numFmtId="164" fontId="53"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4" fillId="27" borderId="0" xfId="0" applyNumberFormat="1" applyFont="1" applyFill="1"/>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9" fontId="40" fillId="0" borderId="0" xfId="0" applyNumberFormat="1" applyFont="1" applyFill="1" applyBorder="1" applyAlignment="1">
      <alignment horizontal="center" vertical="center"/>
    </xf>
    <xf numFmtId="0" fontId="57" fillId="30" borderId="13" xfId="0" applyFont="1" applyFill="1" applyBorder="1" applyAlignment="1">
      <alignment horizontal="center" vertical="center" wrapText="1"/>
    </xf>
    <xf numFmtId="0" fontId="58"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2" applyNumberFormat="1" applyFont="1" applyFill="1" applyBorder="1" applyAlignment="1">
      <alignment horizontal="center" vertical="center"/>
    </xf>
    <xf numFmtId="170" fontId="58" fillId="0" borderId="0" xfId="0" applyNumberFormat="1" applyFont="1" applyFill="1"/>
    <xf numFmtId="170" fontId="58" fillId="32" borderId="0" xfId="0" applyNumberFormat="1" applyFont="1" applyFill="1"/>
    <xf numFmtId="166" fontId="40" fillId="29" borderId="0" xfId="0" applyNumberFormat="1" applyFont="1" applyFill="1" applyAlignment="1">
      <alignment horizontal="center" vertical="center"/>
    </xf>
    <xf numFmtId="0" fontId="0" fillId="0" borderId="0" xfId="0" applyBorder="1"/>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0" fontId="1" fillId="0" borderId="0" xfId="161" applyAlignment="1">
      <alignment horizontal="center" vertical="center"/>
    </xf>
    <xf numFmtId="0" fontId="40" fillId="29" borderId="0" xfId="161" applyFont="1" applyFill="1" applyAlignment="1">
      <alignment horizontal="center" vertical="center"/>
    </xf>
    <xf numFmtId="0" fontId="40" fillId="29" borderId="25" xfId="161" applyFont="1" applyFill="1" applyBorder="1" applyAlignment="1">
      <alignment horizontal="center" vertical="center"/>
    </xf>
    <xf numFmtId="166" fontId="40" fillId="29" borderId="0" xfId="161" applyNumberFormat="1" applyFont="1" applyFill="1" applyAlignment="1">
      <alignment horizontal="center" vertical="center"/>
    </xf>
    <xf numFmtId="166" fontId="40" fillId="29" borderId="25" xfId="161" applyNumberFormat="1" applyFont="1" applyFill="1" applyBorder="1" applyAlignment="1">
      <alignment horizontal="center" vertical="center"/>
    </xf>
    <xf numFmtId="164" fontId="40" fillId="29" borderId="0" xfId="161" applyNumberFormat="1" applyFont="1" applyFill="1" applyAlignment="1">
      <alignment horizontal="center" vertical="center"/>
    </xf>
    <xf numFmtId="164" fontId="40" fillId="29" borderId="25" xfId="161" applyNumberFormat="1" applyFont="1" applyFill="1" applyBorder="1" applyAlignment="1">
      <alignment horizontal="center" vertical="center"/>
    </xf>
    <xf numFmtId="169" fontId="40" fillId="29" borderId="0" xfId="161" applyNumberFormat="1" applyFont="1" applyFill="1" applyAlignment="1">
      <alignment horizontal="center" vertical="center"/>
    </xf>
    <xf numFmtId="169" fontId="40" fillId="29" borderId="25" xfId="161" applyNumberFormat="1" applyFont="1" applyFill="1" applyBorder="1" applyAlignment="1">
      <alignment horizontal="center" vertical="center"/>
    </xf>
    <xf numFmtId="164" fontId="54" fillId="29" borderId="0" xfId="161" applyNumberFormat="1" applyFont="1" applyFill="1" applyAlignment="1">
      <alignment horizontal="center" vertical="center"/>
    </xf>
    <xf numFmtId="164" fontId="54" fillId="29" borderId="25" xfId="161" applyNumberFormat="1" applyFont="1" applyFill="1" applyBorder="1" applyAlignment="1">
      <alignment horizontal="center" vertical="center"/>
    </xf>
    <xf numFmtId="164" fontId="54"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0" fillId="29" borderId="25" xfId="0" applyFont="1" applyFill="1" applyBorder="1" applyAlignment="1">
      <alignment horizontal="center" vertical="center"/>
    </xf>
    <xf numFmtId="166" fontId="40" fillId="29" borderId="25" xfId="0" applyNumberFormat="1" applyFont="1" applyFill="1" applyBorder="1" applyAlignment="1">
      <alignment horizontal="center" vertical="center"/>
    </xf>
    <xf numFmtId="164" fontId="54" fillId="29" borderId="25"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9" fontId="40" fillId="29" borderId="25" xfId="0" applyNumberFormat="1" applyFont="1" applyFill="1" applyBorder="1" applyAlignment="1">
      <alignment horizontal="center" vertical="center"/>
    </xf>
    <xf numFmtId="0" fontId="48" fillId="29" borderId="0" xfId="0" applyFont="1" applyFill="1" applyBorder="1" applyAlignment="1">
      <alignment horizontal="center" vertical="center"/>
    </xf>
    <xf numFmtId="164" fontId="59" fillId="29" borderId="12" xfId="0" applyNumberFormat="1" applyFont="1" applyFill="1" applyBorder="1" applyAlignment="1">
      <alignment horizontal="center" vertical="center"/>
    </xf>
    <xf numFmtId="0" fontId="48" fillId="29" borderId="12" xfId="0" applyFont="1" applyFill="1" applyBorder="1" applyAlignment="1">
      <alignment horizontal="center" vertical="center"/>
    </xf>
    <xf numFmtId="164" fontId="48" fillId="29" borderId="12"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0" fontId="48" fillId="29" borderId="0" xfId="0" applyFont="1" applyFill="1" applyAlignment="1">
      <alignment horizontal="center" vertical="center"/>
    </xf>
    <xf numFmtId="164" fontId="48" fillId="29" borderId="0" xfId="0" applyNumberFormat="1" applyFont="1" applyFill="1" applyAlignment="1">
      <alignment horizontal="center" vertical="center"/>
    </xf>
    <xf numFmtId="169" fontId="48" fillId="29" borderId="0" xfId="0" applyNumberFormat="1" applyFont="1" applyFill="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6" fillId="31" borderId="23" xfId="0" applyFont="1" applyFill="1" applyBorder="1" applyAlignment="1">
      <alignment horizontal="center" vertical="center"/>
    </xf>
    <xf numFmtId="0" fontId="56" fillId="31" borderId="12" xfId="0" applyFont="1" applyFill="1" applyBorder="1" applyAlignment="1">
      <alignment horizontal="center" vertical="center"/>
    </xf>
    <xf numFmtId="0" fontId="56" fillId="31" borderId="24" xfId="0" applyFont="1" applyFill="1" applyBorder="1" applyAlignment="1">
      <alignment horizontal="center" vertical="center"/>
    </xf>
    <xf numFmtId="0" fontId="57" fillId="30" borderId="17" xfId="0" applyFont="1" applyFill="1" applyBorder="1" applyAlignment="1">
      <alignment horizontal="center" vertical="center"/>
    </xf>
    <xf numFmtId="0" fontId="57" fillId="30" borderId="26" xfId="0" applyFont="1" applyFill="1" applyBorder="1" applyAlignment="1">
      <alignment horizontal="center" vertical="center"/>
    </xf>
    <xf numFmtId="0" fontId="57" fillId="30" borderId="18" xfId="0" applyFont="1" applyFill="1" applyBorder="1" applyAlignment="1">
      <alignment horizontal="center" vertical="center"/>
    </xf>
    <xf numFmtId="0" fontId="57" fillId="30" borderId="13" xfId="0" applyFont="1" applyFill="1" applyBorder="1" applyAlignment="1">
      <alignment horizontal="center" vertical="center"/>
    </xf>
    <xf numFmtId="0" fontId="57" fillId="30" borderId="23" xfId="0" applyFont="1" applyFill="1" applyBorder="1" applyAlignment="1">
      <alignment horizontal="center" vertical="center"/>
    </xf>
    <xf numFmtId="0" fontId="57" fillId="30" borderId="14" xfId="0" applyFont="1" applyFill="1" applyBorder="1" applyAlignment="1">
      <alignment horizontal="center" vertical="center" wrapText="1"/>
    </xf>
    <xf numFmtId="0" fontId="57" fillId="30" borderId="16" xfId="0" applyFont="1" applyFill="1" applyBorder="1" applyAlignment="1">
      <alignment horizontal="center" vertical="center" wrapText="1"/>
    </xf>
    <xf numFmtId="166" fontId="56" fillId="31" borderId="23"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6" fontId="48" fillId="29" borderId="0" xfId="0" applyNumberFormat="1" applyFont="1" applyFill="1" applyAlignment="1">
      <alignment horizontal="center" vertical="center"/>
    </xf>
    <xf numFmtId="164" fontId="59" fillId="29" borderId="0" xfId="0" applyNumberFormat="1" applyFont="1" applyFill="1" applyAlignment="1">
      <alignment horizontal="center" vertical="center"/>
    </xf>
    <xf numFmtId="169" fontId="43" fillId="27" borderId="0" xfId="0" applyNumberFormat="1"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164" fontId="48" fillId="28" borderId="13" xfId="0" applyNumberFormat="1" applyFont="1" applyFill="1" applyBorder="1" applyAlignment="1">
      <alignment horizontal="center"/>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cellXfs>
  <cellStyles count="16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3 2" xfId="144" xr:uid="{00000000-0005-0000-0000-00004A000000}"/>
    <cellStyle name="Comma 4" xfId="75" xr:uid="{00000000-0005-0000-0000-00004B000000}"/>
    <cellStyle name="Comma 4 2" xfId="145" xr:uid="{00000000-0005-0000-0000-00004C000000}"/>
    <cellStyle name="Comma 5" xfId="76" xr:uid="{00000000-0005-0000-0000-00004D000000}"/>
    <cellStyle name="Comma 6" xfId="77" xr:uid="{00000000-0005-0000-0000-00004E000000}"/>
    <cellStyle name="Comma 6 2" xfId="146" xr:uid="{00000000-0005-0000-0000-00004F000000}"/>
    <cellStyle name="Comma 7" xfId="78" xr:uid="{00000000-0005-0000-0000-000050000000}"/>
    <cellStyle name="Commentaire 2" xfId="79" xr:uid="{00000000-0005-0000-0000-000052000000}"/>
    <cellStyle name="Correcto" xfId="80" xr:uid="{00000000-0005-0000-0000-000053000000}"/>
    <cellStyle name="Encabez. 1" xfId="81" xr:uid="{00000000-0005-0000-0000-000054000000}"/>
    <cellStyle name="Encabez. 2" xfId="82" xr:uid="{00000000-0005-0000-0000-000055000000}"/>
    <cellStyle name="Encabezado 3" xfId="83" xr:uid="{00000000-0005-0000-0000-000056000000}"/>
    <cellStyle name="Encabezado 4" xfId="84" xr:uid="{00000000-0005-0000-0000-000057000000}"/>
    <cellStyle name="Énfasis1" xfId="85" xr:uid="{00000000-0005-0000-0000-000058000000}"/>
    <cellStyle name="Énfasis2" xfId="86" xr:uid="{00000000-0005-0000-0000-000059000000}"/>
    <cellStyle name="Énfasis3" xfId="87" xr:uid="{00000000-0005-0000-0000-00005A000000}"/>
    <cellStyle name="Énfasis4" xfId="88" xr:uid="{00000000-0005-0000-0000-00005B000000}"/>
    <cellStyle name="Énfasis5" xfId="89" xr:uid="{00000000-0005-0000-0000-00005C000000}"/>
    <cellStyle name="Énfasis6" xfId="90" xr:uid="{00000000-0005-0000-0000-00005D000000}"/>
    <cellStyle name="Entrada" xfId="91" xr:uid="{00000000-0005-0000-0000-00005E000000}"/>
    <cellStyle name="Entrée" xfId="92" builtinId="20" customBuiltin="1"/>
    <cellStyle name="Euro" xfId="93" xr:uid="{00000000-0005-0000-0000-000060000000}"/>
    <cellStyle name="Euro 2" xfId="94" xr:uid="{00000000-0005-0000-0000-000061000000}"/>
    <cellStyle name="Explanatory Text" xfId="95" xr:uid="{00000000-0005-0000-0000-000062000000}"/>
    <cellStyle name="Explicación" xfId="96" xr:uid="{00000000-0005-0000-0000-000063000000}"/>
    <cellStyle name="Good" xfId="97" xr:uid="{00000000-0005-0000-0000-000064000000}"/>
    <cellStyle name="Heading 1" xfId="98" xr:uid="{00000000-0005-0000-0000-000065000000}"/>
    <cellStyle name="Heading 2" xfId="99" xr:uid="{00000000-0005-0000-0000-000066000000}"/>
    <cellStyle name="Heading 3" xfId="100" xr:uid="{00000000-0005-0000-0000-000067000000}"/>
    <cellStyle name="Heading 4" xfId="101" xr:uid="{00000000-0005-0000-0000-000068000000}"/>
    <cellStyle name="Incorrecto" xfId="102" xr:uid="{00000000-0005-0000-0000-000069000000}"/>
    <cellStyle name="Input" xfId="103" xr:uid="{00000000-0005-0000-0000-00006A000000}"/>
    <cellStyle name="Insatisfaisant" xfId="104" builtinId="27" customBuiltin="1"/>
    <cellStyle name="Linked Cell" xfId="105" xr:uid="{00000000-0005-0000-0000-00006C000000}"/>
    <cellStyle name="Milliers" xfId="106" builtinId="3"/>
    <cellStyle name="Milliers 2" xfId="107" xr:uid="{00000000-0005-0000-0000-00006E000000}"/>
    <cellStyle name="Milliers 2 2" xfId="148" xr:uid="{00000000-0005-0000-0000-00006F000000}"/>
    <cellStyle name="Neutral" xfId="108" xr:uid="{00000000-0005-0000-0000-000070000000}"/>
    <cellStyle name="Neutre" xfId="109" builtinId="28" customBuiltin="1"/>
    <cellStyle name="Normal" xfId="0" builtinId="0"/>
    <cellStyle name="Normal - Style1" xfId="110" xr:uid="{00000000-0005-0000-0000-000073000000}"/>
    <cellStyle name="Normal 10" xfId="157" xr:uid="{00000000-0005-0000-0000-000074000000}"/>
    <cellStyle name="Normal 11" xfId="158" xr:uid="{00000000-0005-0000-0000-000075000000}"/>
    <cellStyle name="Normal 12" xfId="159" xr:uid="{00000000-0005-0000-0000-000076000000}"/>
    <cellStyle name="Normal 13" xfId="160" xr:uid="{00000000-0005-0000-0000-000077000000}"/>
    <cellStyle name="Normal 14" xfId="161" xr:uid="{00000000-0005-0000-0000-000078000000}"/>
    <cellStyle name="Normal 15" xfId="162" xr:uid="{00000000-0005-0000-0000-000079000000}"/>
    <cellStyle name="Normal 2" xfId="111" xr:uid="{00000000-0005-0000-0000-00007A000000}"/>
    <cellStyle name="Normal 2 2" xfId="112" xr:uid="{00000000-0005-0000-0000-00007B000000}"/>
    <cellStyle name="Normal 2_portfolio_OR" xfId="113" xr:uid="{00000000-0005-0000-0000-00007C000000}"/>
    <cellStyle name="Normal 3" xfId="114" xr:uid="{00000000-0005-0000-0000-00007D000000}"/>
    <cellStyle name="Normal 3 2" xfId="149" xr:uid="{00000000-0005-0000-0000-00007E000000}"/>
    <cellStyle name="Normal 4" xfId="115" xr:uid="{00000000-0005-0000-0000-00007F000000}"/>
    <cellStyle name="Normal 4 2" xfId="150" xr:uid="{00000000-0005-0000-0000-000080000000}"/>
    <cellStyle name="Normal 5" xfId="143" xr:uid="{00000000-0005-0000-0000-000081000000}"/>
    <cellStyle name="Normal 6" xfId="147" xr:uid="{00000000-0005-0000-0000-000082000000}"/>
    <cellStyle name="Normal 7" xfId="154" xr:uid="{00000000-0005-0000-0000-000083000000}"/>
    <cellStyle name="Normal 8" xfId="155" xr:uid="{00000000-0005-0000-0000-000084000000}"/>
    <cellStyle name="Normal 9" xfId="156" xr:uid="{00000000-0005-0000-0000-000085000000}"/>
    <cellStyle name="Nota" xfId="116" xr:uid="{00000000-0005-0000-0000-000086000000}"/>
    <cellStyle name="Nota 2" xfId="117" xr:uid="{00000000-0005-0000-0000-000087000000}"/>
    <cellStyle name="Note" xfId="118" builtinId="10" customBuiltin="1"/>
    <cellStyle name="Note 2" xfId="119" xr:uid="{00000000-0005-0000-0000-000088000000}"/>
    <cellStyle name="Output" xfId="120" xr:uid="{00000000-0005-0000-0000-000089000000}"/>
    <cellStyle name="Percent 2" xfId="121" xr:uid="{00000000-0005-0000-0000-00008A000000}"/>
    <cellStyle name="Percent 2 2" xfId="122" xr:uid="{00000000-0005-0000-0000-00008B000000}"/>
    <cellStyle name="Percent 3" xfId="123" xr:uid="{00000000-0005-0000-0000-00008C000000}"/>
    <cellStyle name="Percent 3 2" xfId="151" xr:uid="{00000000-0005-0000-0000-00008D000000}"/>
    <cellStyle name="Percent 4" xfId="124" xr:uid="{00000000-0005-0000-0000-00008E000000}"/>
    <cellStyle name="Percent 4 2" xfId="152" xr:uid="{00000000-0005-0000-0000-00008F000000}"/>
    <cellStyle name="Percent 5" xfId="125" xr:uid="{00000000-0005-0000-0000-000090000000}"/>
    <cellStyle name="Percent 6" xfId="126" xr:uid="{00000000-0005-0000-0000-000091000000}"/>
    <cellStyle name="Pourcentage" xfId="142" builtinId="5"/>
    <cellStyle name="Pourcentage 2" xfId="127" xr:uid="{00000000-0005-0000-0000-000093000000}"/>
    <cellStyle name="Pourcentage 2 2" xfId="153" xr:uid="{00000000-0005-0000-0000-000094000000}"/>
    <cellStyle name="Salida" xfId="128" xr:uid="{00000000-0005-0000-0000-000095000000}"/>
    <cellStyle name="Satisfaisant" xfId="129" builtinId="26" customBuiltin="1"/>
    <cellStyle name="Sortie" xfId="130" builtinId="21" customBuiltin="1"/>
    <cellStyle name="Texte explicatif" xfId="131" builtinId="53" customBuiltin="1"/>
    <cellStyle name="Title" xfId="132" xr:uid="{00000000-0005-0000-0000-000099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F000000}"/>
    <cellStyle name="Total" xfId="139" builtinId="25" customBuiltin="1"/>
    <cellStyle name="Vérification" xfId="140" builtinId="23" customBuiltin="1"/>
    <cellStyle name="Warning Text" xfId="141" xr:uid="{00000000-0005-0000-0000-0000A2000000}"/>
  </cellStyles>
  <dxfs count="2">
    <dxf>
      <font>
        <condense val="0"/>
        <extend val="0"/>
        <color indexed="1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1006850</xdr:colOff>
      <xdr:row>3</xdr:row>
      <xdr:rowOff>9525</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1021555</xdr:colOff>
      <xdr:row>0</xdr:row>
      <xdr:rowOff>157163</xdr:rowOff>
    </xdr:from>
    <xdr:to>
      <xdr:col>14</xdr:col>
      <xdr:colOff>426923</xdr:colOff>
      <xdr:row>2</xdr:row>
      <xdr:rowOff>134303</xdr:rowOff>
    </xdr:to>
    <xdr:pic>
      <xdr:nvPicPr>
        <xdr:cNvPr id="3" name="Picture 1" descr="kerius-logo-tex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65368" y="157163"/>
          <a:ext cx="2167618" cy="56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BF511"/>
  <sheetViews>
    <sheetView showGridLines="0" tabSelected="1" zoomScale="80" zoomScaleNormal="80" workbookViewId="0">
      <pane ySplit="8" topLeftCell="A36" activePane="bottomLeft" state="frozen"/>
      <selection pane="bottomLeft" activeCell="AJ45" sqref="AJ45"/>
    </sheetView>
  </sheetViews>
  <sheetFormatPr baseColWidth="10" defaultColWidth="9.140625" defaultRowHeight="12.75" x14ac:dyDescent="0.2"/>
  <cols>
    <col min="1" max="1" width="15" customWidth="1"/>
    <col min="2" max="2" width="11.5703125" bestFit="1" customWidth="1"/>
    <col min="3" max="3" width="9.28515625" bestFit="1" customWidth="1"/>
    <col min="4" max="4" width="13.42578125" style="15" bestFit="1" customWidth="1"/>
    <col min="5" max="5" width="11.5703125" style="34" bestFit="1" customWidth="1"/>
    <col min="6" max="6" width="11.7109375" style="34" bestFit="1" customWidth="1"/>
    <col min="7" max="7" width="11.42578125" style="34" bestFit="1" customWidth="1"/>
    <col min="8" max="8" width="9.42578125" bestFit="1" customWidth="1"/>
    <col min="9" max="9" width="16.42578125" bestFit="1" customWidth="1"/>
    <col min="10" max="10" width="4.5703125" bestFit="1" customWidth="1"/>
    <col min="11" max="11" width="15.7109375" style="37" bestFit="1" customWidth="1"/>
    <col min="12" max="12" width="9.42578125" bestFit="1" customWidth="1"/>
    <col min="13" max="13" width="11.5703125" bestFit="1" customWidth="1"/>
    <col min="14" max="14" width="4.5703125" bestFit="1" customWidth="1"/>
    <col min="15" max="15" width="15" style="37" bestFit="1" customWidth="1"/>
    <col min="16" max="16" width="16.28515625" style="37" bestFit="1" customWidth="1"/>
    <col min="17" max="17" width="8" bestFit="1" customWidth="1"/>
    <col min="18" max="18" width="15.7109375" style="51" bestFit="1" customWidth="1"/>
    <col min="19" max="19" width="7.85546875" style="54" bestFit="1" customWidth="1"/>
    <col min="20" max="20" width="10.28515625" style="54" customWidth="1"/>
    <col min="21" max="21" width="4.28515625" style="54" bestFit="1" customWidth="1"/>
    <col min="22" max="22" width="2.7109375" customWidth="1"/>
    <col min="23" max="23" width="10.7109375" style="48" bestFit="1" customWidth="1"/>
    <col min="24" max="24" width="13.7109375" style="48" bestFit="1" customWidth="1"/>
    <col min="25" max="26" width="12" style="37" bestFit="1" customWidth="1"/>
    <col min="27" max="27" width="15.5703125" style="37" bestFit="1" customWidth="1"/>
    <col min="28" max="28" width="12.7109375" style="37" bestFit="1" customWidth="1"/>
    <col min="29" max="29" width="3.7109375" style="37" customWidth="1"/>
    <col min="30" max="30" width="10.28515625" bestFit="1" customWidth="1"/>
    <col min="31" max="31" width="3.7109375" customWidth="1"/>
    <col min="32" max="32" width="15.85546875" bestFit="1" customWidth="1"/>
    <col min="33" max="33" width="16.7109375" bestFit="1" customWidth="1"/>
    <col min="34" max="34" width="3" customWidth="1"/>
    <col min="35" max="35" width="16.28515625" bestFit="1" customWidth="1"/>
    <col min="36" max="36" width="16.7109375" bestFit="1" customWidth="1"/>
    <col min="37" max="37" width="15.85546875" bestFit="1" customWidth="1"/>
    <col min="38" max="38" width="16.7109375" bestFit="1" customWidth="1"/>
    <col min="39" max="39" width="9.28515625" bestFit="1" customWidth="1"/>
    <col min="40" max="40" width="2.140625" customWidth="1"/>
    <col min="41" max="41" width="11.7109375" bestFit="1" customWidth="1"/>
    <col min="42" max="42" width="15.85546875" bestFit="1" customWidth="1"/>
    <col min="43" max="43" width="16.7109375" bestFit="1" customWidth="1"/>
    <col min="44" max="44" width="15.85546875" bestFit="1" customWidth="1"/>
    <col min="45" max="45" width="16.7109375" bestFit="1" customWidth="1"/>
    <col min="46" max="46" width="9.28515625" bestFit="1" customWidth="1"/>
  </cols>
  <sheetData>
    <row r="1" spans="1:58" s="3" customFormat="1" ht="30" x14ac:dyDescent="0.4">
      <c r="A1" s="1" t="s">
        <v>104</v>
      </c>
      <c r="B1" s="2"/>
      <c r="C1" s="2"/>
      <c r="D1" s="4"/>
      <c r="E1" s="32"/>
      <c r="F1" s="32"/>
      <c r="G1" s="32"/>
      <c r="H1" s="2"/>
      <c r="I1" s="2"/>
      <c r="J1" s="2"/>
      <c r="K1" s="35"/>
      <c r="L1" s="2"/>
      <c r="M1" s="2"/>
      <c r="N1" s="2"/>
      <c r="O1" s="35"/>
      <c r="P1" s="35"/>
      <c r="Q1" s="2"/>
      <c r="R1" s="49"/>
      <c r="S1" s="49"/>
      <c r="T1" s="52"/>
      <c r="U1" s="52"/>
      <c r="V1" s="5"/>
      <c r="W1" s="139"/>
      <c r="X1" s="139"/>
      <c r="Y1" s="38"/>
      <c r="Z1" s="38"/>
      <c r="AA1" s="38"/>
      <c r="AB1" s="38"/>
      <c r="AC1" s="38"/>
    </row>
    <row r="2" spans="1:58" s="6" customFormat="1" ht="15.75" x14ac:dyDescent="0.25">
      <c r="A2" s="69" t="s">
        <v>42</v>
      </c>
      <c r="B2" s="69">
        <v>43644</v>
      </c>
      <c r="C2" s="69"/>
      <c r="D2" s="23"/>
      <c r="E2" s="33"/>
      <c r="F2" s="33"/>
      <c r="G2" s="33"/>
      <c r="H2" s="7"/>
      <c r="I2" s="7"/>
      <c r="J2" s="7"/>
      <c r="K2" s="36"/>
      <c r="L2" s="7"/>
      <c r="M2" s="7"/>
      <c r="N2" s="7"/>
      <c r="O2" s="36"/>
      <c r="P2" s="36"/>
      <c r="Q2" s="7"/>
      <c r="R2" s="50"/>
      <c r="S2" s="50"/>
      <c r="T2" s="53"/>
      <c r="U2" s="53"/>
      <c r="V2" s="8"/>
      <c r="W2" s="46"/>
      <c r="X2" s="46"/>
      <c r="Y2" s="39"/>
      <c r="Z2" s="39"/>
      <c r="AA2" s="39"/>
      <c r="AB2" s="39"/>
      <c r="AC2" s="39"/>
      <c r="AI2" s="58" t="s">
        <v>32</v>
      </c>
      <c r="AJ2" s="64">
        <f>-AJ3</f>
        <v>-0.3</v>
      </c>
    </row>
    <row r="3" spans="1:58" s="6" customFormat="1" ht="15.75" x14ac:dyDescent="0.25">
      <c r="A3" s="69"/>
      <c r="B3" s="71"/>
      <c r="C3" s="71"/>
      <c r="D3" s="26"/>
      <c r="E3" s="33"/>
      <c r="F3" s="33"/>
      <c r="G3" s="33"/>
      <c r="H3" s="7"/>
      <c r="I3" s="7"/>
      <c r="J3" s="7"/>
      <c r="K3" s="36"/>
      <c r="L3" s="7"/>
      <c r="M3" s="7"/>
      <c r="N3" s="7"/>
      <c r="O3" s="36"/>
      <c r="P3" s="36"/>
      <c r="Q3" s="7"/>
      <c r="R3" s="50"/>
      <c r="S3" s="50"/>
      <c r="T3" s="53"/>
      <c r="U3" s="53"/>
      <c r="V3" s="8"/>
      <c r="W3" s="46"/>
      <c r="X3" s="46"/>
      <c r="Y3" s="39"/>
      <c r="Z3" s="39"/>
      <c r="AA3" s="39"/>
      <c r="AB3" s="39"/>
      <c r="AC3" s="39"/>
      <c r="AD3" s="9"/>
      <c r="AI3" s="58" t="s">
        <v>33</v>
      </c>
      <c r="AJ3" s="65">
        <v>0.3</v>
      </c>
    </row>
    <row r="4" spans="1:58" s="6" customFormat="1" ht="7.5" customHeight="1" x14ac:dyDescent="0.25">
      <c r="B4" s="70"/>
      <c r="C4" s="70"/>
      <c r="D4" s="26"/>
      <c r="E4" s="33"/>
      <c r="F4" s="33"/>
      <c r="G4" s="33"/>
      <c r="H4" s="7"/>
      <c r="I4" s="7"/>
      <c r="J4" s="7"/>
      <c r="K4" s="36"/>
      <c r="L4" s="7"/>
      <c r="M4" s="7"/>
      <c r="N4" s="7"/>
      <c r="O4" s="36"/>
      <c r="P4" s="36"/>
      <c r="Q4" s="7"/>
      <c r="R4" s="50"/>
      <c r="S4" s="50"/>
      <c r="T4" s="53"/>
      <c r="U4" s="53"/>
      <c r="V4" s="8"/>
      <c r="W4" s="46"/>
      <c r="X4" s="46"/>
      <c r="Y4" s="39"/>
      <c r="Z4" s="39"/>
      <c r="AA4" s="39"/>
      <c r="AB4" s="39"/>
      <c r="AC4" s="39"/>
      <c r="AD4" s="10"/>
    </row>
    <row r="5" spans="1:58" s="6" customFormat="1" ht="6" customHeight="1" x14ac:dyDescent="0.25">
      <c r="B5" s="70"/>
      <c r="C5" s="70"/>
      <c r="D5" s="26"/>
      <c r="E5" s="33"/>
      <c r="F5" s="33"/>
      <c r="G5" s="33"/>
      <c r="H5" s="7"/>
      <c r="I5" s="7"/>
      <c r="J5" s="7"/>
      <c r="K5" s="36"/>
      <c r="L5" s="7"/>
      <c r="M5" s="7"/>
      <c r="N5" s="7"/>
      <c r="O5" s="36"/>
      <c r="P5" s="36"/>
      <c r="Q5" s="7"/>
      <c r="R5" s="50"/>
      <c r="S5" s="50"/>
      <c r="T5" s="53"/>
      <c r="U5" s="53"/>
      <c r="V5" s="8"/>
      <c r="W5" s="46"/>
      <c r="X5" s="46"/>
      <c r="Y5" s="40"/>
      <c r="Z5" s="40"/>
      <c r="AA5" s="39"/>
      <c r="AB5" s="39"/>
      <c r="AC5" s="39"/>
      <c r="AD5" s="10"/>
    </row>
    <row r="6" spans="1:58" s="59" customFormat="1" ht="15.75" x14ac:dyDescent="0.25">
      <c r="A6" s="114" t="s">
        <v>0</v>
      </c>
      <c r="B6" s="117" t="s">
        <v>1</v>
      </c>
      <c r="C6" s="117" t="s">
        <v>2</v>
      </c>
      <c r="D6" s="117" t="s">
        <v>3</v>
      </c>
      <c r="E6" s="108" t="s">
        <v>4</v>
      </c>
      <c r="F6" s="108" t="s">
        <v>5</v>
      </c>
      <c r="G6" s="108" t="s">
        <v>6</v>
      </c>
      <c r="H6" s="102" t="s">
        <v>7</v>
      </c>
      <c r="I6" s="111" t="s">
        <v>8</v>
      </c>
      <c r="J6" s="102" t="s">
        <v>9</v>
      </c>
      <c r="K6" s="103"/>
      <c r="L6" s="102" t="s">
        <v>7</v>
      </c>
      <c r="M6" s="111" t="s">
        <v>8</v>
      </c>
      <c r="N6" s="102" t="s">
        <v>10</v>
      </c>
      <c r="O6" s="103"/>
      <c r="P6" s="111" t="s">
        <v>43</v>
      </c>
      <c r="Q6" s="102" t="s">
        <v>11</v>
      </c>
      <c r="R6" s="103"/>
      <c r="S6" s="72"/>
      <c r="T6" s="102" t="s">
        <v>40</v>
      </c>
      <c r="U6" s="103"/>
      <c r="V6" s="73"/>
      <c r="W6" s="118" t="s">
        <v>12</v>
      </c>
      <c r="X6" s="119"/>
      <c r="Y6" s="119"/>
      <c r="Z6" s="119"/>
      <c r="AA6" s="119"/>
      <c r="AB6" s="120"/>
      <c r="AC6" s="39"/>
      <c r="AD6" s="117" t="s">
        <v>18</v>
      </c>
      <c r="AF6" s="133">
        <f>B2</f>
        <v>43644</v>
      </c>
      <c r="AG6" s="125"/>
      <c r="AH6" s="6"/>
      <c r="AI6" s="123" t="s">
        <v>28</v>
      </c>
      <c r="AJ6" s="124"/>
      <c r="AK6" s="124"/>
      <c r="AL6" s="124"/>
      <c r="AM6" s="125"/>
      <c r="AN6" s="6"/>
      <c r="AO6" s="123" t="s">
        <v>36</v>
      </c>
      <c r="AP6" s="124"/>
      <c r="AQ6" s="124"/>
      <c r="AR6" s="124"/>
      <c r="AS6" s="124"/>
      <c r="AT6" s="125"/>
    </row>
    <row r="7" spans="1:58" s="59" customFormat="1" ht="15.75" x14ac:dyDescent="0.25">
      <c r="A7" s="115"/>
      <c r="B7" s="117"/>
      <c r="C7" s="117"/>
      <c r="D7" s="117"/>
      <c r="E7" s="109"/>
      <c r="F7" s="109"/>
      <c r="G7" s="109"/>
      <c r="H7" s="104"/>
      <c r="I7" s="112"/>
      <c r="J7" s="104"/>
      <c r="K7" s="105"/>
      <c r="L7" s="104"/>
      <c r="M7" s="112"/>
      <c r="N7" s="104"/>
      <c r="O7" s="105"/>
      <c r="P7" s="112"/>
      <c r="Q7" s="104"/>
      <c r="R7" s="105"/>
      <c r="S7" s="68" t="s">
        <v>41</v>
      </c>
      <c r="T7" s="104"/>
      <c r="U7" s="105"/>
      <c r="V7" s="73"/>
      <c r="W7" s="121" t="s">
        <v>13</v>
      </c>
      <c r="X7" s="121" t="s">
        <v>14</v>
      </c>
      <c r="Y7" s="118" t="s">
        <v>23</v>
      </c>
      <c r="Z7" s="119"/>
      <c r="AA7" s="119"/>
      <c r="AB7" s="120"/>
      <c r="AC7" s="39"/>
      <c r="AD7" s="117"/>
      <c r="AF7" s="129" t="s">
        <v>37</v>
      </c>
      <c r="AG7" s="129"/>
      <c r="AH7" s="6"/>
      <c r="AI7" s="129" t="s">
        <v>31</v>
      </c>
      <c r="AJ7" s="129"/>
      <c r="AK7" s="129" t="s">
        <v>29</v>
      </c>
      <c r="AL7" s="130"/>
      <c r="AM7" s="131" t="s">
        <v>30</v>
      </c>
      <c r="AN7" s="6"/>
      <c r="AO7" s="126" t="s">
        <v>38</v>
      </c>
      <c r="AP7" s="127"/>
      <c r="AQ7" s="128"/>
      <c r="AR7" s="129" t="s">
        <v>29</v>
      </c>
      <c r="AS7" s="130"/>
      <c r="AT7" s="131" t="s">
        <v>30</v>
      </c>
    </row>
    <row r="8" spans="1:58" s="59" customFormat="1" ht="22.5" x14ac:dyDescent="0.25">
      <c r="A8" s="116"/>
      <c r="B8" s="117"/>
      <c r="C8" s="117"/>
      <c r="D8" s="117"/>
      <c r="E8" s="110"/>
      <c r="F8" s="110"/>
      <c r="G8" s="110"/>
      <c r="H8" s="106"/>
      <c r="I8" s="113"/>
      <c r="J8" s="106"/>
      <c r="K8" s="107"/>
      <c r="L8" s="106"/>
      <c r="M8" s="113"/>
      <c r="N8" s="106"/>
      <c r="O8" s="107"/>
      <c r="P8" s="113"/>
      <c r="Q8" s="106"/>
      <c r="R8" s="107"/>
      <c r="S8" s="74"/>
      <c r="T8" s="106"/>
      <c r="U8" s="107"/>
      <c r="V8" s="73"/>
      <c r="W8" s="122"/>
      <c r="X8" s="122"/>
      <c r="Y8" s="140" t="s">
        <v>15</v>
      </c>
      <c r="Z8" s="141"/>
      <c r="AA8" s="142" t="s">
        <v>16</v>
      </c>
      <c r="AB8" s="142" t="s">
        <v>17</v>
      </c>
      <c r="AC8" s="39"/>
      <c r="AD8" s="117"/>
      <c r="AF8" s="57" t="s">
        <v>34</v>
      </c>
      <c r="AG8" s="57" t="s">
        <v>35</v>
      </c>
      <c r="AH8" s="6"/>
      <c r="AI8" s="57" t="s">
        <v>34</v>
      </c>
      <c r="AJ8" s="57" t="s">
        <v>35</v>
      </c>
      <c r="AK8" s="57" t="s">
        <v>34</v>
      </c>
      <c r="AL8" s="57" t="s">
        <v>35</v>
      </c>
      <c r="AM8" s="132"/>
      <c r="AN8" s="6"/>
      <c r="AO8" s="57" t="s">
        <v>39</v>
      </c>
      <c r="AP8" s="57" t="s">
        <v>34</v>
      </c>
      <c r="AQ8" s="57" t="s">
        <v>35</v>
      </c>
      <c r="AR8" s="57" t="s">
        <v>34</v>
      </c>
      <c r="AS8" s="57" t="s">
        <v>35</v>
      </c>
      <c r="AT8" s="132"/>
    </row>
    <row r="9" spans="1:58" ht="15.75" x14ac:dyDescent="0.25">
      <c r="A9" s="43"/>
      <c r="B9" s="43"/>
      <c r="C9" s="43"/>
      <c r="D9" s="43"/>
      <c r="E9" s="44"/>
      <c r="F9" s="44"/>
      <c r="G9" s="44"/>
      <c r="H9" s="43"/>
      <c r="I9" s="43"/>
      <c r="J9" s="43"/>
      <c r="K9" s="45"/>
      <c r="L9" s="43"/>
      <c r="M9" s="43"/>
      <c r="N9" s="43"/>
      <c r="O9" s="45"/>
      <c r="P9" s="45"/>
      <c r="Q9" s="43"/>
      <c r="R9" s="47"/>
      <c r="S9" s="45"/>
      <c r="T9" s="45"/>
      <c r="U9" s="45"/>
      <c r="V9" s="43"/>
      <c r="W9" s="47"/>
      <c r="X9" s="47"/>
      <c r="Y9" s="45"/>
      <c r="Z9" s="45"/>
      <c r="AA9" s="45"/>
      <c r="AB9" s="45"/>
      <c r="AC9" s="39"/>
      <c r="AD9" s="43"/>
      <c r="AH9" s="6"/>
      <c r="AN9" s="6"/>
    </row>
    <row r="10" spans="1:58" s="41" customFormat="1" ht="15.75" x14ac:dyDescent="0.25">
      <c r="A10" s="42" t="s">
        <v>101</v>
      </c>
      <c r="B10" s="42" t="s">
        <v>47</v>
      </c>
      <c r="C10" s="42">
        <v>178</v>
      </c>
      <c r="D10" s="42" t="s">
        <v>21</v>
      </c>
      <c r="E10" s="66">
        <v>43435</v>
      </c>
      <c r="F10" s="66"/>
      <c r="G10" s="66">
        <v>43647</v>
      </c>
      <c r="H10" s="42" t="s">
        <v>24</v>
      </c>
      <c r="I10" s="42" t="s">
        <v>27</v>
      </c>
      <c r="J10" s="42" t="s">
        <v>23</v>
      </c>
      <c r="K10" s="86">
        <v>-172622.13015708601</v>
      </c>
      <c r="L10" s="42" t="s">
        <v>22</v>
      </c>
      <c r="M10" s="42" t="s">
        <v>27</v>
      </c>
      <c r="N10" s="42" t="s">
        <v>25</v>
      </c>
      <c r="O10" s="87">
        <v>200000</v>
      </c>
      <c r="P10" s="42">
        <v>1.14055</v>
      </c>
      <c r="Q10" s="42" t="s">
        <v>26</v>
      </c>
      <c r="R10" s="88">
        <v>1.1586000000000001</v>
      </c>
      <c r="S10" s="88"/>
      <c r="T10" s="87"/>
      <c r="U10" s="87">
        <v>0</v>
      </c>
      <c r="V10" s="42"/>
      <c r="W10" s="88">
        <v>1.1384099999999999</v>
      </c>
      <c r="X10" s="88">
        <v>1.1383400172117044</v>
      </c>
      <c r="Y10" s="87">
        <v>3071.5999781659661</v>
      </c>
      <c r="Z10" s="87">
        <v>3071.5999781659661</v>
      </c>
      <c r="AA10" s="87">
        <v>3071.5999781659661</v>
      </c>
      <c r="AB10" s="87">
        <v>0</v>
      </c>
      <c r="AC10" s="75"/>
      <c r="AD10" s="143" t="s">
        <v>103</v>
      </c>
      <c r="AF10" s="61">
        <f>IF(S10="",ABS(O10/X10),"")</f>
        <v>175694.42958694187</v>
      </c>
      <c r="AG10" s="61">
        <f>IF(S10="",
IF(H10="BUY",
IF(I10="CALL",MAX(-ABS(O10)/X10+ABS(O10)/R10,0),IF(I10="PUT",MAX(-ABS(O10)/R10+ABS(O10)/X10,0),IF(I10="FORWARD",-ABS(O10)/X10+ABS(O10)/R10,"TRADE NOT VALID"))),
-IF(I10="CALL",MAX(-ABS(O10)/X10+ABS(O10)/R10,0),IF(I10="PUT",MAX(-ABS(O10)/R10+ABS(O10)/X10,0),IF(I10="FORWARD",-ABS(O10)/X10+ABS(O10)/R10,"TRADE NOT VALID")))),"")</f>
        <v>3072.299429855746</v>
      </c>
      <c r="AH10" s="6"/>
      <c r="AI10" s="61">
        <f>IF(S10="",
IF(I10="CALL",ABS(O10/(X10*(1+$AJ$3))),
IF(I10="PUT",ABS(O10/(X10*(1+$AJ$2))),
IF(I10="FORWARD",ABS(O10/(X10*(1+$AJ$3))),
"TRADE NOT VALID"))),
"")</f>
        <v>135149.56122072451</v>
      </c>
      <c r="AJ10" s="61">
        <f>IF(S10="",
IF(H10="BUY",
IF(I10="CALL",MAX(-ABS(O10)/(X10*(1+$AJ$3))+ABS(O10)/R10,0),IF(I10="PUT",MAX(-ABS(O10)/R10+ABS(O10)/(X10*(1+$AJ$2)),0),IF(I10="FORWARD",-ABS(O10)/(X10*(1+$AJ$3))+ABS(O10)/R10,"TRADE NOT VALID"))),
-IF(I10="CALL",MAX(-ABS(O10)/(X10*(1+$AJ$3))+ABS(O10)/R10,0),IF(I10="PUT",MAX(-ABS(O10)/R10+ABS(O10)/(X10*(1+$AJ$2)),0),IF(I10="FORWARD",-ABS(O10)/(X10*(1+$AJ$3))+ABS(O10)/R10,"TRADE NOT VALID")))),"")</f>
        <v>-37472.568936361611</v>
      </c>
      <c r="AK10" s="61">
        <f>IF(S10="",
AI10-IF(AG10=0,ABS(O10/R10),AF10),"")</f>
        <v>-40544.868366217357</v>
      </c>
      <c r="AL10" s="61">
        <f>IF(S10="",AJ10-AG10,"")</f>
        <v>-40544.868366217357</v>
      </c>
      <c r="AM10" s="63">
        <f>IF(S10="",IF(AL10=0,"CHOC INSUFFISANT",ABS(AL10/AK10)),"")</f>
        <v>1</v>
      </c>
      <c r="AN10" s="6"/>
      <c r="AO10" s="56">
        <f>R10</f>
        <v>1.1586000000000001</v>
      </c>
      <c r="AP10" s="61">
        <f>IF(S10="",ABS(O10/AO10),"")</f>
        <v>172622.13015708613</v>
      </c>
      <c r="AQ10" s="61">
        <f>IF(S10="",
IF(H10="BUY",
IF(I10="CALL",MAX(-ABS(O10)/AO10+ABS(O10)/R10,0),IF(I10="PUT",MAX(-ABS(O10)/R10+ABS(O10)/AO10,0),IF(I10="FORWARD",-ABS(O10)/AO10+ABS(O10)/R10,"TRADE NOT VALID"))),
-IF(I10="CALL",MAX(-ABS(O10)/AO10+ABS(O10)/R10,0),IF(I10="PUT",MAX(-ABS(O10)/R10+ABS(O10)/AO10,0),IF(I10="FORWARD",-ABS(O10)/AO10+ABS(O10)/R10,"TRADE NOT VALID")))),"")</f>
        <v>0</v>
      </c>
      <c r="AR10" s="61">
        <f>IF(S10="",
IF(AQ10=AG10,AF10-AP10,
IF(AG10=0,IF(H10="BUY",(ABS(O10)/AO10-ABS(O10)/R10),-(ABS(O10)/AO10-ABS(O10)/R10)),
IF(AQ10=0,IF(H10="BUY",(ABS(O10)/X10-ABS(O10)/R10),-(ABS(O10)/X10-ABS(O10)/R10)),AF10-AP10))),"")</f>
        <v>-3072.299429855746</v>
      </c>
      <c r="AS10" s="61">
        <f>IF(S10="",
AG10-AQ10,
"")</f>
        <v>3072.299429855746</v>
      </c>
      <c r="AT10" s="63">
        <f>IF(S10="",IF(AS10=0,"PAS DE VALEUR INTRINSEQUE",ABS(AS10/AR10)),"")</f>
        <v>1</v>
      </c>
      <c r="AU10" s="62"/>
      <c r="AV10" s="62"/>
      <c r="AW10" s="62"/>
      <c r="AX10" s="62"/>
      <c r="AY10" s="62"/>
      <c r="AZ10" s="62"/>
      <c r="BA10" s="60"/>
      <c r="BB10" s="60"/>
      <c r="BC10" s="60"/>
      <c r="BD10" s="60"/>
      <c r="BE10" s="60"/>
      <c r="BF10" s="60"/>
    </row>
    <row r="11" spans="1:58" s="41" customFormat="1" ht="15.75" x14ac:dyDescent="0.25">
      <c r="A11" s="42" t="s">
        <v>101</v>
      </c>
      <c r="B11" s="42" t="s">
        <v>48</v>
      </c>
      <c r="C11" s="42">
        <v>347</v>
      </c>
      <c r="D11" s="42" t="s">
        <v>44</v>
      </c>
      <c r="E11" s="66">
        <v>43466</v>
      </c>
      <c r="F11" s="66"/>
      <c r="G11" s="66">
        <v>43647</v>
      </c>
      <c r="H11" s="42" t="s">
        <v>24</v>
      </c>
      <c r="I11" s="42" t="s">
        <v>27</v>
      </c>
      <c r="J11" s="42" t="s">
        <v>23</v>
      </c>
      <c r="K11" s="86">
        <v>-794912.55961844197</v>
      </c>
      <c r="L11" s="42" t="s">
        <v>22</v>
      </c>
      <c r="M11" s="42" t="s">
        <v>27</v>
      </c>
      <c r="N11" s="42" t="s">
        <v>25</v>
      </c>
      <c r="O11" s="87">
        <v>900000</v>
      </c>
      <c r="P11" s="42">
        <v>1.14055</v>
      </c>
      <c r="Q11" s="42" t="s">
        <v>26</v>
      </c>
      <c r="R11" s="88">
        <v>1.1322000000000001</v>
      </c>
      <c r="S11" s="88"/>
      <c r="T11" s="87"/>
      <c r="U11" s="87">
        <v>0</v>
      </c>
      <c r="V11" s="42"/>
      <c r="W11" s="88">
        <v>1.1384099999999999</v>
      </c>
      <c r="X11" s="88">
        <v>1.1383400172117044</v>
      </c>
      <c r="Y11" s="86">
        <v>-4286.6503394105257</v>
      </c>
      <c r="Z11" s="86">
        <v>-4286.6503394105257</v>
      </c>
      <c r="AA11" s="86">
        <v>-4286.6503394105257</v>
      </c>
      <c r="AB11" s="87">
        <v>0</v>
      </c>
      <c r="AC11" s="75"/>
      <c r="AD11" s="143" t="s">
        <v>103</v>
      </c>
      <c r="AF11" s="61">
        <f t="shared" ref="AF11:AF43" si="0">IF(S11="",ABS(O11/X11),"")</f>
        <v>790624.93314123841</v>
      </c>
      <c r="AG11" s="61">
        <f t="shared" ref="AG11:AG43" si="1">IF(S11="",
IF(H11="BUY",
IF(I11="CALL",MAX(-ABS(O11)/X11+ABS(O11)/R11,0),IF(I11="PUT",MAX(-ABS(O11)/R11+ABS(O11)/X11,0),IF(I11="FORWARD",-ABS(O11)/X11+ABS(O11)/R11,"TRADE NOT VALID"))),
-IF(I11="CALL",MAX(-ABS(O11)/X11+ABS(O11)/R11,0),IF(I11="PUT",MAX(-ABS(O11)/R11+ABS(O11)/X11,0),IF(I11="FORWARD",-ABS(O11)/X11+ABS(O11)/R11,"TRADE NOT VALID")))),"")</f>
        <v>-4287.6264772034483</v>
      </c>
      <c r="AH11" s="6"/>
      <c r="AI11" s="61">
        <f t="shared" ref="AI11:AI43" si="2">IF(S11="",
IF(I11="CALL",ABS(O11/(X11*(1+$AJ$3))),
IF(I11="PUT",ABS(O11/(X11*(1+$AJ$2))),
IF(I11="FORWARD",ABS(O11/(X11*(1+$AJ$3))),
"TRADE NOT VALID"))),
"")</f>
        <v>608173.02549326036</v>
      </c>
      <c r="AJ11" s="61">
        <f t="shared" ref="AJ11:AJ43" si="3">IF(S11="",
IF(H11="BUY",
IF(I11="CALL",MAX(-ABS(O11)/(X11*(1+$AJ$3))+ABS(O11)/R11,0),IF(I11="PUT",MAX(-ABS(O11)/R11+ABS(O11)/(X11*(1+$AJ$2)),0),IF(I11="FORWARD",-ABS(O11)/(X11*(1+$AJ$3))+ABS(O11)/R11,"TRADE NOT VALID"))),
-IF(I11="CALL",MAX(-ABS(O11)/(X11*(1+$AJ$3))+ABS(O11)/R11,0),IF(I11="PUT",MAX(-ABS(O11)/R11+ABS(O11)/(X11*(1+$AJ$2)),0),IF(I11="FORWARD",-ABS(O11)/(X11*(1+$AJ$3))+ABS(O11)/R11,"TRADE NOT VALID")))),"")</f>
        <v>-186739.5341251815</v>
      </c>
      <c r="AK11" s="61">
        <f t="shared" ref="AK11:AK43" si="4">IF(S11="",
AI11-IF(AG11=0,ABS(O11/R11),AF11),"")</f>
        <v>-182451.90764797805</v>
      </c>
      <c r="AL11" s="61">
        <f t="shared" ref="AL11:AL43" si="5">IF(S11="",AJ11-AG11,"")</f>
        <v>-182451.90764797805</v>
      </c>
      <c r="AM11" s="63">
        <f t="shared" ref="AM11:AM43" si="6">IF(S11="",IF(AL11=0,"CHOC INSUFFISANT",ABS(AL11/AK11)),"")</f>
        <v>1</v>
      </c>
      <c r="AN11" s="6"/>
      <c r="AO11" s="56">
        <f t="shared" ref="AO11:AO35" si="7">R11</f>
        <v>1.1322000000000001</v>
      </c>
      <c r="AP11" s="61">
        <f t="shared" ref="AP11:AP43" si="8">IF(S11="",ABS(O11/AO11),"")</f>
        <v>794912.55961844185</v>
      </c>
      <c r="AQ11" s="61">
        <f t="shared" ref="AQ11:AQ43" si="9">IF(S11="",
IF(H11="BUY",
IF(I11="CALL",MAX(-ABS(O11)/AO11+ABS(O11)/R11,0),IF(I11="PUT",MAX(-ABS(O11)/R11+ABS(O11)/AO11,0),IF(I11="FORWARD",-ABS(O11)/AO11+ABS(O11)/R11,"TRADE NOT VALID"))),
-IF(I11="CALL",MAX(-ABS(O11)/AO11+ABS(O11)/R11,0),IF(I11="PUT",MAX(-ABS(O11)/R11+ABS(O11)/AO11,0),IF(I11="FORWARD",-ABS(O11)/AO11+ABS(O11)/R11,"TRADE NOT VALID")))),"")</f>
        <v>0</v>
      </c>
      <c r="AR11" s="61">
        <f t="shared" ref="AR11:AR43" si="10">IF(S11="",
IF(AQ11=AG11,AF11-AP11,
IF(AG11=0,IF(H11="BUY",(ABS(O11)/AO11-ABS(O11)/R11),-(ABS(O11)/AO11-ABS(O11)/R11)),
IF(AQ11=0,IF(H11="BUY",(ABS(O11)/X11-ABS(O11)/R11),-(ABS(O11)/X11-ABS(O11)/R11)),AF11-AP11))),"")</f>
        <v>4287.6264772034483</v>
      </c>
      <c r="AS11" s="61">
        <f t="shared" ref="AS11:AS43" si="11">IF(S11="",
AG11-AQ11,
"")</f>
        <v>-4287.6264772034483</v>
      </c>
      <c r="AT11" s="63">
        <f t="shared" ref="AT11:AT43" si="12">IF(S11="",IF(AS11=0,"PAS DE VALEUR INTRINSEQUE",ABS(AS11/AR11)),"")</f>
        <v>1</v>
      </c>
      <c r="AU11" s="62"/>
      <c r="AV11" s="62"/>
      <c r="AW11" s="62"/>
      <c r="AX11" s="62"/>
      <c r="AY11" s="62"/>
      <c r="AZ11" s="62"/>
      <c r="BA11" s="60"/>
      <c r="BB11" s="60"/>
      <c r="BC11" s="60"/>
      <c r="BD11" s="60"/>
      <c r="BE11" s="60"/>
      <c r="BF11" s="60"/>
    </row>
    <row r="12" spans="1:58" s="41" customFormat="1" ht="15.75" x14ac:dyDescent="0.25">
      <c r="A12" s="42" t="s">
        <v>101</v>
      </c>
      <c r="B12" s="42" t="s">
        <v>49</v>
      </c>
      <c r="C12" s="42">
        <v>348</v>
      </c>
      <c r="D12" s="42" t="s">
        <v>44</v>
      </c>
      <c r="E12" s="66">
        <v>43466</v>
      </c>
      <c r="F12" s="66"/>
      <c r="G12" s="66">
        <v>43647</v>
      </c>
      <c r="H12" s="42" t="s">
        <v>24</v>
      </c>
      <c r="I12" s="42" t="s">
        <v>27</v>
      </c>
      <c r="J12" s="42" t="s">
        <v>23</v>
      </c>
      <c r="K12" s="86">
        <v>-442086.64898320101</v>
      </c>
      <c r="L12" s="42" t="s">
        <v>22</v>
      </c>
      <c r="M12" s="42" t="s">
        <v>27</v>
      </c>
      <c r="N12" s="42" t="s">
        <v>25</v>
      </c>
      <c r="O12" s="87">
        <v>500000</v>
      </c>
      <c r="P12" s="42">
        <v>1.14055</v>
      </c>
      <c r="Q12" s="42" t="s">
        <v>26</v>
      </c>
      <c r="R12" s="88">
        <v>1.131</v>
      </c>
      <c r="S12" s="88"/>
      <c r="T12" s="87"/>
      <c r="U12" s="87">
        <v>0</v>
      </c>
      <c r="V12" s="42"/>
      <c r="W12" s="88">
        <v>1.1384099999999999</v>
      </c>
      <c r="X12" s="88">
        <v>1.1383400172117044</v>
      </c>
      <c r="Y12" s="86">
        <v>-2849.9260428024645</v>
      </c>
      <c r="Z12" s="86">
        <v>-2849.9260428024645</v>
      </c>
      <c r="AA12" s="86">
        <v>-2849.9260428024645</v>
      </c>
      <c r="AB12" s="87">
        <v>0</v>
      </c>
      <c r="AC12" s="75"/>
      <c r="AD12" s="143" t="s">
        <v>103</v>
      </c>
      <c r="AF12" s="61">
        <f t="shared" si="0"/>
        <v>439236.07396735466</v>
      </c>
      <c r="AG12" s="61">
        <f t="shared" si="1"/>
        <v>-2850.5750158460578</v>
      </c>
      <c r="AH12" s="6"/>
      <c r="AI12" s="61">
        <f t="shared" si="2"/>
        <v>337873.90305181127</v>
      </c>
      <c r="AJ12" s="61">
        <f t="shared" si="3"/>
        <v>-104212.74593138945</v>
      </c>
      <c r="AK12" s="61">
        <f t="shared" si="4"/>
        <v>-101362.17091554339</v>
      </c>
      <c r="AL12" s="61">
        <f t="shared" si="5"/>
        <v>-101362.17091554339</v>
      </c>
      <c r="AM12" s="63">
        <f t="shared" si="6"/>
        <v>1</v>
      </c>
      <c r="AN12" s="6"/>
      <c r="AO12" s="56">
        <f t="shared" si="7"/>
        <v>1.131</v>
      </c>
      <c r="AP12" s="61">
        <f t="shared" si="8"/>
        <v>442086.64898320072</v>
      </c>
      <c r="AQ12" s="61">
        <f t="shared" si="9"/>
        <v>0</v>
      </c>
      <c r="AR12" s="61">
        <f t="shared" si="10"/>
        <v>2850.5750158460578</v>
      </c>
      <c r="AS12" s="61">
        <f t="shared" si="11"/>
        <v>-2850.5750158460578</v>
      </c>
      <c r="AT12" s="63">
        <f t="shared" si="12"/>
        <v>1</v>
      </c>
      <c r="AU12" s="62"/>
      <c r="AV12" s="62"/>
      <c r="AW12" s="62"/>
      <c r="AX12" s="62"/>
      <c r="AY12" s="62"/>
      <c r="AZ12" s="62"/>
      <c r="BA12" s="60"/>
      <c r="BB12" s="60"/>
      <c r="BC12" s="60"/>
      <c r="BD12" s="60"/>
      <c r="BE12" s="60"/>
      <c r="BF12" s="60"/>
    </row>
    <row r="13" spans="1:58" s="41" customFormat="1" ht="15.75" x14ac:dyDescent="0.25">
      <c r="A13" s="42" t="s">
        <v>101</v>
      </c>
      <c r="B13" s="42" t="s">
        <v>50</v>
      </c>
      <c r="C13" s="42">
        <v>349</v>
      </c>
      <c r="D13" s="42" t="s">
        <v>44</v>
      </c>
      <c r="E13" s="66">
        <v>43644</v>
      </c>
      <c r="F13" s="66"/>
      <c r="G13" s="66">
        <v>43647</v>
      </c>
      <c r="H13" s="42" t="s">
        <v>24</v>
      </c>
      <c r="I13" s="42" t="s">
        <v>27</v>
      </c>
      <c r="J13" s="42" t="s">
        <v>23</v>
      </c>
      <c r="K13" s="86">
        <v>-180108.943946582</v>
      </c>
      <c r="L13" s="42" t="s">
        <v>22</v>
      </c>
      <c r="M13" s="42" t="s">
        <v>27</v>
      </c>
      <c r="N13" s="42" t="s">
        <v>25</v>
      </c>
      <c r="O13" s="87">
        <v>205000</v>
      </c>
      <c r="P13" s="42">
        <v>1.1370499999999999</v>
      </c>
      <c r="Q13" s="42" t="s">
        <v>26</v>
      </c>
      <c r="R13" s="88">
        <v>1.1382000000000001</v>
      </c>
      <c r="S13" s="88"/>
      <c r="T13" s="87"/>
      <c r="U13" s="87">
        <v>0</v>
      </c>
      <c r="V13" s="42"/>
      <c r="W13" s="88">
        <v>1.1384099999999999</v>
      </c>
      <c r="X13" s="88">
        <v>1.1383400172117044</v>
      </c>
      <c r="Y13" s="86">
        <v>-22.14857638721962</v>
      </c>
      <c r="Z13" s="86">
        <v>-22.14857638721962</v>
      </c>
      <c r="AA13" s="86">
        <v>-22.14857638721962</v>
      </c>
      <c r="AB13" s="87">
        <v>0</v>
      </c>
      <c r="AC13" s="75"/>
      <c r="AD13" s="143" t="s">
        <v>103</v>
      </c>
      <c r="AF13" s="61">
        <f t="shared" si="0"/>
        <v>180086.79032661542</v>
      </c>
      <c r="AG13" s="61">
        <f t="shared" si="1"/>
        <v>-22.153619966877159</v>
      </c>
      <c r="AH13" s="6"/>
      <c r="AI13" s="61">
        <f t="shared" si="2"/>
        <v>138528.30025124262</v>
      </c>
      <c r="AJ13" s="61">
        <f t="shared" si="3"/>
        <v>-41580.643695339677</v>
      </c>
      <c r="AK13" s="61">
        <f t="shared" si="4"/>
        <v>-41558.4900753728</v>
      </c>
      <c r="AL13" s="61">
        <f t="shared" si="5"/>
        <v>-41558.4900753728</v>
      </c>
      <c r="AM13" s="63">
        <f t="shared" si="6"/>
        <v>1</v>
      </c>
      <c r="AN13" s="6"/>
      <c r="AO13" s="56">
        <f t="shared" si="7"/>
        <v>1.1382000000000001</v>
      </c>
      <c r="AP13" s="61">
        <f t="shared" si="8"/>
        <v>180108.94394658229</v>
      </c>
      <c r="AQ13" s="61">
        <f t="shared" si="9"/>
        <v>0</v>
      </c>
      <c r="AR13" s="61">
        <f t="shared" si="10"/>
        <v>22.153619966877159</v>
      </c>
      <c r="AS13" s="61">
        <f t="shared" si="11"/>
        <v>-22.153619966877159</v>
      </c>
      <c r="AT13" s="63">
        <f t="shared" si="12"/>
        <v>1</v>
      </c>
      <c r="AU13" s="62"/>
      <c r="AV13" s="62"/>
      <c r="AW13" s="62"/>
      <c r="AX13" s="62"/>
      <c r="AY13" s="62"/>
      <c r="AZ13" s="62"/>
      <c r="BA13" s="60"/>
      <c r="BB13" s="60"/>
      <c r="BC13" s="60"/>
      <c r="BD13" s="60"/>
      <c r="BE13" s="60"/>
      <c r="BF13" s="60"/>
    </row>
    <row r="14" spans="1:58" s="41" customFormat="1" ht="15.75" x14ac:dyDescent="0.25">
      <c r="A14" s="42" t="s">
        <v>101</v>
      </c>
      <c r="B14" s="42" t="s">
        <v>51</v>
      </c>
      <c r="C14" s="42">
        <v>179</v>
      </c>
      <c r="D14" s="42" t="s">
        <v>21</v>
      </c>
      <c r="E14" s="66">
        <v>43435</v>
      </c>
      <c r="F14" s="66"/>
      <c r="G14" s="66">
        <v>43654</v>
      </c>
      <c r="H14" s="42" t="s">
        <v>24</v>
      </c>
      <c r="I14" s="42" t="s">
        <v>27</v>
      </c>
      <c r="J14" s="42" t="s">
        <v>23</v>
      </c>
      <c r="K14" s="86">
        <v>-172532.78122843301</v>
      </c>
      <c r="L14" s="42" t="s">
        <v>22</v>
      </c>
      <c r="M14" s="42" t="s">
        <v>27</v>
      </c>
      <c r="N14" s="42" t="s">
        <v>25</v>
      </c>
      <c r="O14" s="87">
        <v>200000</v>
      </c>
      <c r="P14" s="42">
        <v>1.14055</v>
      </c>
      <c r="Q14" s="42" t="s">
        <v>26</v>
      </c>
      <c r="R14" s="88">
        <v>1.1592</v>
      </c>
      <c r="S14" s="88"/>
      <c r="T14" s="87"/>
      <c r="U14" s="87">
        <v>0</v>
      </c>
      <c r="V14" s="42"/>
      <c r="W14" s="88">
        <v>1.1384099999999999</v>
      </c>
      <c r="X14" s="88">
        <v>1.1388299870893703</v>
      </c>
      <c r="Y14" s="87">
        <v>3085.4861857641099</v>
      </c>
      <c r="Z14" s="87">
        <v>3085.4861857641099</v>
      </c>
      <c r="AA14" s="87">
        <v>3085.4861857641099</v>
      </c>
      <c r="AB14" s="87">
        <v>0</v>
      </c>
      <c r="AC14" s="75"/>
      <c r="AD14" s="143" t="s">
        <v>103</v>
      </c>
      <c r="AF14" s="61">
        <f t="shared" si="0"/>
        <v>175618.83886739003</v>
      </c>
      <c r="AG14" s="61">
        <f t="shared" si="1"/>
        <v>3086.0576389566413</v>
      </c>
      <c r="AH14" s="6"/>
      <c r="AI14" s="61">
        <f t="shared" si="2"/>
        <v>135091.41451337695</v>
      </c>
      <c r="AJ14" s="61">
        <f t="shared" si="3"/>
        <v>-37441.366715056443</v>
      </c>
      <c r="AK14" s="61">
        <f t="shared" si="4"/>
        <v>-40527.424354013085</v>
      </c>
      <c r="AL14" s="61">
        <f t="shared" si="5"/>
        <v>-40527.424354013085</v>
      </c>
      <c r="AM14" s="63">
        <f t="shared" si="6"/>
        <v>1</v>
      </c>
      <c r="AN14" s="6"/>
      <c r="AO14" s="56">
        <f t="shared" si="7"/>
        <v>1.1592</v>
      </c>
      <c r="AP14" s="61">
        <f t="shared" si="8"/>
        <v>172532.78122843339</v>
      </c>
      <c r="AQ14" s="61">
        <f t="shared" si="9"/>
        <v>0</v>
      </c>
      <c r="AR14" s="61">
        <f t="shared" si="10"/>
        <v>-3086.0576389566413</v>
      </c>
      <c r="AS14" s="61">
        <f t="shared" si="11"/>
        <v>3086.0576389566413</v>
      </c>
      <c r="AT14" s="63">
        <f t="shared" si="12"/>
        <v>1</v>
      </c>
      <c r="AU14" s="62"/>
      <c r="AV14" s="62"/>
      <c r="AW14" s="62"/>
      <c r="AX14" s="62"/>
      <c r="AY14" s="62"/>
      <c r="AZ14" s="62"/>
      <c r="BA14" s="60"/>
      <c r="BB14" s="60"/>
      <c r="BC14" s="60"/>
      <c r="BD14" s="60"/>
      <c r="BE14" s="60"/>
      <c r="BF14" s="60"/>
    </row>
    <row r="15" spans="1:58" s="41" customFormat="1" ht="15.75" x14ac:dyDescent="0.25">
      <c r="A15" s="42" t="s">
        <v>101</v>
      </c>
      <c r="B15" s="42" t="s">
        <v>52</v>
      </c>
      <c r="C15" s="42">
        <v>350</v>
      </c>
      <c r="D15" s="42" t="s">
        <v>44</v>
      </c>
      <c r="E15" s="66">
        <v>43466</v>
      </c>
      <c r="F15" s="66"/>
      <c r="G15" s="66">
        <v>43654</v>
      </c>
      <c r="H15" s="42" t="s">
        <v>24</v>
      </c>
      <c r="I15" s="42" t="s">
        <v>27</v>
      </c>
      <c r="J15" s="42" t="s">
        <v>23</v>
      </c>
      <c r="K15" s="86">
        <v>-882768.361581921</v>
      </c>
      <c r="L15" s="42" t="s">
        <v>22</v>
      </c>
      <c r="M15" s="42" t="s">
        <v>27</v>
      </c>
      <c r="N15" s="42" t="s">
        <v>25</v>
      </c>
      <c r="O15" s="87">
        <v>1000000</v>
      </c>
      <c r="P15" s="42">
        <v>1.14055</v>
      </c>
      <c r="Q15" s="42" t="s">
        <v>26</v>
      </c>
      <c r="R15" s="88">
        <v>1.1328</v>
      </c>
      <c r="S15" s="88"/>
      <c r="T15" s="87"/>
      <c r="U15" s="87">
        <v>0</v>
      </c>
      <c r="V15" s="42"/>
      <c r="W15" s="88">
        <v>1.1384099999999999</v>
      </c>
      <c r="X15" s="88">
        <v>1.1388299870893703</v>
      </c>
      <c r="Y15" s="86">
        <v>-4673.3017174573833</v>
      </c>
      <c r="Z15" s="86">
        <v>-4673.3017174573833</v>
      </c>
      <c r="AA15" s="86">
        <v>-4673.3017174573833</v>
      </c>
      <c r="AB15" s="87">
        <v>0</v>
      </c>
      <c r="AC15" s="75"/>
      <c r="AD15" s="143" t="s">
        <v>103</v>
      </c>
      <c r="AF15" s="61">
        <f t="shared" si="0"/>
        <v>878094.1943369502</v>
      </c>
      <c r="AG15" s="61">
        <f t="shared" si="1"/>
        <v>-4674.1672449706821</v>
      </c>
      <c r="AH15" s="6"/>
      <c r="AI15" s="61">
        <f t="shared" si="2"/>
        <v>675457.07256688469</v>
      </c>
      <c r="AJ15" s="61">
        <f t="shared" si="3"/>
        <v>-207311.28901503619</v>
      </c>
      <c r="AK15" s="61">
        <f t="shared" si="4"/>
        <v>-202637.12177006551</v>
      </c>
      <c r="AL15" s="61">
        <f t="shared" si="5"/>
        <v>-202637.12177006551</v>
      </c>
      <c r="AM15" s="63">
        <f t="shared" si="6"/>
        <v>1</v>
      </c>
      <c r="AN15" s="6"/>
      <c r="AO15" s="56">
        <f t="shared" si="7"/>
        <v>1.1328</v>
      </c>
      <c r="AP15" s="61">
        <f t="shared" si="8"/>
        <v>882768.36158192088</v>
      </c>
      <c r="AQ15" s="61">
        <f t="shared" si="9"/>
        <v>0</v>
      </c>
      <c r="AR15" s="61">
        <f t="shared" si="10"/>
        <v>4674.1672449706821</v>
      </c>
      <c r="AS15" s="61">
        <f t="shared" si="11"/>
        <v>-4674.1672449706821</v>
      </c>
      <c r="AT15" s="63">
        <f t="shared" si="12"/>
        <v>1</v>
      </c>
      <c r="AU15" s="62"/>
      <c r="AV15" s="62"/>
      <c r="AW15" s="62"/>
      <c r="AX15" s="62"/>
      <c r="AY15" s="62"/>
      <c r="AZ15" s="62"/>
      <c r="BA15" s="60"/>
      <c r="BB15" s="60"/>
      <c r="BC15" s="60"/>
      <c r="BD15" s="60"/>
      <c r="BE15" s="60"/>
      <c r="BF15" s="60"/>
    </row>
    <row r="16" spans="1:58" ht="15.75" x14ac:dyDescent="0.25">
      <c r="A16" s="42" t="s">
        <v>101</v>
      </c>
      <c r="B16" s="42" t="s">
        <v>53</v>
      </c>
      <c r="C16" s="42">
        <v>351</v>
      </c>
      <c r="D16" s="42" t="s">
        <v>44</v>
      </c>
      <c r="E16" s="66">
        <v>43466</v>
      </c>
      <c r="F16" s="66"/>
      <c r="G16" s="66">
        <v>43654</v>
      </c>
      <c r="H16" s="42" t="s">
        <v>24</v>
      </c>
      <c r="I16" s="42" t="s">
        <v>27</v>
      </c>
      <c r="J16" s="42" t="s">
        <v>23</v>
      </c>
      <c r="K16" s="86">
        <v>-439985.92045054602</v>
      </c>
      <c r="L16" s="42" t="s">
        <v>22</v>
      </c>
      <c r="M16" s="42" t="s">
        <v>27</v>
      </c>
      <c r="N16" s="42" t="s">
        <v>25</v>
      </c>
      <c r="O16" s="87">
        <v>500000</v>
      </c>
      <c r="P16" s="42">
        <v>1.14055</v>
      </c>
      <c r="Q16" s="42" t="s">
        <v>26</v>
      </c>
      <c r="R16" s="88">
        <v>1.1364000000000001</v>
      </c>
      <c r="S16" s="88"/>
      <c r="T16" s="87"/>
      <c r="U16" s="87">
        <v>0</v>
      </c>
      <c r="V16" s="42"/>
      <c r="W16" s="88">
        <v>1.1384099999999999</v>
      </c>
      <c r="X16" s="88">
        <v>1.1388299870893703</v>
      </c>
      <c r="Y16" s="86">
        <v>-938.64943776019629</v>
      </c>
      <c r="Z16" s="86">
        <v>-938.64943776019629</v>
      </c>
      <c r="AA16" s="86">
        <v>-938.64943776019618</v>
      </c>
      <c r="AB16" s="86">
        <v>-1.1368683772161603E-13</v>
      </c>
      <c r="AC16" s="75"/>
      <c r="AD16" s="143" t="s">
        <v>103</v>
      </c>
      <c r="AF16" s="61">
        <f t="shared" si="0"/>
        <v>439047.0971684751</v>
      </c>
      <c r="AG16" s="61">
        <f t="shared" si="1"/>
        <v>-938.82328207045794</v>
      </c>
      <c r="AH16" s="6"/>
      <c r="AI16" s="61">
        <f t="shared" si="2"/>
        <v>337728.53628344234</v>
      </c>
      <c r="AJ16" s="61">
        <f t="shared" si="3"/>
        <v>-102257.38416710321</v>
      </c>
      <c r="AK16" s="61">
        <f t="shared" si="4"/>
        <v>-101318.56088503276</v>
      </c>
      <c r="AL16" s="61">
        <f t="shared" si="5"/>
        <v>-101318.56088503276</v>
      </c>
      <c r="AM16" s="63">
        <f t="shared" si="6"/>
        <v>1</v>
      </c>
      <c r="AN16" s="6"/>
      <c r="AO16" s="56">
        <f t="shared" si="7"/>
        <v>1.1364000000000001</v>
      </c>
      <c r="AP16" s="61">
        <f t="shared" si="8"/>
        <v>439985.92045054556</v>
      </c>
      <c r="AQ16" s="61">
        <f t="shared" si="9"/>
        <v>0</v>
      </c>
      <c r="AR16" s="61">
        <f t="shared" si="10"/>
        <v>938.82328207045794</v>
      </c>
      <c r="AS16" s="61">
        <f t="shared" si="11"/>
        <v>-938.82328207045794</v>
      </c>
      <c r="AT16" s="63">
        <f t="shared" si="12"/>
        <v>1</v>
      </c>
    </row>
    <row r="17" spans="1:46" ht="15.75" x14ac:dyDescent="0.25">
      <c r="A17" s="42" t="s">
        <v>101</v>
      </c>
      <c r="B17" s="42" t="s">
        <v>54</v>
      </c>
      <c r="C17" s="42">
        <v>352</v>
      </c>
      <c r="D17" s="42" t="s">
        <v>44</v>
      </c>
      <c r="E17" s="66">
        <v>43644</v>
      </c>
      <c r="F17" s="66"/>
      <c r="G17" s="66">
        <v>43654</v>
      </c>
      <c r="H17" s="42" t="s">
        <v>24</v>
      </c>
      <c r="I17" s="42" t="s">
        <v>27</v>
      </c>
      <c r="J17" s="42" t="s">
        <v>23</v>
      </c>
      <c r="K17" s="86">
        <v>-441852.24460940302</v>
      </c>
      <c r="L17" s="42" t="s">
        <v>22</v>
      </c>
      <c r="M17" s="42" t="s">
        <v>27</v>
      </c>
      <c r="N17" s="42" t="s">
        <v>25</v>
      </c>
      <c r="O17" s="87">
        <v>500000</v>
      </c>
      <c r="P17" s="42">
        <v>1.1370499999999999</v>
      </c>
      <c r="Q17" s="42" t="s">
        <v>26</v>
      </c>
      <c r="R17" s="88">
        <v>1.1315999999999999</v>
      </c>
      <c r="S17" s="88"/>
      <c r="T17" s="87"/>
      <c r="U17" s="87">
        <v>0</v>
      </c>
      <c r="V17" s="42"/>
      <c r="W17" s="88">
        <v>1.1384099999999999</v>
      </c>
      <c r="X17" s="88">
        <v>1.1388299870893703</v>
      </c>
      <c r="Y17" s="86">
        <v>-2804.6280045955177</v>
      </c>
      <c r="Z17" s="86">
        <v>-2804.6280045955177</v>
      </c>
      <c r="AA17" s="86">
        <v>-2804.6280045955173</v>
      </c>
      <c r="AB17" s="86">
        <v>-4.5474735088646412E-13</v>
      </c>
      <c r="AC17" s="75"/>
      <c r="AD17" s="143" t="s">
        <v>103</v>
      </c>
      <c r="AF17" s="61">
        <f t="shared" si="0"/>
        <v>439047.0971684751</v>
      </c>
      <c r="AG17" s="61">
        <f t="shared" si="1"/>
        <v>-2805.1474409275688</v>
      </c>
      <c r="AH17" s="6"/>
      <c r="AI17" s="61">
        <f t="shared" si="2"/>
        <v>337728.53628344234</v>
      </c>
      <c r="AJ17" s="61">
        <f t="shared" si="3"/>
        <v>-104123.70832596032</v>
      </c>
      <c r="AK17" s="61">
        <f t="shared" si="4"/>
        <v>-101318.56088503276</v>
      </c>
      <c r="AL17" s="61">
        <f t="shared" si="5"/>
        <v>-101318.56088503276</v>
      </c>
      <c r="AM17" s="63">
        <f t="shared" si="6"/>
        <v>1</v>
      </c>
      <c r="AN17" s="6"/>
      <c r="AO17" s="56">
        <f t="shared" si="7"/>
        <v>1.1315999999999999</v>
      </c>
      <c r="AP17" s="61">
        <f t="shared" si="8"/>
        <v>441852.24460940267</v>
      </c>
      <c r="AQ17" s="61">
        <f t="shared" si="9"/>
        <v>0</v>
      </c>
      <c r="AR17" s="61">
        <f t="shared" si="10"/>
        <v>2805.1474409275688</v>
      </c>
      <c r="AS17" s="61">
        <f t="shared" si="11"/>
        <v>-2805.1474409275688</v>
      </c>
      <c r="AT17" s="63">
        <f t="shared" si="12"/>
        <v>1</v>
      </c>
    </row>
    <row r="18" spans="1:46" ht="15.75" x14ac:dyDescent="0.25">
      <c r="A18" s="42" t="s">
        <v>101</v>
      </c>
      <c r="B18" s="42" t="s">
        <v>55</v>
      </c>
      <c r="C18" s="42">
        <v>180</v>
      </c>
      <c r="D18" s="42" t="s">
        <v>21</v>
      </c>
      <c r="E18" s="66">
        <v>43435</v>
      </c>
      <c r="F18" s="66"/>
      <c r="G18" s="66">
        <v>43661</v>
      </c>
      <c r="H18" s="42" t="s">
        <v>24</v>
      </c>
      <c r="I18" s="42" t="s">
        <v>27</v>
      </c>
      <c r="J18" s="42" t="s">
        <v>23</v>
      </c>
      <c r="K18" s="86">
        <v>-172428.65764290001</v>
      </c>
      <c r="L18" s="42" t="s">
        <v>22</v>
      </c>
      <c r="M18" s="42" t="s">
        <v>27</v>
      </c>
      <c r="N18" s="42" t="s">
        <v>25</v>
      </c>
      <c r="O18" s="87">
        <v>200000</v>
      </c>
      <c r="P18" s="42">
        <v>1.14055</v>
      </c>
      <c r="Q18" s="42" t="s">
        <v>26</v>
      </c>
      <c r="R18" s="88">
        <v>1.1598999999999999</v>
      </c>
      <c r="S18" s="88"/>
      <c r="T18" s="87"/>
      <c r="U18" s="87">
        <v>0</v>
      </c>
      <c r="V18" s="42"/>
      <c r="W18" s="88">
        <v>1.1384099999999999</v>
      </c>
      <c r="X18" s="88">
        <v>1.1393830340538187</v>
      </c>
      <c r="Y18" s="87">
        <v>3104.6656049836693</v>
      </c>
      <c r="Z18" s="87">
        <v>3104.6656049836693</v>
      </c>
      <c r="AA18" s="87">
        <v>3104.6656049836688</v>
      </c>
      <c r="AB18" s="87">
        <v>4.5474735088646412E-13</v>
      </c>
      <c r="AC18" s="75"/>
      <c r="AD18" s="143" t="s">
        <v>103</v>
      </c>
      <c r="AF18" s="61">
        <f t="shared" si="0"/>
        <v>175533.59495657808</v>
      </c>
      <c r="AG18" s="61">
        <f t="shared" si="1"/>
        <v>3104.9373136778013</v>
      </c>
      <c r="AH18" s="6"/>
      <c r="AI18" s="61">
        <f t="shared" si="2"/>
        <v>135025.84227429083</v>
      </c>
      <c r="AJ18" s="61">
        <f t="shared" si="3"/>
        <v>-37402.815368609445</v>
      </c>
      <c r="AK18" s="61">
        <f t="shared" si="4"/>
        <v>-40507.752682287246</v>
      </c>
      <c r="AL18" s="61">
        <f t="shared" si="5"/>
        <v>-40507.752682287246</v>
      </c>
      <c r="AM18" s="63">
        <f t="shared" si="6"/>
        <v>1</v>
      </c>
      <c r="AN18" s="6"/>
      <c r="AO18" s="56">
        <f t="shared" si="7"/>
        <v>1.1598999999999999</v>
      </c>
      <c r="AP18" s="61">
        <f t="shared" si="8"/>
        <v>172428.65764290027</v>
      </c>
      <c r="AQ18" s="61">
        <f t="shared" si="9"/>
        <v>0</v>
      </c>
      <c r="AR18" s="61">
        <f t="shared" si="10"/>
        <v>-3104.9373136778013</v>
      </c>
      <c r="AS18" s="61">
        <f t="shared" si="11"/>
        <v>3104.9373136778013</v>
      </c>
      <c r="AT18" s="63">
        <f t="shared" si="12"/>
        <v>1</v>
      </c>
    </row>
    <row r="19" spans="1:46" ht="15.75" x14ac:dyDescent="0.25">
      <c r="A19" s="42" t="s">
        <v>101</v>
      </c>
      <c r="B19" s="42" t="s">
        <v>56</v>
      </c>
      <c r="C19" s="42">
        <v>353</v>
      </c>
      <c r="D19" s="42" t="s">
        <v>44</v>
      </c>
      <c r="E19" s="66">
        <v>43466</v>
      </c>
      <c r="F19" s="66"/>
      <c r="G19" s="66">
        <v>43661</v>
      </c>
      <c r="H19" s="42" t="s">
        <v>24</v>
      </c>
      <c r="I19" s="42" t="s">
        <v>27</v>
      </c>
      <c r="J19" s="42" t="s">
        <v>23</v>
      </c>
      <c r="K19" s="86">
        <v>-439753.737906772</v>
      </c>
      <c r="L19" s="42" t="s">
        <v>22</v>
      </c>
      <c r="M19" s="42" t="s">
        <v>27</v>
      </c>
      <c r="N19" s="42" t="s">
        <v>25</v>
      </c>
      <c r="O19" s="87">
        <v>500000</v>
      </c>
      <c r="P19" s="42">
        <v>1.14055</v>
      </c>
      <c r="Q19" s="42" t="s">
        <v>26</v>
      </c>
      <c r="R19" s="88">
        <v>1.137</v>
      </c>
      <c r="S19" s="88"/>
      <c r="T19" s="87"/>
      <c r="U19" s="87">
        <v>0</v>
      </c>
      <c r="V19" s="42"/>
      <c r="W19" s="88">
        <v>1.1384099999999999</v>
      </c>
      <c r="X19" s="88">
        <v>1.1393830340538187</v>
      </c>
      <c r="Y19" s="86">
        <v>-919.67002925404302</v>
      </c>
      <c r="Z19" s="86">
        <v>-919.67002925404302</v>
      </c>
      <c r="AA19" s="86">
        <v>-919.67002925404302</v>
      </c>
      <c r="AB19" s="87">
        <v>0</v>
      </c>
      <c r="AC19" s="75"/>
      <c r="AD19" s="143" t="s">
        <v>103</v>
      </c>
      <c r="AF19" s="61">
        <f t="shared" si="0"/>
        <v>438833.98739144515</v>
      </c>
      <c r="AG19" s="61">
        <f t="shared" si="1"/>
        <v>-919.75051532703219</v>
      </c>
      <c r="AH19" s="6"/>
      <c r="AI19" s="61">
        <f t="shared" si="2"/>
        <v>337564.60568572703</v>
      </c>
      <c r="AJ19" s="61">
        <f t="shared" si="3"/>
        <v>-102189.13222104515</v>
      </c>
      <c r="AK19" s="61">
        <f t="shared" si="4"/>
        <v>-101269.38170571811</v>
      </c>
      <c r="AL19" s="61">
        <f t="shared" si="5"/>
        <v>-101269.38170571811</v>
      </c>
      <c r="AM19" s="63">
        <f t="shared" si="6"/>
        <v>1</v>
      </c>
      <c r="AN19" s="6"/>
      <c r="AO19" s="56">
        <f t="shared" si="7"/>
        <v>1.137</v>
      </c>
      <c r="AP19" s="61">
        <f t="shared" si="8"/>
        <v>439753.73790677218</v>
      </c>
      <c r="AQ19" s="61">
        <f t="shared" si="9"/>
        <v>0</v>
      </c>
      <c r="AR19" s="61">
        <f t="shared" si="10"/>
        <v>919.75051532703219</v>
      </c>
      <c r="AS19" s="61">
        <f t="shared" si="11"/>
        <v>-919.75051532703219</v>
      </c>
      <c r="AT19" s="63">
        <f t="shared" si="12"/>
        <v>1</v>
      </c>
    </row>
    <row r="20" spans="1:46" ht="15.75" x14ac:dyDescent="0.25">
      <c r="A20" s="42" t="s">
        <v>101</v>
      </c>
      <c r="B20" s="42" t="s">
        <v>57</v>
      </c>
      <c r="C20" s="42">
        <v>354</v>
      </c>
      <c r="D20" s="42" t="s">
        <v>44</v>
      </c>
      <c r="E20" s="66">
        <v>43644</v>
      </c>
      <c r="F20" s="66"/>
      <c r="G20" s="66">
        <v>43661</v>
      </c>
      <c r="H20" s="42" t="s">
        <v>24</v>
      </c>
      <c r="I20" s="42" t="s">
        <v>27</v>
      </c>
      <c r="J20" s="42" t="s">
        <v>23</v>
      </c>
      <c r="K20" s="86">
        <v>-441618.08867691201</v>
      </c>
      <c r="L20" s="42" t="s">
        <v>22</v>
      </c>
      <c r="M20" s="42" t="s">
        <v>27</v>
      </c>
      <c r="N20" s="42" t="s">
        <v>25</v>
      </c>
      <c r="O20" s="87">
        <v>500000</v>
      </c>
      <c r="P20" s="42">
        <v>1.1370499999999999</v>
      </c>
      <c r="Q20" s="42" t="s">
        <v>26</v>
      </c>
      <c r="R20" s="88">
        <v>1.1322000000000001</v>
      </c>
      <c r="S20" s="88"/>
      <c r="T20" s="87"/>
      <c r="U20" s="87">
        <v>0</v>
      </c>
      <c r="V20" s="42"/>
      <c r="W20" s="88">
        <v>1.1384099999999999</v>
      </c>
      <c r="X20" s="88">
        <v>1.1393830340538187</v>
      </c>
      <c r="Y20" s="86">
        <v>-2783.8576526821685</v>
      </c>
      <c r="Z20" s="86">
        <v>-2783.8576526821685</v>
      </c>
      <c r="AA20" s="86">
        <v>-2783.8576526821685</v>
      </c>
      <c r="AB20" s="87">
        <v>0</v>
      </c>
      <c r="AC20" s="75"/>
      <c r="AD20" s="143" t="s">
        <v>103</v>
      </c>
      <c r="AF20" s="61">
        <f t="shared" si="0"/>
        <v>438833.98739144515</v>
      </c>
      <c r="AG20" s="61">
        <f t="shared" si="1"/>
        <v>-2784.1012854670407</v>
      </c>
      <c r="AH20" s="6"/>
      <c r="AI20" s="61">
        <f t="shared" si="2"/>
        <v>337564.60568572703</v>
      </c>
      <c r="AJ20" s="61">
        <f t="shared" si="3"/>
        <v>-104053.48299118516</v>
      </c>
      <c r="AK20" s="61">
        <f t="shared" si="4"/>
        <v>-101269.38170571811</v>
      </c>
      <c r="AL20" s="61">
        <f t="shared" si="5"/>
        <v>-101269.38170571811</v>
      </c>
      <c r="AM20" s="63">
        <f t="shared" si="6"/>
        <v>1</v>
      </c>
      <c r="AN20" s="6"/>
      <c r="AO20" s="56">
        <f t="shared" si="7"/>
        <v>1.1322000000000001</v>
      </c>
      <c r="AP20" s="61">
        <f t="shared" si="8"/>
        <v>441618.08867691219</v>
      </c>
      <c r="AQ20" s="61">
        <f t="shared" si="9"/>
        <v>0</v>
      </c>
      <c r="AR20" s="61">
        <f t="shared" si="10"/>
        <v>2784.1012854670407</v>
      </c>
      <c r="AS20" s="61">
        <f t="shared" si="11"/>
        <v>-2784.1012854670407</v>
      </c>
      <c r="AT20" s="63">
        <f t="shared" si="12"/>
        <v>1</v>
      </c>
    </row>
    <row r="21" spans="1:46" ht="15.75" x14ac:dyDescent="0.25">
      <c r="A21" s="42" t="s">
        <v>101</v>
      </c>
      <c r="B21" s="42" t="s">
        <v>58</v>
      </c>
      <c r="C21" s="42">
        <v>181</v>
      </c>
      <c r="D21" s="42" t="s">
        <v>21</v>
      </c>
      <c r="E21" s="66">
        <v>43435</v>
      </c>
      <c r="F21" s="66"/>
      <c r="G21" s="66">
        <v>43668</v>
      </c>
      <c r="H21" s="42" t="s">
        <v>24</v>
      </c>
      <c r="I21" s="42" t="s">
        <v>27</v>
      </c>
      <c r="J21" s="42" t="s">
        <v>23</v>
      </c>
      <c r="K21" s="86">
        <v>-172339.5088324</v>
      </c>
      <c r="L21" s="42" t="s">
        <v>22</v>
      </c>
      <c r="M21" s="42" t="s">
        <v>27</v>
      </c>
      <c r="N21" s="42" t="s">
        <v>25</v>
      </c>
      <c r="O21" s="87">
        <v>200000</v>
      </c>
      <c r="P21" s="42">
        <v>1.14055</v>
      </c>
      <c r="Q21" s="42" t="s">
        <v>26</v>
      </c>
      <c r="R21" s="88">
        <v>1.1605000000000001</v>
      </c>
      <c r="S21" s="88"/>
      <c r="T21" s="87"/>
      <c r="U21" s="87">
        <v>0</v>
      </c>
      <c r="V21" s="42"/>
      <c r="W21" s="88">
        <v>1.1384099999999999</v>
      </c>
      <c r="X21" s="88">
        <v>1.1400029499039945</v>
      </c>
      <c r="Y21" s="87">
        <v>3098.8462245184273</v>
      </c>
      <c r="Z21" s="87">
        <v>3098.8462245184273</v>
      </c>
      <c r="AA21" s="87">
        <v>3098.8462245184269</v>
      </c>
      <c r="AB21" s="87">
        <v>4.5474735088646412E-13</v>
      </c>
      <c r="AC21" s="75"/>
      <c r="AD21" s="143" t="s">
        <v>103</v>
      </c>
      <c r="AF21" s="61">
        <f t="shared" si="0"/>
        <v>175438.1425213356</v>
      </c>
      <c r="AG21" s="61">
        <f t="shared" si="1"/>
        <v>3098.6336889357772</v>
      </c>
      <c r="AH21" s="6"/>
      <c r="AI21" s="61">
        <f t="shared" si="2"/>
        <v>134952.41732410432</v>
      </c>
      <c r="AJ21" s="61">
        <f t="shared" si="3"/>
        <v>-37387.091508295503</v>
      </c>
      <c r="AK21" s="61">
        <f t="shared" si="4"/>
        <v>-40485.725197231281</v>
      </c>
      <c r="AL21" s="61">
        <f t="shared" si="5"/>
        <v>-40485.725197231281</v>
      </c>
      <c r="AM21" s="63">
        <f t="shared" si="6"/>
        <v>1</v>
      </c>
      <c r="AN21" s="6"/>
      <c r="AO21" s="56">
        <f t="shared" si="7"/>
        <v>1.1605000000000001</v>
      </c>
      <c r="AP21" s="61">
        <f t="shared" si="8"/>
        <v>172339.50883239982</v>
      </c>
      <c r="AQ21" s="61">
        <f t="shared" si="9"/>
        <v>0</v>
      </c>
      <c r="AR21" s="61">
        <f t="shared" si="10"/>
        <v>-3098.6336889357772</v>
      </c>
      <c r="AS21" s="61">
        <f t="shared" si="11"/>
        <v>3098.6336889357772</v>
      </c>
      <c r="AT21" s="63">
        <f t="shared" si="12"/>
        <v>1</v>
      </c>
    </row>
    <row r="22" spans="1:46" ht="15.75" x14ac:dyDescent="0.25">
      <c r="A22" s="42" t="s">
        <v>101</v>
      </c>
      <c r="B22" s="42" t="s">
        <v>59</v>
      </c>
      <c r="C22" s="42">
        <v>355</v>
      </c>
      <c r="D22" s="42" t="s">
        <v>44</v>
      </c>
      <c r="E22" s="66">
        <v>43466</v>
      </c>
      <c r="F22" s="66"/>
      <c r="G22" s="66">
        <v>43668</v>
      </c>
      <c r="H22" s="42" t="s">
        <v>24</v>
      </c>
      <c r="I22" s="42" t="s">
        <v>27</v>
      </c>
      <c r="J22" s="42" t="s">
        <v>23</v>
      </c>
      <c r="K22" s="86">
        <v>-441384.18079095997</v>
      </c>
      <c r="L22" s="42" t="s">
        <v>22</v>
      </c>
      <c r="M22" s="42" t="s">
        <v>27</v>
      </c>
      <c r="N22" s="42" t="s">
        <v>25</v>
      </c>
      <c r="O22" s="87">
        <v>500000</v>
      </c>
      <c r="P22" s="42">
        <v>1.14055</v>
      </c>
      <c r="Q22" s="42" t="s">
        <v>26</v>
      </c>
      <c r="R22" s="88">
        <v>1.1328</v>
      </c>
      <c r="S22" s="88"/>
      <c r="T22" s="87"/>
      <c r="U22" s="87">
        <v>0</v>
      </c>
      <c r="V22" s="42"/>
      <c r="W22" s="88">
        <v>1.1384099999999999</v>
      </c>
      <c r="X22" s="88">
        <v>1.1400029499039945</v>
      </c>
      <c r="Y22" s="86">
        <v>-2789.01577336115</v>
      </c>
      <c r="Z22" s="86">
        <v>-2789.01577336115</v>
      </c>
      <c r="AA22" s="86">
        <v>-2789.01577336115</v>
      </c>
      <c r="AB22" s="87">
        <v>0</v>
      </c>
      <c r="AC22" s="75"/>
      <c r="AD22" s="143" t="s">
        <v>103</v>
      </c>
      <c r="AF22" s="61">
        <f t="shared" si="0"/>
        <v>438595.35630333901</v>
      </c>
      <c r="AG22" s="61">
        <f t="shared" si="1"/>
        <v>-2788.8244876214303</v>
      </c>
      <c r="AH22" s="6"/>
      <c r="AI22" s="61">
        <f t="shared" si="2"/>
        <v>337381.04331026075</v>
      </c>
      <c r="AJ22" s="61">
        <f t="shared" si="3"/>
        <v>-104003.13748069969</v>
      </c>
      <c r="AK22" s="61">
        <f t="shared" si="4"/>
        <v>-101214.31299307826</v>
      </c>
      <c r="AL22" s="61">
        <f t="shared" si="5"/>
        <v>-101214.31299307826</v>
      </c>
      <c r="AM22" s="63">
        <f t="shared" si="6"/>
        <v>1</v>
      </c>
      <c r="AN22" s="6"/>
      <c r="AO22" s="56">
        <f t="shared" si="7"/>
        <v>1.1328</v>
      </c>
      <c r="AP22" s="61">
        <f t="shared" si="8"/>
        <v>441384.18079096044</v>
      </c>
      <c r="AQ22" s="61">
        <f t="shared" si="9"/>
        <v>0</v>
      </c>
      <c r="AR22" s="61">
        <f t="shared" si="10"/>
        <v>2788.8244876214303</v>
      </c>
      <c r="AS22" s="61">
        <f t="shared" si="11"/>
        <v>-2788.8244876214303</v>
      </c>
      <c r="AT22" s="63">
        <f t="shared" si="12"/>
        <v>1</v>
      </c>
    </row>
    <row r="23" spans="1:46" ht="15.75" x14ac:dyDescent="0.25">
      <c r="A23" s="42" t="s">
        <v>101</v>
      </c>
      <c r="B23" s="42" t="s">
        <v>60</v>
      </c>
      <c r="C23" s="42">
        <v>356</v>
      </c>
      <c r="D23" s="42" t="s">
        <v>44</v>
      </c>
      <c r="E23" s="66">
        <v>43466</v>
      </c>
      <c r="F23" s="66"/>
      <c r="G23" s="66">
        <v>43668</v>
      </c>
      <c r="H23" s="42" t="s">
        <v>24</v>
      </c>
      <c r="I23" s="42" t="s">
        <v>27</v>
      </c>
      <c r="J23" s="42" t="s">
        <v>23</v>
      </c>
      <c r="K23" s="86">
        <v>-879043.60056258796</v>
      </c>
      <c r="L23" s="42" t="s">
        <v>22</v>
      </c>
      <c r="M23" s="42" t="s">
        <v>27</v>
      </c>
      <c r="N23" s="42" t="s">
        <v>25</v>
      </c>
      <c r="O23" s="87">
        <v>1000000</v>
      </c>
      <c r="P23" s="42">
        <v>1.14055</v>
      </c>
      <c r="Q23" s="42" t="s">
        <v>26</v>
      </c>
      <c r="R23" s="88">
        <v>1.1375999999999999</v>
      </c>
      <c r="S23" s="88"/>
      <c r="T23" s="87"/>
      <c r="U23" s="87">
        <v>0</v>
      </c>
      <c r="V23" s="42"/>
      <c r="W23" s="88">
        <v>1.1384099999999999</v>
      </c>
      <c r="X23" s="88">
        <v>1.1400029499039945</v>
      </c>
      <c r="Y23" s="86">
        <v>-1853.0150456729937</v>
      </c>
      <c r="Z23" s="86">
        <v>-1853.0150456729937</v>
      </c>
      <c r="AA23" s="86">
        <v>-1853.0150456729937</v>
      </c>
      <c r="AB23" s="87">
        <v>0</v>
      </c>
      <c r="AC23" s="75"/>
      <c r="AD23" s="143" t="s">
        <v>103</v>
      </c>
      <c r="AF23" s="61">
        <f t="shared" si="0"/>
        <v>877190.71260667802</v>
      </c>
      <c r="AG23" s="61">
        <f t="shared" si="1"/>
        <v>-1852.8879559099441</v>
      </c>
      <c r="AH23" s="6"/>
      <c r="AI23" s="61">
        <f t="shared" si="2"/>
        <v>674762.0866205215</v>
      </c>
      <c r="AJ23" s="61">
        <f t="shared" si="3"/>
        <v>-204281.51394206646</v>
      </c>
      <c r="AK23" s="61">
        <f t="shared" si="4"/>
        <v>-202428.62598615652</v>
      </c>
      <c r="AL23" s="61">
        <f t="shared" si="5"/>
        <v>-202428.62598615652</v>
      </c>
      <c r="AM23" s="63">
        <f t="shared" si="6"/>
        <v>1</v>
      </c>
      <c r="AN23" s="6"/>
      <c r="AO23" s="56">
        <f t="shared" si="7"/>
        <v>1.1375999999999999</v>
      </c>
      <c r="AP23" s="61">
        <f t="shared" si="8"/>
        <v>879043.60056258796</v>
      </c>
      <c r="AQ23" s="61">
        <f t="shared" si="9"/>
        <v>0</v>
      </c>
      <c r="AR23" s="61">
        <f t="shared" si="10"/>
        <v>1852.8879559099441</v>
      </c>
      <c r="AS23" s="61">
        <f t="shared" si="11"/>
        <v>-1852.8879559099441</v>
      </c>
      <c r="AT23" s="63">
        <f t="shared" si="12"/>
        <v>1</v>
      </c>
    </row>
    <row r="24" spans="1:46" ht="15.75" x14ac:dyDescent="0.25">
      <c r="A24" s="42" t="s">
        <v>101</v>
      </c>
      <c r="B24" s="42" t="s">
        <v>61</v>
      </c>
      <c r="C24" s="42">
        <v>182</v>
      </c>
      <c r="D24" s="42" t="s">
        <v>21</v>
      </c>
      <c r="E24" s="66">
        <v>43435</v>
      </c>
      <c r="F24" s="66"/>
      <c r="G24" s="66">
        <v>43675</v>
      </c>
      <c r="H24" s="42" t="s">
        <v>24</v>
      </c>
      <c r="I24" s="42" t="s">
        <v>27</v>
      </c>
      <c r="J24" s="42" t="s">
        <v>23</v>
      </c>
      <c r="K24" s="86">
        <v>-172250.45215743699</v>
      </c>
      <c r="L24" s="42" t="s">
        <v>22</v>
      </c>
      <c r="M24" s="42" t="s">
        <v>27</v>
      </c>
      <c r="N24" s="42" t="s">
        <v>25</v>
      </c>
      <c r="O24" s="87">
        <v>200000</v>
      </c>
      <c r="P24" s="42">
        <v>1.14055</v>
      </c>
      <c r="Q24" s="42" t="s">
        <v>26</v>
      </c>
      <c r="R24" s="88">
        <v>1.1611</v>
      </c>
      <c r="S24" s="88"/>
      <c r="T24" s="87"/>
      <c r="U24" s="87">
        <v>0</v>
      </c>
      <c r="V24" s="42"/>
      <c r="W24" s="88">
        <v>1.1384099999999999</v>
      </c>
      <c r="X24" s="88">
        <v>1.1406836729036198</v>
      </c>
      <c r="Y24" s="87">
        <v>3083.8508439701905</v>
      </c>
      <c r="Z24" s="87">
        <v>3083.8508439701905</v>
      </c>
      <c r="AA24" s="87">
        <v>3083.85084397019</v>
      </c>
      <c r="AB24" s="87">
        <v>4.5474735088646412E-13</v>
      </c>
      <c r="AC24" s="75"/>
      <c r="AD24" s="143" t="s">
        <v>103</v>
      </c>
      <c r="AF24" s="61">
        <f t="shared" si="0"/>
        <v>175333.44673102783</v>
      </c>
      <c r="AG24" s="61">
        <f t="shared" si="1"/>
        <v>3082.9945735909278</v>
      </c>
      <c r="AH24" s="6"/>
      <c r="AI24" s="61">
        <f t="shared" si="2"/>
        <v>134871.88210079062</v>
      </c>
      <c r="AJ24" s="61">
        <f t="shared" si="3"/>
        <v>-37378.570056646276</v>
      </c>
      <c r="AK24" s="61">
        <f t="shared" si="4"/>
        <v>-40461.564630237204</v>
      </c>
      <c r="AL24" s="61">
        <f t="shared" si="5"/>
        <v>-40461.564630237204</v>
      </c>
      <c r="AM24" s="63">
        <f t="shared" si="6"/>
        <v>1</v>
      </c>
      <c r="AN24" s="6"/>
      <c r="AO24" s="56">
        <f t="shared" si="7"/>
        <v>1.1611</v>
      </c>
      <c r="AP24" s="61">
        <f t="shared" si="8"/>
        <v>172250.4521574369</v>
      </c>
      <c r="AQ24" s="61">
        <f t="shared" si="9"/>
        <v>0</v>
      </c>
      <c r="AR24" s="61">
        <f t="shared" si="10"/>
        <v>-3082.9945735909278</v>
      </c>
      <c r="AS24" s="61">
        <f t="shared" si="11"/>
        <v>3082.9945735909278</v>
      </c>
      <c r="AT24" s="63">
        <f t="shared" si="12"/>
        <v>1</v>
      </c>
    </row>
    <row r="25" spans="1:46" ht="15.75" x14ac:dyDescent="0.25">
      <c r="A25" s="42" t="s">
        <v>101</v>
      </c>
      <c r="B25" s="42" t="s">
        <v>62</v>
      </c>
      <c r="C25" s="42">
        <v>339</v>
      </c>
      <c r="D25" s="42" t="s">
        <v>21</v>
      </c>
      <c r="E25" s="66">
        <v>43466</v>
      </c>
      <c r="F25" s="66"/>
      <c r="G25" s="66">
        <v>43675</v>
      </c>
      <c r="H25" s="42" t="s">
        <v>24</v>
      </c>
      <c r="I25" s="42" t="s">
        <v>27</v>
      </c>
      <c r="J25" s="42" t="s">
        <v>23</v>
      </c>
      <c r="K25" s="86">
        <v>-882846.29645978601</v>
      </c>
      <c r="L25" s="42" t="s">
        <v>22</v>
      </c>
      <c r="M25" s="42" t="s">
        <v>27</v>
      </c>
      <c r="N25" s="42" t="s">
        <v>25</v>
      </c>
      <c r="O25" s="87">
        <v>1000000</v>
      </c>
      <c r="P25" s="42">
        <v>1.14055</v>
      </c>
      <c r="Q25" s="42" t="s">
        <v>26</v>
      </c>
      <c r="R25" s="88">
        <v>1.1327</v>
      </c>
      <c r="S25" s="88"/>
      <c r="T25" s="87"/>
      <c r="U25" s="87">
        <v>0</v>
      </c>
      <c r="V25" s="42"/>
      <c r="W25" s="88">
        <v>1.1384099999999999</v>
      </c>
      <c r="X25" s="88">
        <v>1.1406836729036198</v>
      </c>
      <c r="Y25" s="86">
        <v>-6180.7789764810832</v>
      </c>
      <c r="Z25" s="86">
        <v>-6180.7789764810832</v>
      </c>
      <c r="AA25" s="86">
        <v>-6180.7789764810832</v>
      </c>
      <c r="AB25" s="87">
        <v>0</v>
      </c>
      <c r="AC25" s="75"/>
      <c r="AD25" s="143" t="s">
        <v>103</v>
      </c>
      <c r="AF25" s="61">
        <f t="shared" si="0"/>
        <v>876667.23365513911</v>
      </c>
      <c r="AG25" s="61">
        <f t="shared" si="1"/>
        <v>-6179.0628046472557</v>
      </c>
      <c r="AH25" s="6"/>
      <c r="AI25" s="61">
        <f t="shared" si="2"/>
        <v>674359.41050395311</v>
      </c>
      <c r="AJ25" s="61">
        <f t="shared" si="3"/>
        <v>-208486.88595583325</v>
      </c>
      <c r="AK25" s="61">
        <f t="shared" si="4"/>
        <v>-202307.82315118599</v>
      </c>
      <c r="AL25" s="61">
        <f t="shared" si="5"/>
        <v>-202307.82315118599</v>
      </c>
      <c r="AM25" s="63">
        <f t="shared" si="6"/>
        <v>1</v>
      </c>
      <c r="AN25" s="6"/>
      <c r="AO25" s="56">
        <f t="shared" si="7"/>
        <v>1.1327</v>
      </c>
      <c r="AP25" s="61">
        <f t="shared" si="8"/>
        <v>882846.29645978636</v>
      </c>
      <c r="AQ25" s="61">
        <f t="shared" si="9"/>
        <v>0</v>
      </c>
      <c r="AR25" s="61">
        <f t="shared" si="10"/>
        <v>6179.0628046472557</v>
      </c>
      <c r="AS25" s="61">
        <f t="shared" si="11"/>
        <v>-6179.0628046472557</v>
      </c>
      <c r="AT25" s="63">
        <f t="shared" si="12"/>
        <v>1</v>
      </c>
    </row>
    <row r="26" spans="1:46" ht="15.75" x14ac:dyDescent="0.25">
      <c r="A26" s="42" t="s">
        <v>101</v>
      </c>
      <c r="B26" s="42" t="s">
        <v>63</v>
      </c>
      <c r="C26" s="42">
        <v>357</v>
      </c>
      <c r="D26" s="42" t="s">
        <v>44</v>
      </c>
      <c r="E26" s="66">
        <v>43466</v>
      </c>
      <c r="F26" s="66"/>
      <c r="G26" s="66">
        <v>43675</v>
      </c>
      <c r="H26" s="42" t="s">
        <v>24</v>
      </c>
      <c r="I26" s="42" t="s">
        <v>27</v>
      </c>
      <c r="J26" s="42" t="s">
        <v>23</v>
      </c>
      <c r="K26" s="86">
        <v>-264410.36488630401</v>
      </c>
      <c r="L26" s="42" t="s">
        <v>22</v>
      </c>
      <c r="M26" s="42" t="s">
        <v>27</v>
      </c>
      <c r="N26" s="42" t="s">
        <v>25</v>
      </c>
      <c r="O26" s="87">
        <v>300000</v>
      </c>
      <c r="P26" s="42">
        <v>1.14055</v>
      </c>
      <c r="Q26" s="42" t="s">
        <v>26</v>
      </c>
      <c r="R26" s="88">
        <v>1.1346000000000001</v>
      </c>
      <c r="S26" s="88"/>
      <c r="T26" s="87"/>
      <c r="U26" s="87">
        <v>0</v>
      </c>
      <c r="V26" s="42"/>
      <c r="W26" s="88">
        <v>1.1384099999999999</v>
      </c>
      <c r="X26" s="88">
        <v>1.1406836729036198</v>
      </c>
      <c r="Y26" s="86">
        <v>-1410.5864570186018</v>
      </c>
      <c r="Z26" s="86">
        <v>-1410.5864570186018</v>
      </c>
      <c r="AA26" s="86">
        <v>-1410.5864570186018</v>
      </c>
      <c r="AB26" s="87">
        <v>0</v>
      </c>
      <c r="AC26" s="75"/>
      <c r="AD26" s="143" t="s">
        <v>103</v>
      </c>
      <c r="AF26" s="61">
        <f t="shared" si="0"/>
        <v>263000.17009654175</v>
      </c>
      <c r="AG26" s="61">
        <f t="shared" si="1"/>
        <v>-1410.1947897617938</v>
      </c>
      <c r="AH26" s="6"/>
      <c r="AI26" s="61">
        <f t="shared" si="2"/>
        <v>202307.82315118593</v>
      </c>
      <c r="AJ26" s="61">
        <f t="shared" si="3"/>
        <v>-62102.541735117615</v>
      </c>
      <c r="AK26" s="61">
        <f t="shared" si="4"/>
        <v>-60692.346945355821</v>
      </c>
      <c r="AL26" s="61">
        <f t="shared" si="5"/>
        <v>-60692.346945355821</v>
      </c>
      <c r="AM26" s="63">
        <f t="shared" si="6"/>
        <v>1</v>
      </c>
      <c r="AN26" s="6"/>
      <c r="AO26" s="56">
        <f t="shared" si="7"/>
        <v>1.1346000000000001</v>
      </c>
      <c r="AP26" s="61">
        <f t="shared" si="8"/>
        <v>264410.36488630355</v>
      </c>
      <c r="AQ26" s="61">
        <f t="shared" si="9"/>
        <v>0</v>
      </c>
      <c r="AR26" s="61">
        <f t="shared" si="10"/>
        <v>1410.1947897617938</v>
      </c>
      <c r="AS26" s="61">
        <f t="shared" si="11"/>
        <v>-1410.1947897617938</v>
      </c>
      <c r="AT26" s="63">
        <f t="shared" si="12"/>
        <v>1</v>
      </c>
    </row>
    <row r="27" spans="1:46" ht="15.75" x14ac:dyDescent="0.25">
      <c r="A27" s="42" t="s">
        <v>101</v>
      </c>
      <c r="B27" s="42" t="s">
        <v>64</v>
      </c>
      <c r="C27" s="42">
        <v>358</v>
      </c>
      <c r="D27" s="42" t="s">
        <v>44</v>
      </c>
      <c r="E27" s="66">
        <v>43466</v>
      </c>
      <c r="F27" s="66"/>
      <c r="G27" s="66">
        <v>43675</v>
      </c>
      <c r="H27" s="42" t="s">
        <v>24</v>
      </c>
      <c r="I27" s="42" t="s">
        <v>27</v>
      </c>
      <c r="J27" s="42" t="s">
        <v>23</v>
      </c>
      <c r="K27" s="86">
        <v>-441150.52055761399</v>
      </c>
      <c r="L27" s="42" t="s">
        <v>22</v>
      </c>
      <c r="M27" s="42" t="s">
        <v>27</v>
      </c>
      <c r="N27" s="42" t="s">
        <v>25</v>
      </c>
      <c r="O27" s="87">
        <v>500000</v>
      </c>
      <c r="P27" s="42">
        <v>1.14055</v>
      </c>
      <c r="Q27" s="42" t="s">
        <v>26</v>
      </c>
      <c r="R27" s="88">
        <v>1.1334</v>
      </c>
      <c r="S27" s="88"/>
      <c r="T27" s="87"/>
      <c r="U27" s="87">
        <v>0</v>
      </c>
      <c r="V27" s="42"/>
      <c r="W27" s="88">
        <v>1.1384099999999999</v>
      </c>
      <c r="X27" s="88">
        <v>1.1406836729036198</v>
      </c>
      <c r="Y27" s="86">
        <v>-2817.6860963991571</v>
      </c>
      <c r="Z27" s="86">
        <v>-2817.6860963991571</v>
      </c>
      <c r="AA27" s="86">
        <v>-2817.6860963991571</v>
      </c>
      <c r="AB27" s="87">
        <v>0</v>
      </c>
      <c r="AC27" s="75"/>
      <c r="AD27" s="143" t="s">
        <v>103</v>
      </c>
      <c r="AF27" s="61">
        <f t="shared" si="0"/>
        <v>438333.61682756955</v>
      </c>
      <c r="AG27" s="61">
        <f t="shared" si="1"/>
        <v>-2816.9037300447235</v>
      </c>
      <c r="AH27" s="6"/>
      <c r="AI27" s="61">
        <f t="shared" si="2"/>
        <v>337179.70525197656</v>
      </c>
      <c r="AJ27" s="61">
        <f t="shared" si="3"/>
        <v>-103970.81530563772</v>
      </c>
      <c r="AK27" s="61">
        <f t="shared" si="4"/>
        <v>-101153.911575593</v>
      </c>
      <c r="AL27" s="61">
        <f t="shared" si="5"/>
        <v>-101153.911575593</v>
      </c>
      <c r="AM27" s="63">
        <f t="shared" si="6"/>
        <v>1</v>
      </c>
      <c r="AN27" s="6"/>
      <c r="AO27" s="56">
        <f t="shared" si="7"/>
        <v>1.1334</v>
      </c>
      <c r="AP27" s="61">
        <f t="shared" si="8"/>
        <v>441150.52055761428</v>
      </c>
      <c r="AQ27" s="61">
        <f t="shared" si="9"/>
        <v>0</v>
      </c>
      <c r="AR27" s="61">
        <f t="shared" si="10"/>
        <v>2816.9037300447235</v>
      </c>
      <c r="AS27" s="61">
        <f t="shared" si="11"/>
        <v>-2816.9037300447235</v>
      </c>
      <c r="AT27" s="63">
        <f t="shared" si="12"/>
        <v>1</v>
      </c>
    </row>
    <row r="28" spans="1:46" ht="15.75" x14ac:dyDescent="0.25">
      <c r="A28" s="42" t="s">
        <v>101</v>
      </c>
      <c r="B28" s="42" t="s">
        <v>65</v>
      </c>
      <c r="C28" s="42">
        <v>183</v>
      </c>
      <c r="D28" s="42" t="s">
        <v>21</v>
      </c>
      <c r="E28" s="66">
        <v>43435</v>
      </c>
      <c r="F28" s="66"/>
      <c r="G28" s="66">
        <v>43682</v>
      </c>
      <c r="H28" s="42" t="s">
        <v>24</v>
      </c>
      <c r="I28" s="42" t="s">
        <v>27</v>
      </c>
      <c r="J28" s="42" t="s">
        <v>23</v>
      </c>
      <c r="K28" s="86">
        <v>-172146.66896195599</v>
      </c>
      <c r="L28" s="42" t="s">
        <v>22</v>
      </c>
      <c r="M28" s="42" t="s">
        <v>27</v>
      </c>
      <c r="N28" s="42" t="s">
        <v>25</v>
      </c>
      <c r="O28" s="87">
        <v>200000</v>
      </c>
      <c r="P28" s="42">
        <v>1.14055</v>
      </c>
      <c r="Q28" s="42" t="s">
        <v>26</v>
      </c>
      <c r="R28" s="88">
        <v>1.1617999999999999</v>
      </c>
      <c r="S28" s="88"/>
      <c r="T28" s="87"/>
      <c r="U28" s="87">
        <v>0</v>
      </c>
      <c r="V28" s="42"/>
      <c r="W28" s="88">
        <v>1.1384099999999999</v>
      </c>
      <c r="X28" s="88">
        <v>1.1413590553940269</v>
      </c>
      <c r="Y28" s="87">
        <v>3084.5124693158082</v>
      </c>
      <c r="Z28" s="87">
        <v>3084.5124693158082</v>
      </c>
      <c r="AA28" s="87">
        <v>3084.5124693158082</v>
      </c>
      <c r="AB28" s="87">
        <v>0</v>
      </c>
      <c r="AC28" s="75"/>
      <c r="AD28" s="143" t="s">
        <v>103</v>
      </c>
      <c r="AF28" s="61">
        <f t="shared" si="0"/>
        <v>175229.6957340517</v>
      </c>
      <c r="AG28" s="61">
        <f t="shared" si="1"/>
        <v>3083.0267720961128</v>
      </c>
      <c r="AH28" s="6"/>
      <c r="AI28" s="61">
        <f t="shared" si="2"/>
        <v>134792.07364157823</v>
      </c>
      <c r="AJ28" s="61">
        <f t="shared" si="3"/>
        <v>-37354.595320377353</v>
      </c>
      <c r="AK28" s="61">
        <f t="shared" si="4"/>
        <v>-40437.622092473466</v>
      </c>
      <c r="AL28" s="61">
        <f t="shared" si="5"/>
        <v>-40437.622092473466</v>
      </c>
      <c r="AM28" s="63">
        <f t="shared" si="6"/>
        <v>1</v>
      </c>
      <c r="AN28" s="6"/>
      <c r="AO28" s="56">
        <f t="shared" si="7"/>
        <v>1.1617999999999999</v>
      </c>
      <c r="AP28" s="61">
        <f t="shared" si="8"/>
        <v>172146.66896195558</v>
      </c>
      <c r="AQ28" s="61">
        <f t="shared" si="9"/>
        <v>0</v>
      </c>
      <c r="AR28" s="61">
        <f t="shared" si="10"/>
        <v>-3083.0267720961128</v>
      </c>
      <c r="AS28" s="61">
        <f t="shared" si="11"/>
        <v>3083.0267720961128</v>
      </c>
      <c r="AT28" s="63">
        <f t="shared" si="12"/>
        <v>1</v>
      </c>
    </row>
    <row r="29" spans="1:46" ht="15.75" x14ac:dyDescent="0.25">
      <c r="A29" s="42" t="s">
        <v>101</v>
      </c>
      <c r="B29" s="42" t="s">
        <v>66</v>
      </c>
      <c r="C29" s="42">
        <v>340</v>
      </c>
      <c r="D29" s="42" t="s">
        <v>21</v>
      </c>
      <c r="E29" s="66">
        <v>43466</v>
      </c>
      <c r="F29" s="66"/>
      <c r="G29" s="66">
        <v>43682</v>
      </c>
      <c r="H29" s="42" t="s">
        <v>24</v>
      </c>
      <c r="I29" s="42" t="s">
        <v>27</v>
      </c>
      <c r="J29" s="42" t="s">
        <v>23</v>
      </c>
      <c r="K29" s="86">
        <v>-882378.89349686797</v>
      </c>
      <c r="L29" s="42" t="s">
        <v>22</v>
      </c>
      <c r="M29" s="42" t="s">
        <v>27</v>
      </c>
      <c r="N29" s="42" t="s">
        <v>25</v>
      </c>
      <c r="O29" s="87">
        <v>1000000</v>
      </c>
      <c r="P29" s="42">
        <v>1.14055</v>
      </c>
      <c r="Q29" s="42" t="s">
        <v>26</v>
      </c>
      <c r="R29" s="88">
        <v>1.1333</v>
      </c>
      <c r="S29" s="88"/>
      <c r="T29" s="87"/>
      <c r="U29" s="87">
        <v>0</v>
      </c>
      <c r="V29" s="42"/>
      <c r="W29" s="88">
        <v>1.1384099999999999</v>
      </c>
      <c r="X29" s="88">
        <v>1.1413590553940269</v>
      </c>
      <c r="Y29" s="86">
        <v>-6233.4172364710375</v>
      </c>
      <c r="Z29" s="86">
        <v>-6233.4172364710375</v>
      </c>
      <c r="AA29" s="86">
        <v>-6233.4172364710375</v>
      </c>
      <c r="AB29" s="87">
        <v>0</v>
      </c>
      <c r="AC29" s="75"/>
      <c r="AD29" s="143" t="s">
        <v>103</v>
      </c>
      <c r="AF29" s="61">
        <f t="shared" si="0"/>
        <v>876148.47867025854</v>
      </c>
      <c r="AG29" s="61">
        <f t="shared" si="1"/>
        <v>-6230.4148266090779</v>
      </c>
      <c r="AH29" s="6"/>
      <c r="AI29" s="61">
        <f t="shared" si="2"/>
        <v>673960.36820789112</v>
      </c>
      <c r="AJ29" s="61">
        <f t="shared" si="3"/>
        <v>-208418.5252889765</v>
      </c>
      <c r="AK29" s="61">
        <f t="shared" si="4"/>
        <v>-202188.11046236742</v>
      </c>
      <c r="AL29" s="61">
        <f t="shared" si="5"/>
        <v>-202188.11046236742</v>
      </c>
      <c r="AM29" s="63">
        <f t="shared" si="6"/>
        <v>1</v>
      </c>
      <c r="AN29" s="6"/>
      <c r="AO29" s="56">
        <f t="shared" si="7"/>
        <v>1.1333</v>
      </c>
      <c r="AP29" s="61">
        <f t="shared" si="8"/>
        <v>882378.89349686762</v>
      </c>
      <c r="AQ29" s="61">
        <f t="shared" si="9"/>
        <v>0</v>
      </c>
      <c r="AR29" s="61">
        <f t="shared" si="10"/>
        <v>6230.4148266090779</v>
      </c>
      <c r="AS29" s="61">
        <f t="shared" si="11"/>
        <v>-6230.4148266090779</v>
      </c>
      <c r="AT29" s="63">
        <f t="shared" si="12"/>
        <v>1</v>
      </c>
    </row>
    <row r="30" spans="1:46" ht="15.75" x14ac:dyDescent="0.25">
      <c r="A30" s="42" t="s">
        <v>101</v>
      </c>
      <c r="B30" s="42" t="s">
        <v>67</v>
      </c>
      <c r="C30" s="42">
        <v>359</v>
      </c>
      <c r="D30" s="42" t="s">
        <v>44</v>
      </c>
      <c r="E30" s="66">
        <v>43466</v>
      </c>
      <c r="F30" s="66"/>
      <c r="G30" s="66">
        <v>43682</v>
      </c>
      <c r="H30" s="42" t="s">
        <v>24</v>
      </c>
      <c r="I30" s="42" t="s">
        <v>27</v>
      </c>
      <c r="J30" s="42" t="s">
        <v>23</v>
      </c>
      <c r="K30" s="86">
        <v>-440917.10758377402</v>
      </c>
      <c r="L30" s="42" t="s">
        <v>22</v>
      </c>
      <c r="M30" s="42" t="s">
        <v>27</v>
      </c>
      <c r="N30" s="42" t="s">
        <v>25</v>
      </c>
      <c r="O30" s="87">
        <v>500000</v>
      </c>
      <c r="P30" s="42">
        <v>1.14055</v>
      </c>
      <c r="Q30" s="42" t="s">
        <v>26</v>
      </c>
      <c r="R30" s="88">
        <v>1.1339999999999999</v>
      </c>
      <c r="S30" s="88"/>
      <c r="T30" s="87"/>
      <c r="U30" s="87">
        <v>0</v>
      </c>
      <c r="V30" s="42"/>
      <c r="W30" s="88">
        <v>1.1384099999999999</v>
      </c>
      <c r="X30" s="88">
        <v>1.1413590553940269</v>
      </c>
      <c r="Y30" s="86">
        <v>-2844.2382145146134</v>
      </c>
      <c r="Z30" s="86">
        <v>-2844.2382145146134</v>
      </c>
      <c r="AA30" s="86">
        <v>-2844.2382145146134</v>
      </c>
      <c r="AB30" s="87">
        <v>0</v>
      </c>
      <c r="AC30" s="75"/>
      <c r="AD30" s="143" t="s">
        <v>103</v>
      </c>
      <c r="AF30" s="61">
        <f t="shared" si="0"/>
        <v>438074.23933512927</v>
      </c>
      <c r="AG30" s="61">
        <f t="shared" si="1"/>
        <v>-2842.8682486450416</v>
      </c>
      <c r="AH30" s="6"/>
      <c r="AI30" s="61">
        <f t="shared" si="2"/>
        <v>336980.18410394556</v>
      </c>
      <c r="AJ30" s="61">
        <f t="shared" si="3"/>
        <v>-103936.92347982875</v>
      </c>
      <c r="AK30" s="61">
        <f t="shared" si="4"/>
        <v>-101094.05523118371</v>
      </c>
      <c r="AL30" s="61">
        <f t="shared" si="5"/>
        <v>-101094.05523118371</v>
      </c>
      <c r="AM30" s="63">
        <f t="shared" si="6"/>
        <v>1</v>
      </c>
      <c r="AN30" s="6"/>
      <c r="AO30" s="56">
        <f t="shared" si="7"/>
        <v>1.1339999999999999</v>
      </c>
      <c r="AP30" s="61">
        <f t="shared" si="8"/>
        <v>440917.10758377431</v>
      </c>
      <c r="AQ30" s="61">
        <f t="shared" si="9"/>
        <v>0</v>
      </c>
      <c r="AR30" s="61">
        <f t="shared" si="10"/>
        <v>2842.8682486450416</v>
      </c>
      <c r="AS30" s="61">
        <f t="shared" si="11"/>
        <v>-2842.8682486450416</v>
      </c>
      <c r="AT30" s="63">
        <f t="shared" si="12"/>
        <v>1</v>
      </c>
    </row>
    <row r="31" spans="1:46" ht="15.75" x14ac:dyDescent="0.25">
      <c r="A31" s="42" t="s">
        <v>101</v>
      </c>
      <c r="B31" s="42" t="s">
        <v>68</v>
      </c>
      <c r="C31" s="42">
        <v>341</v>
      </c>
      <c r="D31" s="42" t="s">
        <v>21</v>
      </c>
      <c r="E31" s="66">
        <v>43466</v>
      </c>
      <c r="F31" s="66"/>
      <c r="G31" s="66">
        <v>43689</v>
      </c>
      <c r="H31" s="42" t="s">
        <v>24</v>
      </c>
      <c r="I31" s="42" t="s">
        <v>27</v>
      </c>
      <c r="J31" s="42" t="s">
        <v>23</v>
      </c>
      <c r="K31" s="86">
        <v>-883392.22614841</v>
      </c>
      <c r="L31" s="42" t="s">
        <v>22</v>
      </c>
      <c r="M31" s="42" t="s">
        <v>27</v>
      </c>
      <c r="N31" s="42" t="s">
        <v>25</v>
      </c>
      <c r="O31" s="87">
        <v>1000000</v>
      </c>
      <c r="P31" s="42">
        <v>1.14055</v>
      </c>
      <c r="Q31" s="42" t="s">
        <v>26</v>
      </c>
      <c r="R31" s="88">
        <v>1.1319999999999999</v>
      </c>
      <c r="S31" s="88"/>
      <c r="T31" s="87"/>
      <c r="U31" s="87">
        <v>0</v>
      </c>
      <c r="V31" s="42"/>
      <c r="W31" s="88">
        <v>1.1384099999999999</v>
      </c>
      <c r="X31" s="88">
        <v>1.1419662851114689</v>
      </c>
      <c r="Y31" s="86">
        <v>-7714.4575271180975</v>
      </c>
      <c r="Z31" s="86">
        <v>-7714.4575271180975</v>
      </c>
      <c r="AA31" s="86">
        <v>-7714.4575271180966</v>
      </c>
      <c r="AB31" s="86">
        <v>-9.0949470177292824E-13</v>
      </c>
      <c r="AC31" s="75"/>
      <c r="AD31" s="143" t="s">
        <v>103</v>
      </c>
      <c r="AF31" s="61">
        <f t="shared" si="0"/>
        <v>875682.59504472907</v>
      </c>
      <c r="AG31" s="61">
        <f t="shared" si="1"/>
        <v>-7709.6311036809348</v>
      </c>
      <c r="AH31" s="6"/>
      <c r="AI31" s="61">
        <f t="shared" si="2"/>
        <v>673601.99618825305</v>
      </c>
      <c r="AJ31" s="61">
        <f t="shared" si="3"/>
        <v>-209790.22996015695</v>
      </c>
      <c r="AK31" s="61">
        <f t="shared" si="4"/>
        <v>-202080.59885647602</v>
      </c>
      <c r="AL31" s="61">
        <f t="shared" si="5"/>
        <v>-202080.59885647602</v>
      </c>
      <c r="AM31" s="63">
        <f t="shared" si="6"/>
        <v>1</v>
      </c>
      <c r="AN31" s="6"/>
      <c r="AO31" s="56">
        <f t="shared" si="7"/>
        <v>1.1319999999999999</v>
      </c>
      <c r="AP31" s="61">
        <f t="shared" si="8"/>
        <v>883392.22614841</v>
      </c>
      <c r="AQ31" s="61">
        <f t="shared" si="9"/>
        <v>0</v>
      </c>
      <c r="AR31" s="61">
        <f t="shared" si="10"/>
        <v>7709.6311036809348</v>
      </c>
      <c r="AS31" s="61">
        <f t="shared" si="11"/>
        <v>-7709.6311036809348</v>
      </c>
      <c r="AT31" s="63">
        <f t="shared" si="12"/>
        <v>1</v>
      </c>
    </row>
    <row r="32" spans="1:46" ht="15.75" x14ac:dyDescent="0.25">
      <c r="A32" s="42" t="s">
        <v>101</v>
      </c>
      <c r="B32" s="42" t="s">
        <v>69</v>
      </c>
      <c r="C32" s="42">
        <v>342</v>
      </c>
      <c r="D32" s="42" t="s">
        <v>21</v>
      </c>
      <c r="E32" s="66">
        <v>43466</v>
      </c>
      <c r="F32" s="66"/>
      <c r="G32" s="66">
        <v>43696</v>
      </c>
      <c r="H32" s="42" t="s">
        <v>24</v>
      </c>
      <c r="I32" s="42" t="s">
        <v>27</v>
      </c>
      <c r="J32" s="42" t="s">
        <v>23</v>
      </c>
      <c r="K32" s="86">
        <v>-882924.24509977002</v>
      </c>
      <c r="L32" s="42" t="s">
        <v>22</v>
      </c>
      <c r="M32" s="42" t="s">
        <v>27</v>
      </c>
      <c r="N32" s="42" t="s">
        <v>25</v>
      </c>
      <c r="O32" s="87">
        <v>1000000</v>
      </c>
      <c r="P32" s="42">
        <v>1.14055</v>
      </c>
      <c r="Q32" s="42" t="s">
        <v>26</v>
      </c>
      <c r="R32" s="88">
        <v>1.1326000000000001</v>
      </c>
      <c r="S32" s="88"/>
      <c r="T32" s="87"/>
      <c r="U32" s="87">
        <v>0</v>
      </c>
      <c r="V32" s="42"/>
      <c r="W32" s="88">
        <v>1.1384099999999999</v>
      </c>
      <c r="X32" s="88">
        <v>1.1425773935456727</v>
      </c>
      <c r="Y32" s="86">
        <v>-7715.9716649622333</v>
      </c>
      <c r="Z32" s="86">
        <v>-7715.9716649622333</v>
      </c>
      <c r="AA32" s="86">
        <v>-7715.9716649622333</v>
      </c>
      <c r="AB32" s="87">
        <v>0</v>
      </c>
      <c r="AC32" s="75"/>
      <c r="AD32" s="143" t="s">
        <v>103</v>
      </c>
      <c r="AF32" s="61">
        <f t="shared" si="0"/>
        <v>875214.23550730059</v>
      </c>
      <c r="AG32" s="61">
        <f t="shared" si="1"/>
        <v>-7710.0095924697816</v>
      </c>
      <c r="AH32" s="6"/>
      <c r="AI32" s="61">
        <f t="shared" si="2"/>
        <v>673241.71962100046</v>
      </c>
      <c r="AJ32" s="61">
        <f t="shared" si="3"/>
        <v>-209682.52547876991</v>
      </c>
      <c r="AK32" s="61">
        <f t="shared" si="4"/>
        <v>-201972.51588630013</v>
      </c>
      <c r="AL32" s="61">
        <f t="shared" si="5"/>
        <v>-201972.51588630013</v>
      </c>
      <c r="AM32" s="63">
        <f t="shared" si="6"/>
        <v>1</v>
      </c>
      <c r="AN32" s="6"/>
      <c r="AO32" s="56">
        <f t="shared" si="7"/>
        <v>1.1326000000000001</v>
      </c>
      <c r="AP32" s="61">
        <f t="shared" si="8"/>
        <v>882924.24509977037</v>
      </c>
      <c r="AQ32" s="61">
        <f t="shared" si="9"/>
        <v>0</v>
      </c>
      <c r="AR32" s="61">
        <f t="shared" si="10"/>
        <v>7710.0095924697816</v>
      </c>
      <c r="AS32" s="61">
        <f t="shared" si="11"/>
        <v>-7710.0095924697816</v>
      </c>
      <c r="AT32" s="63">
        <f t="shared" si="12"/>
        <v>1</v>
      </c>
    </row>
    <row r="33" spans="1:46" ht="15.75" x14ac:dyDescent="0.25">
      <c r="A33" s="42" t="s">
        <v>101</v>
      </c>
      <c r="B33" s="42" t="s">
        <v>70</v>
      </c>
      <c r="C33" s="42">
        <v>343</v>
      </c>
      <c r="D33" s="42" t="s">
        <v>21</v>
      </c>
      <c r="E33" s="66">
        <v>43466</v>
      </c>
      <c r="F33" s="66"/>
      <c r="G33" s="66">
        <v>43703</v>
      </c>
      <c r="H33" s="42" t="s">
        <v>24</v>
      </c>
      <c r="I33" s="42" t="s">
        <v>27</v>
      </c>
      <c r="J33" s="42" t="s">
        <v>23</v>
      </c>
      <c r="K33" s="86">
        <v>-882456.75961877895</v>
      </c>
      <c r="L33" s="42" t="s">
        <v>22</v>
      </c>
      <c r="M33" s="42" t="s">
        <v>27</v>
      </c>
      <c r="N33" s="42" t="s">
        <v>25</v>
      </c>
      <c r="O33" s="87">
        <v>1000000</v>
      </c>
      <c r="P33" s="42">
        <v>1.14055</v>
      </c>
      <c r="Q33" s="42" t="s">
        <v>26</v>
      </c>
      <c r="R33" s="88">
        <v>1.1332</v>
      </c>
      <c r="S33" s="88"/>
      <c r="T33" s="87"/>
      <c r="U33" s="87">
        <v>0</v>
      </c>
      <c r="V33" s="42"/>
      <c r="W33" s="88">
        <v>1.1384099999999999</v>
      </c>
      <c r="X33" s="88">
        <v>1.1431923865768034</v>
      </c>
      <c r="Y33" s="86">
        <v>-7720.4800798463248</v>
      </c>
      <c r="Z33" s="86">
        <v>-7720.4800798463248</v>
      </c>
      <c r="AA33" s="86">
        <v>-7720.4800798463248</v>
      </c>
      <c r="AB33" s="87">
        <v>0</v>
      </c>
      <c r="AC33" s="75"/>
      <c r="AD33" s="143" t="s">
        <v>103</v>
      </c>
      <c r="AF33" s="61">
        <f t="shared" si="0"/>
        <v>874743.40429647069</v>
      </c>
      <c r="AG33" s="61">
        <f t="shared" si="1"/>
        <v>-7713.3553223080235</v>
      </c>
      <c r="AH33" s="6"/>
      <c r="AI33" s="61">
        <f t="shared" si="2"/>
        <v>672879.54176651593</v>
      </c>
      <c r="AJ33" s="61">
        <f t="shared" si="3"/>
        <v>-209577.21785226278</v>
      </c>
      <c r="AK33" s="61">
        <f t="shared" si="4"/>
        <v>-201863.86252995476</v>
      </c>
      <c r="AL33" s="61">
        <f t="shared" si="5"/>
        <v>-201863.86252995476</v>
      </c>
      <c r="AM33" s="63">
        <f t="shared" si="6"/>
        <v>1</v>
      </c>
      <c r="AN33" s="6"/>
      <c r="AO33" s="56">
        <f t="shared" si="7"/>
        <v>1.1332</v>
      </c>
      <c r="AP33" s="61">
        <f t="shared" si="8"/>
        <v>882456.75961877871</v>
      </c>
      <c r="AQ33" s="61">
        <f t="shared" si="9"/>
        <v>0</v>
      </c>
      <c r="AR33" s="61">
        <f t="shared" si="10"/>
        <v>7713.3553223080235</v>
      </c>
      <c r="AS33" s="61">
        <f t="shared" si="11"/>
        <v>-7713.3553223080235</v>
      </c>
      <c r="AT33" s="63">
        <f t="shared" si="12"/>
        <v>1</v>
      </c>
    </row>
    <row r="34" spans="1:46" ht="15.75" x14ac:dyDescent="0.25">
      <c r="A34" s="42" t="s">
        <v>101</v>
      </c>
      <c r="B34" s="42" t="s">
        <v>71</v>
      </c>
      <c r="C34" s="42">
        <v>360</v>
      </c>
      <c r="D34" s="42" t="s">
        <v>44</v>
      </c>
      <c r="E34" s="66">
        <v>43466</v>
      </c>
      <c r="F34" s="66"/>
      <c r="G34" s="66">
        <v>43703</v>
      </c>
      <c r="H34" s="42" t="s">
        <v>24</v>
      </c>
      <c r="I34" s="42" t="s">
        <v>27</v>
      </c>
      <c r="J34" s="42" t="s">
        <v>23</v>
      </c>
      <c r="K34" s="86">
        <v>-880785.66080944205</v>
      </c>
      <c r="L34" s="42" t="s">
        <v>22</v>
      </c>
      <c r="M34" s="42" t="s">
        <v>27</v>
      </c>
      <c r="N34" s="42" t="s">
        <v>25</v>
      </c>
      <c r="O34" s="87">
        <v>1000000</v>
      </c>
      <c r="P34" s="42">
        <v>1.14055</v>
      </c>
      <c r="Q34" s="42" t="s">
        <v>26</v>
      </c>
      <c r="R34" s="88">
        <v>1.1353500000000001</v>
      </c>
      <c r="S34" s="88"/>
      <c r="T34" s="87"/>
      <c r="U34" s="87">
        <v>0</v>
      </c>
      <c r="V34" s="42"/>
      <c r="W34" s="88">
        <v>1.1384099999999999</v>
      </c>
      <c r="X34" s="88">
        <v>1.1431923865768034</v>
      </c>
      <c r="Y34" s="86">
        <v>-6047.8376914389719</v>
      </c>
      <c r="Z34" s="86">
        <v>-6047.8376914389719</v>
      </c>
      <c r="AA34" s="86">
        <v>-6047.837691438971</v>
      </c>
      <c r="AB34" s="86">
        <v>-9.0949470177292824E-13</v>
      </c>
      <c r="AC34" s="75"/>
      <c r="AD34" s="143" t="s">
        <v>103</v>
      </c>
      <c r="AF34" s="61">
        <f t="shared" si="0"/>
        <v>874743.40429647069</v>
      </c>
      <c r="AG34" s="61">
        <f t="shared" si="1"/>
        <v>-6042.2565129712457</v>
      </c>
      <c r="AH34" s="6"/>
      <c r="AI34" s="61">
        <f t="shared" si="2"/>
        <v>672879.54176651593</v>
      </c>
      <c r="AJ34" s="61">
        <f t="shared" si="3"/>
        <v>-207906.119042926</v>
      </c>
      <c r="AK34" s="61">
        <f t="shared" si="4"/>
        <v>-201863.86252995476</v>
      </c>
      <c r="AL34" s="61">
        <f t="shared" si="5"/>
        <v>-201863.86252995476</v>
      </c>
      <c r="AM34" s="63">
        <f t="shared" si="6"/>
        <v>1</v>
      </c>
      <c r="AN34" s="6"/>
      <c r="AO34" s="56">
        <f t="shared" si="7"/>
        <v>1.1353500000000001</v>
      </c>
      <c r="AP34" s="61">
        <f t="shared" si="8"/>
        <v>880785.66080944194</v>
      </c>
      <c r="AQ34" s="61">
        <f t="shared" si="9"/>
        <v>0</v>
      </c>
      <c r="AR34" s="61">
        <f t="shared" si="10"/>
        <v>6042.2565129712457</v>
      </c>
      <c r="AS34" s="61">
        <f t="shared" si="11"/>
        <v>-6042.2565129712457</v>
      </c>
      <c r="AT34" s="63">
        <f t="shared" si="12"/>
        <v>1</v>
      </c>
    </row>
    <row r="35" spans="1:46" ht="15.75" x14ac:dyDescent="0.25">
      <c r="A35" s="42" t="s">
        <v>101</v>
      </c>
      <c r="B35" s="42" t="s">
        <v>72</v>
      </c>
      <c r="C35" s="42">
        <v>361</v>
      </c>
      <c r="D35" s="42" t="s">
        <v>44</v>
      </c>
      <c r="E35" s="66">
        <v>43466</v>
      </c>
      <c r="F35" s="66"/>
      <c r="G35" s="66">
        <v>43710</v>
      </c>
      <c r="H35" s="42" t="s">
        <v>24</v>
      </c>
      <c r="I35" s="42" t="s">
        <v>27</v>
      </c>
      <c r="J35" s="42" t="s">
        <v>23</v>
      </c>
      <c r="K35" s="86">
        <v>-882067.56637558399</v>
      </c>
      <c r="L35" s="42" t="s">
        <v>22</v>
      </c>
      <c r="M35" s="42" t="s">
        <v>27</v>
      </c>
      <c r="N35" s="42" t="s">
        <v>25</v>
      </c>
      <c r="O35" s="87">
        <v>1000000</v>
      </c>
      <c r="P35" s="42">
        <v>1.14055</v>
      </c>
      <c r="Q35" s="42" t="s">
        <v>26</v>
      </c>
      <c r="R35" s="88">
        <v>1.1336999999999999</v>
      </c>
      <c r="S35" s="88"/>
      <c r="T35" s="87"/>
      <c r="U35" s="87">
        <v>0</v>
      </c>
      <c r="V35" s="55"/>
      <c r="W35" s="88">
        <v>1.1384099999999999</v>
      </c>
      <c r="X35" s="88">
        <v>1.1438112701244587</v>
      </c>
      <c r="Y35" s="86">
        <v>-7805.8603641378904</v>
      </c>
      <c r="Z35" s="86">
        <v>-7805.8603641378904</v>
      </c>
      <c r="AA35" s="86">
        <v>-7805.8603641378904</v>
      </c>
      <c r="AB35" s="87">
        <v>0</v>
      </c>
      <c r="AC35" s="75"/>
      <c r="AD35" s="143" t="s">
        <v>103</v>
      </c>
      <c r="AF35" s="61">
        <f t="shared" si="0"/>
        <v>874270.10567153222</v>
      </c>
      <c r="AG35" s="61">
        <f t="shared" si="1"/>
        <v>-7797.4607040522387</v>
      </c>
      <c r="AH35" s="6"/>
      <c r="AI35" s="61">
        <f t="shared" si="2"/>
        <v>672515.46590117866</v>
      </c>
      <c r="AJ35" s="61">
        <f t="shared" si="3"/>
        <v>-209552.1004744058</v>
      </c>
      <c r="AK35" s="61">
        <f t="shared" si="4"/>
        <v>-201754.63977035356</v>
      </c>
      <c r="AL35" s="61">
        <f t="shared" si="5"/>
        <v>-201754.63977035356</v>
      </c>
      <c r="AM35" s="63">
        <f t="shared" si="6"/>
        <v>1</v>
      </c>
      <c r="AN35" s="6"/>
      <c r="AO35" s="56">
        <f t="shared" si="7"/>
        <v>1.1336999999999999</v>
      </c>
      <c r="AP35" s="61">
        <f t="shared" si="8"/>
        <v>882067.56637558446</v>
      </c>
      <c r="AQ35" s="61">
        <f t="shared" si="9"/>
        <v>0</v>
      </c>
      <c r="AR35" s="61">
        <f t="shared" si="10"/>
        <v>7797.4607040522387</v>
      </c>
      <c r="AS35" s="61">
        <f t="shared" si="11"/>
        <v>-7797.4607040522387</v>
      </c>
      <c r="AT35" s="63">
        <f t="shared" si="12"/>
        <v>1</v>
      </c>
    </row>
    <row r="36" spans="1:46" ht="15.75" x14ac:dyDescent="0.25">
      <c r="A36" s="42" t="s">
        <v>101</v>
      </c>
      <c r="B36" s="42" t="s">
        <v>73</v>
      </c>
      <c r="C36" s="42">
        <v>362</v>
      </c>
      <c r="D36" s="42" t="s">
        <v>44</v>
      </c>
      <c r="E36" s="66">
        <v>43466</v>
      </c>
      <c r="F36" s="66"/>
      <c r="G36" s="66">
        <v>43710</v>
      </c>
      <c r="H36" s="42" t="s">
        <v>24</v>
      </c>
      <c r="I36" s="42" t="s">
        <v>27</v>
      </c>
      <c r="J36" s="42" t="s">
        <v>23</v>
      </c>
      <c r="K36" s="86">
        <v>-880281.69014084502</v>
      </c>
      <c r="L36" s="42" t="s">
        <v>22</v>
      </c>
      <c r="M36" s="42" t="s">
        <v>27</v>
      </c>
      <c r="N36" s="42" t="s">
        <v>25</v>
      </c>
      <c r="O36" s="87">
        <v>1000000</v>
      </c>
      <c r="P36" s="42">
        <v>1.14055</v>
      </c>
      <c r="Q36" s="42" t="s">
        <v>26</v>
      </c>
      <c r="R36" s="88">
        <v>1.1359999999999999</v>
      </c>
      <c r="S36" s="88"/>
      <c r="T36" s="87"/>
      <c r="U36" s="87">
        <v>0</v>
      </c>
      <c r="V36" s="94"/>
      <c r="W36" s="88">
        <v>1.1384099999999999</v>
      </c>
      <c r="X36" s="88">
        <v>1.1438112701244587</v>
      </c>
      <c r="Y36" s="86">
        <v>-6018.0603296005966</v>
      </c>
      <c r="Z36" s="86">
        <v>-6018.0603296005966</v>
      </c>
      <c r="AA36" s="86">
        <v>-6018.0603296005957</v>
      </c>
      <c r="AB36" s="86">
        <v>-9.0949470177292824E-13</v>
      </c>
      <c r="AC36" s="75"/>
      <c r="AD36" s="143" t="s">
        <v>103</v>
      </c>
      <c r="AF36" s="61">
        <f t="shared" ref="AF36:AF42" si="13">IF(S36="",ABS(O36/X36),"")</f>
        <v>874270.10567153222</v>
      </c>
      <c r="AG36" s="61">
        <f t="shared" ref="AG36:AG42" si="14">IF(S36="",
IF(H36="BUY",
IF(I36="CALL",MAX(-ABS(O36)/X36+ABS(O36)/R36,0),IF(I36="PUT",MAX(-ABS(O36)/R36+ABS(O36)/X36,0),IF(I36="FORWARD",-ABS(O36)/X36+ABS(O36)/R36,"TRADE NOT VALID"))),
-IF(I36="CALL",MAX(-ABS(O36)/X36+ABS(O36)/R36,0),IF(I36="PUT",MAX(-ABS(O36)/R36+ABS(O36)/X36,0),IF(I36="FORWARD",-ABS(O36)/X36+ABS(O36)/R36,"TRADE NOT VALID")))),"")</f>
        <v>-6011.5844693129184</v>
      </c>
      <c r="AH36" s="6"/>
      <c r="AI36" s="61">
        <f t="shared" ref="AI36:AI42" si="15">IF(S36="",
IF(I36="CALL",ABS(O36/(X36*(1+$AJ$3))),
IF(I36="PUT",ABS(O36/(X36*(1+$AJ$2))),
IF(I36="FORWARD",ABS(O36/(X36*(1+$AJ$3))),
"TRADE NOT VALID"))),
"")</f>
        <v>672515.46590117866</v>
      </c>
      <c r="AJ36" s="61">
        <f t="shared" ref="AJ36:AJ42" si="16">IF(S36="",
IF(H36="BUY",
IF(I36="CALL",MAX(-ABS(O36)/(X36*(1+$AJ$3))+ABS(O36)/R36,0),IF(I36="PUT",MAX(-ABS(O36)/R36+ABS(O36)/(X36*(1+$AJ$2)),0),IF(I36="FORWARD",-ABS(O36)/(X36*(1+$AJ$3))+ABS(O36)/R36,"TRADE NOT VALID"))),
-IF(I36="CALL",MAX(-ABS(O36)/(X36*(1+$AJ$3))+ABS(O36)/R36,0),IF(I36="PUT",MAX(-ABS(O36)/R36+ABS(O36)/(X36*(1+$AJ$2)),0),IF(I36="FORWARD",-ABS(O36)/(X36*(1+$AJ$3))+ABS(O36)/R36,"TRADE NOT VALID")))),"")</f>
        <v>-207766.22423966648</v>
      </c>
      <c r="AK36" s="61">
        <f t="shared" ref="AK36:AK42" si="17">IF(S36="",
AI36-IF(AG36=0,ABS(O36/R36),AF36),"")</f>
        <v>-201754.63977035356</v>
      </c>
      <c r="AL36" s="61">
        <f t="shared" ref="AL36:AL42" si="18">IF(S36="",AJ36-AG36,"")</f>
        <v>-201754.63977035356</v>
      </c>
      <c r="AM36" s="63">
        <f t="shared" ref="AM36:AM42" si="19">IF(S36="",IF(AL36=0,"CHOC INSUFFISANT",ABS(AL36/AK36)),"")</f>
        <v>1</v>
      </c>
      <c r="AN36" s="6"/>
      <c r="AO36" s="56">
        <f t="shared" ref="AO36:AO42" si="20">R36</f>
        <v>1.1359999999999999</v>
      </c>
      <c r="AP36" s="61">
        <f t="shared" ref="AP36:AP42" si="21">IF(S36="",ABS(O36/AO36),"")</f>
        <v>880281.69014084514</v>
      </c>
      <c r="AQ36" s="61">
        <f t="shared" ref="AQ36:AQ42" si="22">IF(S36="",
IF(H36="BUY",
IF(I36="CALL",MAX(-ABS(O36)/AO36+ABS(O36)/R36,0),IF(I36="PUT",MAX(-ABS(O36)/R36+ABS(O36)/AO36,0),IF(I36="FORWARD",-ABS(O36)/AO36+ABS(O36)/R36,"TRADE NOT VALID"))),
-IF(I36="CALL",MAX(-ABS(O36)/AO36+ABS(O36)/R36,0),IF(I36="PUT",MAX(-ABS(O36)/R36+ABS(O36)/AO36,0),IF(I36="FORWARD",-ABS(O36)/AO36+ABS(O36)/R36,"TRADE NOT VALID")))),"")</f>
        <v>0</v>
      </c>
      <c r="AR36" s="61">
        <f t="shared" ref="AR36:AR42" si="23">IF(S36="",
IF(AQ36=AG36,AF36-AP36,
IF(AG36=0,IF(H36="BUY",(ABS(O36)/AO36-ABS(O36)/R36),-(ABS(O36)/AO36-ABS(O36)/R36)),
IF(AQ36=0,IF(H36="BUY",(ABS(O36)/X36-ABS(O36)/R36),-(ABS(O36)/X36-ABS(O36)/R36)),AF36-AP36))),"")</f>
        <v>6011.5844693129184</v>
      </c>
      <c r="AS36" s="61">
        <f t="shared" ref="AS36:AS42" si="24">IF(S36="",
AG36-AQ36,
"")</f>
        <v>-6011.5844693129184</v>
      </c>
      <c r="AT36" s="63">
        <f t="shared" ref="AT36:AT42" si="25">IF(S36="",IF(AS36=0,"PAS DE VALEUR INTRINSEQUE",ABS(AS36/AR36)),"")</f>
        <v>1</v>
      </c>
    </row>
    <row r="37" spans="1:46" ht="15.75" x14ac:dyDescent="0.25">
      <c r="A37" s="42" t="s">
        <v>101</v>
      </c>
      <c r="B37" s="42" t="s">
        <v>74</v>
      </c>
      <c r="C37" s="42">
        <v>363</v>
      </c>
      <c r="D37" s="42" t="s">
        <v>44</v>
      </c>
      <c r="E37" s="66">
        <v>43466</v>
      </c>
      <c r="F37" s="66"/>
      <c r="G37" s="66">
        <v>43717</v>
      </c>
      <c r="H37" s="42" t="s">
        <v>24</v>
      </c>
      <c r="I37" s="42" t="s">
        <v>27</v>
      </c>
      <c r="J37" s="42" t="s">
        <v>23</v>
      </c>
      <c r="K37" s="86">
        <v>-881678.71627578896</v>
      </c>
      <c r="L37" s="42" t="s">
        <v>22</v>
      </c>
      <c r="M37" s="42" t="s">
        <v>27</v>
      </c>
      <c r="N37" s="42" t="s">
        <v>25</v>
      </c>
      <c r="O37" s="87">
        <v>1000000</v>
      </c>
      <c r="P37" s="42">
        <v>1.14055</v>
      </c>
      <c r="Q37" s="42" t="s">
        <v>26</v>
      </c>
      <c r="R37" s="88">
        <v>1.1342000000000001</v>
      </c>
      <c r="S37" s="88"/>
      <c r="T37" s="87"/>
      <c r="U37" s="87">
        <v>0</v>
      </c>
      <c r="V37" s="94"/>
      <c r="W37" s="88">
        <v>1.1384099999999999</v>
      </c>
      <c r="X37" s="88">
        <v>1.1444014083943981</v>
      </c>
      <c r="Y37" s="86">
        <v>-7868.9225303859193</v>
      </c>
      <c r="Z37" s="86">
        <v>-7868.9225303859193</v>
      </c>
      <c r="AA37" s="86">
        <v>-7868.9225303859184</v>
      </c>
      <c r="AB37" s="86">
        <v>-9.0949470177292824E-13</v>
      </c>
      <c r="AC37" s="75"/>
      <c r="AD37" s="143" t="s">
        <v>103</v>
      </c>
      <c r="AF37" s="61">
        <f t="shared" si="13"/>
        <v>873819.26714246697</v>
      </c>
      <c r="AG37" s="61">
        <f t="shared" si="14"/>
        <v>-7859.4491333221085</v>
      </c>
      <c r="AH37" s="6"/>
      <c r="AI37" s="61">
        <f t="shared" si="15"/>
        <v>672168.66703266685</v>
      </c>
      <c r="AJ37" s="61">
        <f t="shared" si="16"/>
        <v>-209510.04924312222</v>
      </c>
      <c r="AK37" s="61">
        <f t="shared" si="17"/>
        <v>-201650.60010980011</v>
      </c>
      <c r="AL37" s="61">
        <f t="shared" si="18"/>
        <v>-201650.60010980011</v>
      </c>
      <c r="AM37" s="63">
        <f t="shared" si="19"/>
        <v>1</v>
      </c>
      <c r="AN37" s="6"/>
      <c r="AO37" s="56">
        <f t="shared" si="20"/>
        <v>1.1342000000000001</v>
      </c>
      <c r="AP37" s="61">
        <f t="shared" si="21"/>
        <v>881678.71627578908</v>
      </c>
      <c r="AQ37" s="61">
        <f t="shared" si="22"/>
        <v>0</v>
      </c>
      <c r="AR37" s="61">
        <f t="shared" si="23"/>
        <v>7859.4491333221085</v>
      </c>
      <c r="AS37" s="61">
        <f t="shared" si="24"/>
        <v>-7859.4491333221085</v>
      </c>
      <c r="AT37" s="63">
        <f t="shared" si="25"/>
        <v>1</v>
      </c>
    </row>
    <row r="38" spans="1:46" s="67" customFormat="1" ht="15.75" x14ac:dyDescent="0.25">
      <c r="A38" s="42" t="s">
        <v>101</v>
      </c>
      <c r="B38" s="42" t="s">
        <v>75</v>
      </c>
      <c r="C38" s="42">
        <v>364</v>
      </c>
      <c r="D38" s="42" t="s">
        <v>44</v>
      </c>
      <c r="E38" s="66">
        <v>43466</v>
      </c>
      <c r="F38" s="66"/>
      <c r="G38" s="66">
        <v>43717</v>
      </c>
      <c r="H38" s="42" t="s">
        <v>24</v>
      </c>
      <c r="I38" s="42" t="s">
        <v>27</v>
      </c>
      <c r="J38" s="42" t="s">
        <v>23</v>
      </c>
      <c r="K38" s="86">
        <v>-879933.12508249399</v>
      </c>
      <c r="L38" s="42" t="s">
        <v>22</v>
      </c>
      <c r="M38" s="42" t="s">
        <v>27</v>
      </c>
      <c r="N38" s="42" t="s">
        <v>25</v>
      </c>
      <c r="O38" s="87">
        <v>1000000</v>
      </c>
      <c r="P38" s="42">
        <v>1.14055</v>
      </c>
      <c r="Q38" s="42" t="s">
        <v>26</v>
      </c>
      <c r="R38" s="88">
        <v>1.13645</v>
      </c>
      <c r="S38" s="88"/>
      <c r="T38" s="87"/>
      <c r="U38" s="87">
        <v>0</v>
      </c>
      <c r="V38" s="42"/>
      <c r="W38" s="88">
        <v>1.1384099999999999</v>
      </c>
      <c r="X38" s="88">
        <v>1.1444014083943981</v>
      </c>
      <c r="Y38" s="86">
        <v>-6121.2272865135201</v>
      </c>
      <c r="Z38" s="86">
        <v>-6121.2272865135201</v>
      </c>
      <c r="AA38" s="86">
        <v>-6121.2272865135201</v>
      </c>
      <c r="AB38" s="87">
        <v>0</v>
      </c>
      <c r="AC38" s="75"/>
      <c r="AD38" s="143" t="s">
        <v>103</v>
      </c>
      <c r="AF38" s="61">
        <f t="shared" si="13"/>
        <v>873819.26714246697</v>
      </c>
      <c r="AG38" s="61">
        <f t="shared" si="14"/>
        <v>-6113.8579400267918</v>
      </c>
      <c r="AH38" s="6"/>
      <c r="AI38" s="61">
        <f t="shared" si="15"/>
        <v>672168.66703266685</v>
      </c>
      <c r="AJ38" s="61">
        <f t="shared" si="16"/>
        <v>-207764.45804982691</v>
      </c>
      <c r="AK38" s="61">
        <f t="shared" si="17"/>
        <v>-201650.60010980011</v>
      </c>
      <c r="AL38" s="61">
        <f t="shared" si="18"/>
        <v>-201650.60010980011</v>
      </c>
      <c r="AM38" s="63">
        <f t="shared" si="19"/>
        <v>1</v>
      </c>
      <c r="AN38" s="6"/>
      <c r="AO38" s="56">
        <f t="shared" si="20"/>
        <v>1.13645</v>
      </c>
      <c r="AP38" s="61">
        <f t="shared" si="21"/>
        <v>879933.12508249376</v>
      </c>
      <c r="AQ38" s="61">
        <f t="shared" si="22"/>
        <v>0</v>
      </c>
      <c r="AR38" s="61">
        <f t="shared" si="23"/>
        <v>6113.8579400267918</v>
      </c>
      <c r="AS38" s="61">
        <f t="shared" si="24"/>
        <v>-6113.8579400267918</v>
      </c>
      <c r="AT38" s="63">
        <f t="shared" si="25"/>
        <v>1</v>
      </c>
    </row>
    <row r="39" spans="1:46" ht="15.75" x14ac:dyDescent="0.25">
      <c r="A39" s="42" t="s">
        <v>101</v>
      </c>
      <c r="B39" s="42" t="s">
        <v>76</v>
      </c>
      <c r="C39" s="42">
        <v>344</v>
      </c>
      <c r="D39" s="42" t="s">
        <v>21</v>
      </c>
      <c r="E39" s="66">
        <v>43466</v>
      </c>
      <c r="F39" s="66"/>
      <c r="G39" s="66">
        <v>43724</v>
      </c>
      <c r="H39" s="42" t="s">
        <v>24</v>
      </c>
      <c r="I39" s="42" t="s">
        <v>27</v>
      </c>
      <c r="J39" s="42" t="s">
        <v>23</v>
      </c>
      <c r="K39" s="86">
        <v>-871763.57771772298</v>
      </c>
      <c r="L39" s="42" t="s">
        <v>22</v>
      </c>
      <c r="M39" s="42" t="s">
        <v>27</v>
      </c>
      <c r="N39" s="42" t="s">
        <v>25</v>
      </c>
      <c r="O39" s="87">
        <v>1000000</v>
      </c>
      <c r="P39" s="42">
        <v>1.14055</v>
      </c>
      <c r="Q39" s="42" t="s">
        <v>26</v>
      </c>
      <c r="R39" s="88">
        <v>1.1471</v>
      </c>
      <c r="S39" s="88"/>
      <c r="T39" s="87"/>
      <c r="U39" s="87">
        <v>0</v>
      </c>
      <c r="V39" s="42"/>
      <c r="W39" s="88">
        <v>1.1384099999999999</v>
      </c>
      <c r="X39" s="88">
        <v>1.1449831861909805</v>
      </c>
      <c r="Y39" s="87">
        <v>1613.829780596817</v>
      </c>
      <c r="Z39" s="87">
        <v>1613.829780596817</v>
      </c>
      <c r="AA39" s="87">
        <v>1613.8297805968168</v>
      </c>
      <c r="AB39" s="87">
        <v>2.2737367544323206E-13</v>
      </c>
      <c r="AC39" s="75"/>
      <c r="AD39" s="143" t="s">
        <v>103</v>
      </c>
      <c r="AF39" s="61">
        <f t="shared" si="13"/>
        <v>873375.27053711889</v>
      </c>
      <c r="AG39" s="61">
        <f t="shared" si="14"/>
        <v>1611.6928193959175</v>
      </c>
      <c r="AH39" s="6"/>
      <c r="AI39" s="61">
        <f t="shared" si="15"/>
        <v>671827.13118239911</v>
      </c>
      <c r="AJ39" s="61">
        <f t="shared" si="16"/>
        <v>-199936.44653532386</v>
      </c>
      <c r="AK39" s="61">
        <f t="shared" si="17"/>
        <v>-201548.13935471978</v>
      </c>
      <c r="AL39" s="61">
        <f t="shared" si="18"/>
        <v>-201548.13935471978</v>
      </c>
      <c r="AM39" s="63">
        <f t="shared" si="19"/>
        <v>1</v>
      </c>
      <c r="AN39" s="6"/>
      <c r="AO39" s="56">
        <f t="shared" si="20"/>
        <v>1.1471</v>
      </c>
      <c r="AP39" s="61">
        <f t="shared" si="21"/>
        <v>871763.57771772298</v>
      </c>
      <c r="AQ39" s="61">
        <f t="shared" si="22"/>
        <v>0</v>
      </c>
      <c r="AR39" s="61">
        <f t="shared" si="23"/>
        <v>-1611.6928193959175</v>
      </c>
      <c r="AS39" s="61">
        <f t="shared" si="24"/>
        <v>1611.6928193959175</v>
      </c>
      <c r="AT39" s="63">
        <f t="shared" si="25"/>
        <v>1</v>
      </c>
    </row>
    <row r="40" spans="1:46" ht="15.75" x14ac:dyDescent="0.25">
      <c r="A40" s="42" t="s">
        <v>101</v>
      </c>
      <c r="B40" s="42" t="s">
        <v>77</v>
      </c>
      <c r="C40" s="42">
        <v>365</v>
      </c>
      <c r="D40" s="42" t="s">
        <v>44</v>
      </c>
      <c r="E40" s="66">
        <v>43466</v>
      </c>
      <c r="F40" s="66"/>
      <c r="G40" s="66">
        <v>43724</v>
      </c>
      <c r="H40" s="42" t="s">
        <v>24</v>
      </c>
      <c r="I40" s="42" t="s">
        <v>27</v>
      </c>
      <c r="J40" s="42" t="s">
        <v>23</v>
      </c>
      <c r="K40" s="86">
        <v>-881134.90175345796</v>
      </c>
      <c r="L40" s="42" t="s">
        <v>22</v>
      </c>
      <c r="M40" s="42" t="s">
        <v>27</v>
      </c>
      <c r="N40" s="42" t="s">
        <v>25</v>
      </c>
      <c r="O40" s="87">
        <v>1000000</v>
      </c>
      <c r="P40" s="42">
        <v>1.14055</v>
      </c>
      <c r="Q40" s="42" t="s">
        <v>26</v>
      </c>
      <c r="R40" s="88">
        <v>1.1349</v>
      </c>
      <c r="S40" s="88"/>
      <c r="T40" s="87"/>
      <c r="U40" s="87">
        <v>0</v>
      </c>
      <c r="V40" s="42"/>
      <c r="W40" s="88">
        <v>1.1384099999999999</v>
      </c>
      <c r="X40" s="88">
        <v>1.1449831861909805</v>
      </c>
      <c r="Y40" s="86">
        <v>-7769.9197965469366</v>
      </c>
      <c r="Z40" s="86">
        <v>-7769.9197965469366</v>
      </c>
      <c r="AA40" s="86">
        <v>-7769.9197965469366</v>
      </c>
      <c r="AB40" s="87">
        <v>0</v>
      </c>
      <c r="AC40" s="75"/>
      <c r="AD40" s="143" t="s">
        <v>103</v>
      </c>
      <c r="AF40" s="61">
        <f t="shared" si="13"/>
        <v>873375.27053711889</v>
      </c>
      <c r="AG40" s="61">
        <f t="shared" si="14"/>
        <v>-7759.6312163395341</v>
      </c>
      <c r="AH40" s="6"/>
      <c r="AI40" s="61">
        <f t="shared" si="15"/>
        <v>671827.13118239911</v>
      </c>
      <c r="AJ40" s="61">
        <f t="shared" si="16"/>
        <v>-209307.77057105931</v>
      </c>
      <c r="AK40" s="61">
        <f t="shared" si="17"/>
        <v>-201548.13935471978</v>
      </c>
      <c r="AL40" s="61">
        <f t="shared" si="18"/>
        <v>-201548.13935471978</v>
      </c>
      <c r="AM40" s="63">
        <f t="shared" si="19"/>
        <v>1</v>
      </c>
      <c r="AN40" s="6"/>
      <c r="AO40" s="56">
        <f t="shared" si="20"/>
        <v>1.1349</v>
      </c>
      <c r="AP40" s="61">
        <f t="shared" si="21"/>
        <v>881134.90175345843</v>
      </c>
      <c r="AQ40" s="61">
        <f t="shared" si="22"/>
        <v>0</v>
      </c>
      <c r="AR40" s="61">
        <f t="shared" si="23"/>
        <v>7759.6312163395341</v>
      </c>
      <c r="AS40" s="61">
        <f t="shared" si="24"/>
        <v>-7759.6312163395341</v>
      </c>
      <c r="AT40" s="63">
        <f t="shared" si="25"/>
        <v>1</v>
      </c>
    </row>
    <row r="41" spans="1:46" ht="15.75" x14ac:dyDescent="0.25">
      <c r="A41" s="42" t="s">
        <v>101</v>
      </c>
      <c r="B41" s="42" t="s">
        <v>78</v>
      </c>
      <c r="C41" s="42">
        <v>345</v>
      </c>
      <c r="D41" s="42" t="s">
        <v>21</v>
      </c>
      <c r="E41" s="66">
        <v>43466</v>
      </c>
      <c r="F41" s="66"/>
      <c r="G41" s="66">
        <v>43731</v>
      </c>
      <c r="H41" s="42" t="s">
        <v>24</v>
      </c>
      <c r="I41" s="42" t="s">
        <v>27</v>
      </c>
      <c r="J41" s="42" t="s">
        <v>23</v>
      </c>
      <c r="K41" s="86">
        <v>-880204.20737611095</v>
      </c>
      <c r="L41" s="42" t="s">
        <v>22</v>
      </c>
      <c r="M41" s="42" t="s">
        <v>27</v>
      </c>
      <c r="N41" s="42" t="s">
        <v>25</v>
      </c>
      <c r="O41" s="87">
        <v>1000000</v>
      </c>
      <c r="P41" s="42">
        <v>1.14055</v>
      </c>
      <c r="Q41" s="42" t="s">
        <v>26</v>
      </c>
      <c r="R41" s="88">
        <v>1.1361000000000001</v>
      </c>
      <c r="S41" s="88"/>
      <c r="T41" s="87"/>
      <c r="U41" s="87">
        <v>0</v>
      </c>
      <c r="V41" s="42"/>
      <c r="W41" s="88">
        <v>1.1384099999999999</v>
      </c>
      <c r="X41" s="88">
        <v>1.1455615139820197</v>
      </c>
      <c r="Y41" s="86">
        <v>-7280.3454591789941</v>
      </c>
      <c r="Z41" s="86">
        <v>-7280.3454591789941</v>
      </c>
      <c r="AA41" s="86">
        <v>-7280.3454591789941</v>
      </c>
      <c r="AB41" s="87">
        <v>0</v>
      </c>
      <c r="AC41" s="75"/>
      <c r="AD41" s="143" t="s">
        <v>103</v>
      </c>
      <c r="AF41" s="61">
        <f t="shared" si="13"/>
        <v>872934.35384710005</v>
      </c>
      <c r="AG41" s="61">
        <f t="shared" si="14"/>
        <v>-7269.8535290111322</v>
      </c>
      <c r="AH41" s="6"/>
      <c r="AI41" s="61">
        <f t="shared" si="15"/>
        <v>671487.96449776925</v>
      </c>
      <c r="AJ41" s="61">
        <f t="shared" si="16"/>
        <v>-208716.24287834193</v>
      </c>
      <c r="AK41" s="61">
        <f t="shared" si="17"/>
        <v>-201446.3893493308</v>
      </c>
      <c r="AL41" s="61">
        <f t="shared" si="18"/>
        <v>-201446.3893493308</v>
      </c>
      <c r="AM41" s="63">
        <f t="shared" si="19"/>
        <v>1</v>
      </c>
      <c r="AN41" s="6"/>
      <c r="AO41" s="56">
        <f t="shared" si="20"/>
        <v>1.1361000000000001</v>
      </c>
      <c r="AP41" s="61">
        <f t="shared" si="21"/>
        <v>880204.20737611118</v>
      </c>
      <c r="AQ41" s="61">
        <f t="shared" si="22"/>
        <v>0</v>
      </c>
      <c r="AR41" s="61">
        <f t="shared" si="23"/>
        <v>7269.8535290111322</v>
      </c>
      <c r="AS41" s="61">
        <f t="shared" si="24"/>
        <v>-7269.8535290111322</v>
      </c>
      <c r="AT41" s="63">
        <f t="shared" si="25"/>
        <v>1</v>
      </c>
    </row>
    <row r="42" spans="1:46" ht="15.75" x14ac:dyDescent="0.25">
      <c r="A42" s="89" t="s">
        <v>101</v>
      </c>
      <c r="B42" s="89" t="s">
        <v>79</v>
      </c>
      <c r="C42" s="89">
        <v>346</v>
      </c>
      <c r="D42" s="89" t="s">
        <v>21</v>
      </c>
      <c r="E42" s="90">
        <v>43466</v>
      </c>
      <c r="F42" s="90"/>
      <c r="G42" s="90">
        <v>43731</v>
      </c>
      <c r="H42" s="89" t="s">
        <v>24</v>
      </c>
      <c r="I42" s="89" t="s">
        <v>27</v>
      </c>
      <c r="J42" s="89" t="s">
        <v>23</v>
      </c>
      <c r="K42" s="91">
        <v>-871383.75740676199</v>
      </c>
      <c r="L42" s="89" t="s">
        <v>22</v>
      </c>
      <c r="M42" s="89" t="s">
        <v>27</v>
      </c>
      <c r="N42" s="89" t="s">
        <v>25</v>
      </c>
      <c r="O42" s="92">
        <v>1000000</v>
      </c>
      <c r="P42" s="89">
        <v>1.14055</v>
      </c>
      <c r="Q42" s="89" t="s">
        <v>26</v>
      </c>
      <c r="R42" s="93">
        <v>1.1476</v>
      </c>
      <c r="S42" s="93"/>
      <c r="T42" s="92"/>
      <c r="U42" s="92">
        <v>0</v>
      </c>
      <c r="V42" s="42"/>
      <c r="W42" s="93">
        <v>1.1384099999999999</v>
      </c>
      <c r="X42" s="93">
        <v>1.1455615139820197</v>
      </c>
      <c r="Y42" s="92">
        <v>1552.8342776626455</v>
      </c>
      <c r="Z42" s="92">
        <v>1552.8342776626455</v>
      </c>
      <c r="AA42" s="92">
        <v>1552.8342776626455</v>
      </c>
      <c r="AB42" s="92">
        <v>0</v>
      </c>
      <c r="AC42" s="75"/>
      <c r="AD42" s="144" t="s">
        <v>103</v>
      </c>
      <c r="AF42" s="61">
        <f t="shared" si="13"/>
        <v>872934.35384710005</v>
      </c>
      <c r="AG42" s="61">
        <f t="shared" si="14"/>
        <v>1550.596440338064</v>
      </c>
      <c r="AH42" s="6"/>
      <c r="AI42" s="61">
        <f t="shared" si="15"/>
        <v>671487.96449776925</v>
      </c>
      <c r="AJ42" s="61">
        <f t="shared" si="16"/>
        <v>-199895.79290899273</v>
      </c>
      <c r="AK42" s="61">
        <f t="shared" si="17"/>
        <v>-201446.3893493308</v>
      </c>
      <c r="AL42" s="61">
        <f t="shared" si="18"/>
        <v>-201446.3893493308</v>
      </c>
      <c r="AM42" s="63">
        <f t="shared" si="19"/>
        <v>1</v>
      </c>
      <c r="AN42" s="6"/>
      <c r="AO42" s="56">
        <f t="shared" si="20"/>
        <v>1.1476</v>
      </c>
      <c r="AP42" s="61">
        <f t="shared" si="21"/>
        <v>871383.75740676199</v>
      </c>
      <c r="AQ42" s="61">
        <f t="shared" si="22"/>
        <v>0</v>
      </c>
      <c r="AR42" s="61">
        <f t="shared" si="23"/>
        <v>-1550.596440338064</v>
      </c>
      <c r="AS42" s="61">
        <f t="shared" si="24"/>
        <v>1550.596440338064</v>
      </c>
      <c r="AT42" s="63">
        <f t="shared" si="25"/>
        <v>1</v>
      </c>
    </row>
    <row r="43" spans="1:46" ht="15.75" x14ac:dyDescent="0.25">
      <c r="A43" s="99"/>
      <c r="B43" s="99"/>
      <c r="C43" s="99"/>
      <c r="D43" s="99"/>
      <c r="E43" s="137"/>
      <c r="F43" s="137"/>
      <c r="G43" s="137"/>
      <c r="H43" s="99"/>
      <c r="I43" s="99"/>
      <c r="J43" s="99"/>
      <c r="K43" s="138">
        <v>-19887544.102897055</v>
      </c>
      <c r="L43" s="99"/>
      <c r="M43" s="99"/>
      <c r="N43" s="99"/>
      <c r="O43" s="100">
        <v>22605000</v>
      </c>
      <c r="P43" s="99"/>
      <c r="Q43" s="99"/>
      <c r="R43" s="101">
        <v>1.1366410997276979</v>
      </c>
      <c r="S43" s="101"/>
      <c r="T43" s="100"/>
      <c r="U43" s="100"/>
      <c r="V43" s="55"/>
      <c r="W43" s="101"/>
      <c r="X43" s="101"/>
      <c r="Y43" s="138">
        <v>-93775.026965019992</v>
      </c>
      <c r="Z43" s="138">
        <v>-93775.026965019992</v>
      </c>
      <c r="AA43" s="138">
        <v>-93775.026965019992</v>
      </c>
      <c r="AB43" s="138">
        <v>-2.6147972675971687E-12</v>
      </c>
      <c r="AC43" s="75"/>
      <c r="AD43" s="145"/>
      <c r="AF43" s="61"/>
      <c r="AG43" s="61"/>
      <c r="AH43" s="6"/>
      <c r="AI43" s="61"/>
      <c r="AJ43" s="61"/>
      <c r="AK43" s="61"/>
      <c r="AL43" s="61"/>
      <c r="AM43" s="63"/>
      <c r="AN43" s="6"/>
      <c r="AO43" s="56"/>
      <c r="AP43" s="61"/>
      <c r="AQ43" s="61"/>
      <c r="AR43" s="61"/>
      <c r="AS43" s="61"/>
      <c r="AT43" s="63"/>
    </row>
    <row r="44" spans="1:46" ht="15.75" x14ac:dyDescent="0.25">
      <c r="A44" s="99"/>
      <c r="B44" s="99"/>
      <c r="C44" s="99"/>
      <c r="D44" s="99"/>
      <c r="E44" s="137"/>
      <c r="F44" s="137"/>
      <c r="G44" s="137"/>
      <c r="H44" s="99"/>
      <c r="I44" s="99"/>
      <c r="J44" s="99"/>
      <c r="K44" s="100"/>
      <c r="L44" s="99"/>
      <c r="M44" s="99"/>
      <c r="N44" s="99"/>
      <c r="O44" s="100"/>
      <c r="P44" s="99"/>
      <c r="Q44" s="99"/>
      <c r="R44" s="101"/>
      <c r="S44" s="101"/>
      <c r="T44" s="100"/>
      <c r="U44" s="100"/>
      <c r="V44" s="76"/>
      <c r="W44" s="101"/>
      <c r="X44" s="101"/>
      <c r="Y44" s="100"/>
      <c r="Z44" s="100"/>
      <c r="AA44" s="100"/>
      <c r="AB44" s="100"/>
      <c r="AC44" s="75"/>
      <c r="AD44" s="145"/>
      <c r="AF44" s="61"/>
      <c r="AG44" s="61"/>
      <c r="AH44" s="6"/>
      <c r="AI44" s="61"/>
      <c r="AJ44" s="61"/>
      <c r="AK44" s="61"/>
      <c r="AL44" s="61"/>
      <c r="AM44" s="63"/>
      <c r="AN44" s="6"/>
      <c r="AO44" s="56"/>
      <c r="AP44" s="61"/>
      <c r="AQ44" s="61"/>
      <c r="AR44" s="61"/>
      <c r="AS44" s="61"/>
      <c r="AT44" s="63"/>
    </row>
    <row r="45" spans="1:46" ht="15.75" x14ac:dyDescent="0.25">
      <c r="A45" s="42" t="s">
        <v>102</v>
      </c>
      <c r="B45" s="42" t="s">
        <v>80</v>
      </c>
      <c r="C45" s="42">
        <v>184</v>
      </c>
      <c r="D45" s="42" t="s">
        <v>21</v>
      </c>
      <c r="E45" s="66">
        <v>43435</v>
      </c>
      <c r="F45" s="66"/>
      <c r="G45" s="66">
        <v>43738</v>
      </c>
      <c r="H45" s="42" t="s">
        <v>24</v>
      </c>
      <c r="I45" s="42" t="s">
        <v>27</v>
      </c>
      <c r="J45" s="42" t="s">
        <v>23</v>
      </c>
      <c r="K45" s="86">
        <v>-172622.13015708601</v>
      </c>
      <c r="L45" s="42" t="s">
        <v>22</v>
      </c>
      <c r="M45" s="42" t="s">
        <v>27</v>
      </c>
      <c r="N45" s="42" t="s">
        <v>25</v>
      </c>
      <c r="O45" s="87">
        <v>200000</v>
      </c>
      <c r="P45" s="42">
        <v>1.14055</v>
      </c>
      <c r="Q45" s="42" t="s">
        <v>26</v>
      </c>
      <c r="R45" s="88">
        <v>1.1586000000000001</v>
      </c>
      <c r="S45" s="88"/>
      <c r="T45" s="87"/>
      <c r="U45" s="87">
        <v>0</v>
      </c>
      <c r="V45" s="76"/>
      <c r="W45" s="88">
        <v>1.1384099999999999</v>
      </c>
      <c r="X45" s="88">
        <v>1.1461363862419469</v>
      </c>
      <c r="Y45" s="87">
        <v>1880.0955950589218</v>
      </c>
      <c r="Z45" s="87">
        <v>1880.0955950589218</v>
      </c>
      <c r="AA45" s="87">
        <v>1880.0955950589218</v>
      </c>
      <c r="AB45" s="87">
        <v>0</v>
      </c>
      <c r="AC45" s="75"/>
      <c r="AD45" s="143" t="s">
        <v>103</v>
      </c>
      <c r="AF45" s="61">
        <f t="shared" ref="AF45:AF65" si="26">IF(S45="",ABS(O45/X45),"")</f>
        <v>174499.30252696859</v>
      </c>
      <c r="AG45" s="61">
        <f t="shared" ref="AG45:AG65" si="27">IF(S45="",
IF(H45="BUY",
IF(I45="CALL",MAX(-ABS(O45)/X45+ABS(O45)/R45,0),IF(I45="PUT",MAX(-ABS(O45)/R45+ABS(O45)/X45,0),IF(I45="FORWARD",-ABS(O45)/X45+ABS(O45)/R45,"TRADE NOT VALID"))),
-IF(I45="CALL",MAX(-ABS(O45)/X45+ABS(O45)/R45,0),IF(I45="PUT",MAX(-ABS(O45)/R45+ABS(O45)/X45,0),IF(I45="FORWARD",-ABS(O45)/X45+ABS(O45)/R45,"TRADE NOT VALID")))),"")</f>
        <v>1877.1723698824644</v>
      </c>
      <c r="AH45" s="6"/>
      <c r="AI45" s="61">
        <f t="shared" ref="AI45:AI65" si="28">IF(S45="",
IF(I45="CALL",ABS(O45/(X45*(1+$AJ$3))),
IF(I45="PUT",ABS(O45/(X45*(1+$AJ$2))),
IF(I45="FORWARD",ABS(O45/(X45*(1+$AJ$3))),
"TRADE NOT VALID"))),
"")</f>
        <v>134230.23271305274</v>
      </c>
      <c r="AJ45" s="61">
        <f t="shared" ref="AJ45:AJ65" si="29">IF(S45="",
IF(H45="BUY",
IF(I45="CALL",MAX(-ABS(O45)/(X45*(1+$AJ$3))+ABS(O45)/R45,0),IF(I45="PUT",MAX(-ABS(O45)/R45+ABS(O45)/(X45*(1+$AJ$2)),0),IF(I45="FORWARD",-ABS(O45)/(X45*(1+$AJ$3))+ABS(O45)/R45,"TRADE NOT VALID"))),
-IF(I45="CALL",MAX(-ABS(O45)/(X45*(1+$AJ$3))+ABS(O45)/R45,0),IF(I45="PUT",MAX(-ABS(O45)/R45+ABS(O45)/(X45*(1+$AJ$2)),0),IF(I45="FORWARD",-ABS(O45)/(X45*(1+$AJ$3))+ABS(O45)/R45,"TRADE NOT VALID")))),"")</f>
        <v>-38391.897444033384</v>
      </c>
      <c r="AK45" s="61">
        <f t="shared" ref="AK45:AK65" si="30">IF(S45="",
AI45-IF(AG45=0,ABS(O45/R45),AF45),"")</f>
        <v>-40269.069813915848</v>
      </c>
      <c r="AL45" s="61">
        <f t="shared" ref="AL45:AL65" si="31">IF(S45="",AJ45-AG45,"")</f>
        <v>-40269.069813915848</v>
      </c>
      <c r="AM45" s="63">
        <f t="shared" ref="AM45:AM65" si="32">IF(S45="",IF(AL45=0,"CHOC INSUFFISANT",ABS(AL45/AK45)),"")</f>
        <v>1</v>
      </c>
      <c r="AN45" s="6"/>
      <c r="AO45" s="56">
        <f t="shared" ref="AO45:AO65" si="33">R45</f>
        <v>1.1586000000000001</v>
      </c>
      <c r="AP45" s="61">
        <f t="shared" ref="AP45:AP65" si="34">IF(S45="",ABS(O45/AO45),"")</f>
        <v>172622.13015708613</v>
      </c>
      <c r="AQ45" s="61">
        <f t="shared" ref="AQ45:AQ65" si="35">IF(S45="",
IF(H45="BUY",
IF(I45="CALL",MAX(-ABS(O45)/AO45+ABS(O45)/R45,0),IF(I45="PUT",MAX(-ABS(O45)/R45+ABS(O45)/AO45,0),IF(I45="FORWARD",-ABS(O45)/AO45+ABS(O45)/R45,"TRADE NOT VALID"))),
-IF(I45="CALL",MAX(-ABS(O45)/AO45+ABS(O45)/R45,0),IF(I45="PUT",MAX(-ABS(O45)/R45+ABS(O45)/AO45,0),IF(I45="FORWARD",-ABS(O45)/AO45+ABS(O45)/R45,"TRADE NOT VALID")))),"")</f>
        <v>0</v>
      </c>
      <c r="AR45" s="61">
        <f t="shared" ref="AR45:AR65" si="36">IF(S45="",
IF(AQ45=AG45,AF45-AP45,
IF(AG45=0,IF(H45="BUY",(ABS(O45)/AO45-ABS(O45)/R45),-(ABS(O45)/AO45-ABS(O45)/R45)),
IF(AQ45=0,IF(H45="BUY",(ABS(O45)/X45-ABS(O45)/R45),-(ABS(O45)/X45-ABS(O45)/R45)),AF45-AP45))),"")</f>
        <v>-1877.1723698824644</v>
      </c>
      <c r="AS45" s="61">
        <f t="shared" ref="AS45:AS65" si="37">IF(S45="",
AG45-AQ45,
"")</f>
        <v>1877.1723698824644</v>
      </c>
      <c r="AT45" s="63">
        <f t="shared" ref="AT45:AT65" si="38">IF(S45="",IF(AS45=0,"PAS DE VALEUR INTRINSEQUE",ABS(AS45/AR45)),"")</f>
        <v>1</v>
      </c>
    </row>
    <row r="46" spans="1:46" ht="15.75" x14ac:dyDescent="0.25">
      <c r="A46" s="42" t="s">
        <v>102</v>
      </c>
      <c r="B46" s="42" t="s">
        <v>81</v>
      </c>
      <c r="C46" s="42">
        <v>185</v>
      </c>
      <c r="D46" s="42" t="s">
        <v>21</v>
      </c>
      <c r="E46" s="66">
        <v>43435</v>
      </c>
      <c r="F46" s="66"/>
      <c r="G46" s="66">
        <v>43738</v>
      </c>
      <c r="H46" s="42" t="s">
        <v>24</v>
      </c>
      <c r="I46" s="42" t="s">
        <v>27</v>
      </c>
      <c r="J46" s="42" t="s">
        <v>23</v>
      </c>
      <c r="K46" s="86">
        <v>-170940.170940171</v>
      </c>
      <c r="L46" s="42" t="s">
        <v>22</v>
      </c>
      <c r="M46" s="42" t="s">
        <v>27</v>
      </c>
      <c r="N46" s="42" t="s">
        <v>25</v>
      </c>
      <c r="O46" s="87">
        <v>200000</v>
      </c>
      <c r="P46" s="42">
        <v>1.14055</v>
      </c>
      <c r="Q46" s="42" t="s">
        <v>26</v>
      </c>
      <c r="R46" s="88">
        <v>1.17</v>
      </c>
      <c r="S46" s="88"/>
      <c r="T46" s="87"/>
      <c r="U46" s="87">
        <v>0</v>
      </c>
      <c r="V46" s="76"/>
      <c r="W46" s="88">
        <v>1.1384099999999999</v>
      </c>
      <c r="X46" s="88">
        <v>1.1461363862419469</v>
      </c>
      <c r="Y46" s="87">
        <v>3564.6740416237817</v>
      </c>
      <c r="Z46" s="87">
        <v>3564.6740416237817</v>
      </c>
      <c r="AA46" s="87">
        <v>3564.6740416237812</v>
      </c>
      <c r="AB46" s="87">
        <v>4.5474735088646412E-13</v>
      </c>
      <c r="AC46" s="75"/>
      <c r="AD46" s="143" t="s">
        <v>103</v>
      </c>
      <c r="AF46" s="61">
        <f t="shared" si="26"/>
        <v>174499.30252696859</v>
      </c>
      <c r="AG46" s="61">
        <f t="shared" si="27"/>
        <v>3559.1315867976518</v>
      </c>
      <c r="AH46" s="6"/>
      <c r="AI46" s="61">
        <f t="shared" si="28"/>
        <v>134230.23271305274</v>
      </c>
      <c r="AJ46" s="61">
        <f t="shared" si="29"/>
        <v>-36709.938227118197</v>
      </c>
      <c r="AK46" s="61">
        <f t="shared" si="30"/>
        <v>-40269.069813915848</v>
      </c>
      <c r="AL46" s="61">
        <f t="shared" si="31"/>
        <v>-40269.069813915848</v>
      </c>
      <c r="AM46" s="63">
        <f t="shared" si="32"/>
        <v>1</v>
      </c>
      <c r="AN46" s="6"/>
      <c r="AO46" s="56">
        <f t="shared" si="33"/>
        <v>1.17</v>
      </c>
      <c r="AP46" s="61">
        <f t="shared" si="34"/>
        <v>170940.17094017094</v>
      </c>
      <c r="AQ46" s="61">
        <f t="shared" si="35"/>
        <v>0</v>
      </c>
      <c r="AR46" s="61">
        <f t="shared" si="36"/>
        <v>-3559.1315867976518</v>
      </c>
      <c r="AS46" s="61">
        <f t="shared" si="37"/>
        <v>3559.1315867976518</v>
      </c>
      <c r="AT46" s="63">
        <f t="shared" si="38"/>
        <v>1</v>
      </c>
    </row>
    <row r="47" spans="1:46" ht="15.75" x14ac:dyDescent="0.25">
      <c r="A47" s="42" t="s">
        <v>102</v>
      </c>
      <c r="B47" s="42" t="s">
        <v>82</v>
      </c>
      <c r="C47" s="42">
        <v>366</v>
      </c>
      <c r="D47" s="42" t="s">
        <v>21</v>
      </c>
      <c r="E47" s="66">
        <v>43466</v>
      </c>
      <c r="F47" s="66"/>
      <c r="G47" s="66">
        <v>43738</v>
      </c>
      <c r="H47" s="42" t="s">
        <v>24</v>
      </c>
      <c r="I47" s="42" t="s">
        <v>27</v>
      </c>
      <c r="J47" s="42" t="s">
        <v>23</v>
      </c>
      <c r="K47" s="86">
        <v>-879816.99806440296</v>
      </c>
      <c r="L47" s="42" t="s">
        <v>22</v>
      </c>
      <c r="M47" s="42" t="s">
        <v>27</v>
      </c>
      <c r="N47" s="42" t="s">
        <v>25</v>
      </c>
      <c r="O47" s="87">
        <v>1000000</v>
      </c>
      <c r="P47" s="42">
        <v>1.14055</v>
      </c>
      <c r="Q47" s="42" t="s">
        <v>26</v>
      </c>
      <c r="R47" s="88">
        <v>1.1366000000000001</v>
      </c>
      <c r="S47" s="88"/>
      <c r="T47" s="87"/>
      <c r="U47" s="87">
        <v>0</v>
      </c>
      <c r="V47" s="76"/>
      <c r="W47" s="88">
        <v>1.1384099999999999</v>
      </c>
      <c r="X47" s="88">
        <v>1.1461363862419469</v>
      </c>
      <c r="Y47" s="86">
        <v>-7331.8852496587378</v>
      </c>
      <c r="Z47" s="86">
        <v>-7331.8852496587378</v>
      </c>
      <c r="AA47" s="86">
        <v>-7331.8852496587378</v>
      </c>
      <c r="AB47" s="87">
        <v>0</v>
      </c>
      <c r="AC47" s="75"/>
      <c r="AD47" s="143" t="s">
        <v>103</v>
      </c>
      <c r="AF47" s="61">
        <f t="shared" si="26"/>
        <v>872496.51263484289</v>
      </c>
      <c r="AG47" s="61">
        <f t="shared" si="27"/>
        <v>-7320.4854295597179</v>
      </c>
      <c r="AH47" s="6"/>
      <c r="AI47" s="61">
        <f t="shared" si="28"/>
        <v>671151.16356526373</v>
      </c>
      <c r="AJ47" s="61">
        <f t="shared" si="29"/>
        <v>-208665.83449913887</v>
      </c>
      <c r="AK47" s="61">
        <f t="shared" si="30"/>
        <v>-201345.34906957916</v>
      </c>
      <c r="AL47" s="61">
        <f t="shared" si="31"/>
        <v>-201345.34906957916</v>
      </c>
      <c r="AM47" s="63">
        <f t="shared" si="32"/>
        <v>1</v>
      </c>
      <c r="AN47" s="6"/>
      <c r="AO47" s="56">
        <f t="shared" si="33"/>
        <v>1.1366000000000001</v>
      </c>
      <c r="AP47" s="61">
        <f t="shared" si="34"/>
        <v>879816.99806440261</v>
      </c>
      <c r="AQ47" s="61">
        <f t="shared" si="35"/>
        <v>0</v>
      </c>
      <c r="AR47" s="61">
        <f t="shared" si="36"/>
        <v>7320.4854295597179</v>
      </c>
      <c r="AS47" s="61">
        <f t="shared" si="37"/>
        <v>-7320.4854295597179</v>
      </c>
      <c r="AT47" s="63">
        <f t="shared" si="38"/>
        <v>1</v>
      </c>
    </row>
    <row r="48" spans="1:46" ht="15.75" x14ac:dyDescent="0.25">
      <c r="A48" s="42" t="s">
        <v>102</v>
      </c>
      <c r="B48" s="42" t="s">
        <v>83</v>
      </c>
      <c r="C48" s="42">
        <v>186</v>
      </c>
      <c r="D48" s="42" t="s">
        <v>21</v>
      </c>
      <c r="E48" s="66">
        <v>43435</v>
      </c>
      <c r="F48" s="66"/>
      <c r="G48" s="66">
        <v>43745</v>
      </c>
      <c r="H48" s="42" t="s">
        <v>24</v>
      </c>
      <c r="I48" s="42" t="s">
        <v>27</v>
      </c>
      <c r="J48" s="42" t="s">
        <v>23</v>
      </c>
      <c r="K48" s="86">
        <v>-172532.78122843301</v>
      </c>
      <c r="L48" s="42" t="s">
        <v>22</v>
      </c>
      <c r="M48" s="42" t="s">
        <v>27</v>
      </c>
      <c r="N48" s="42" t="s">
        <v>25</v>
      </c>
      <c r="O48" s="87">
        <v>200000</v>
      </c>
      <c r="P48" s="42">
        <v>1.14055</v>
      </c>
      <c r="Q48" s="42" t="s">
        <v>26</v>
      </c>
      <c r="R48" s="88">
        <v>1.1592</v>
      </c>
      <c r="S48" s="88"/>
      <c r="T48" s="87"/>
      <c r="U48" s="87">
        <v>0</v>
      </c>
      <c r="V48" s="76"/>
      <c r="W48" s="88">
        <v>1.1384099999999999</v>
      </c>
      <c r="X48" s="88">
        <v>1.1467245231215826</v>
      </c>
      <c r="Y48" s="87">
        <v>1880.1817111988546</v>
      </c>
      <c r="Z48" s="87">
        <v>1880.1817111988546</v>
      </c>
      <c r="AA48" s="87">
        <v>1880.1817111988544</v>
      </c>
      <c r="AB48" s="87">
        <v>2.2737367544323206E-13</v>
      </c>
      <c r="AC48" s="75"/>
      <c r="AD48" s="143" t="s">
        <v>103</v>
      </c>
      <c r="AF48" s="61">
        <f t="shared" si="26"/>
        <v>174409.80459331715</v>
      </c>
      <c r="AG48" s="61">
        <f t="shared" si="27"/>
        <v>1877.0233648837602</v>
      </c>
      <c r="AH48" s="6"/>
      <c r="AI48" s="61">
        <f t="shared" si="28"/>
        <v>134161.38814870548</v>
      </c>
      <c r="AJ48" s="61">
        <f t="shared" si="29"/>
        <v>-38371.393079727917</v>
      </c>
      <c r="AK48" s="61">
        <f t="shared" si="30"/>
        <v>-40248.416444611677</v>
      </c>
      <c r="AL48" s="61">
        <f t="shared" si="31"/>
        <v>-40248.416444611677</v>
      </c>
      <c r="AM48" s="63">
        <f t="shared" si="32"/>
        <v>1</v>
      </c>
      <c r="AN48" s="6"/>
      <c r="AO48" s="56">
        <f t="shared" si="33"/>
        <v>1.1592</v>
      </c>
      <c r="AP48" s="61">
        <f t="shared" si="34"/>
        <v>172532.78122843339</v>
      </c>
      <c r="AQ48" s="61">
        <f t="shared" si="35"/>
        <v>0</v>
      </c>
      <c r="AR48" s="61">
        <f t="shared" si="36"/>
        <v>-1877.0233648837602</v>
      </c>
      <c r="AS48" s="61">
        <f t="shared" si="37"/>
        <v>1877.0233648837602</v>
      </c>
      <c r="AT48" s="63">
        <f t="shared" si="38"/>
        <v>1</v>
      </c>
    </row>
    <row r="49" spans="1:46" ht="15.75" x14ac:dyDescent="0.25">
      <c r="A49" s="42" t="s">
        <v>102</v>
      </c>
      <c r="B49" s="42" t="s">
        <v>84</v>
      </c>
      <c r="C49" s="42">
        <v>187</v>
      </c>
      <c r="D49" s="42" t="s">
        <v>21</v>
      </c>
      <c r="E49" s="66">
        <v>43435</v>
      </c>
      <c r="F49" s="66"/>
      <c r="G49" s="66">
        <v>43745</v>
      </c>
      <c r="H49" s="42" t="s">
        <v>24</v>
      </c>
      <c r="I49" s="42" t="s">
        <v>27</v>
      </c>
      <c r="J49" s="42" t="s">
        <v>23</v>
      </c>
      <c r="K49" s="86">
        <v>-170837.960194755</v>
      </c>
      <c r="L49" s="42" t="s">
        <v>22</v>
      </c>
      <c r="M49" s="42" t="s">
        <v>27</v>
      </c>
      <c r="N49" s="42" t="s">
        <v>25</v>
      </c>
      <c r="O49" s="87">
        <v>200000</v>
      </c>
      <c r="P49" s="42">
        <v>1.14055</v>
      </c>
      <c r="Q49" s="42" t="s">
        <v>26</v>
      </c>
      <c r="R49" s="88">
        <v>1.1707000000000001</v>
      </c>
      <c r="S49" s="88"/>
      <c r="T49" s="87"/>
      <c r="U49" s="87">
        <v>0</v>
      </c>
      <c r="V49" s="76"/>
      <c r="W49" s="88">
        <v>1.1384099999999999</v>
      </c>
      <c r="X49" s="88">
        <v>1.1467245231215826</v>
      </c>
      <c r="Y49" s="87">
        <v>3577.8545110651926</v>
      </c>
      <c r="Z49" s="87">
        <v>3577.8545110651926</v>
      </c>
      <c r="AA49" s="87">
        <v>3577.8545110651921</v>
      </c>
      <c r="AB49" s="87">
        <v>4.5474735088646412E-13</v>
      </c>
      <c r="AC49" s="75"/>
      <c r="AD49" s="143" t="s">
        <v>103</v>
      </c>
      <c r="AF49" s="61">
        <f t="shared" si="26"/>
        <v>174409.80459331715</v>
      </c>
      <c r="AG49" s="61">
        <f t="shared" si="27"/>
        <v>3571.8443985618942</v>
      </c>
      <c r="AH49" s="6"/>
      <c r="AI49" s="61">
        <f t="shared" si="28"/>
        <v>134161.38814870548</v>
      </c>
      <c r="AJ49" s="61">
        <f t="shared" si="29"/>
        <v>-36676.572046049783</v>
      </c>
      <c r="AK49" s="61">
        <f t="shared" si="30"/>
        <v>-40248.416444611677</v>
      </c>
      <c r="AL49" s="61">
        <f t="shared" si="31"/>
        <v>-40248.416444611677</v>
      </c>
      <c r="AM49" s="63">
        <f t="shared" si="32"/>
        <v>1</v>
      </c>
      <c r="AN49" s="6"/>
      <c r="AO49" s="56">
        <f t="shared" si="33"/>
        <v>1.1707000000000001</v>
      </c>
      <c r="AP49" s="61">
        <f t="shared" si="34"/>
        <v>170837.96019475526</v>
      </c>
      <c r="AQ49" s="61">
        <f t="shared" si="35"/>
        <v>0</v>
      </c>
      <c r="AR49" s="61">
        <f t="shared" si="36"/>
        <v>-3571.8443985618942</v>
      </c>
      <c r="AS49" s="61">
        <f t="shared" si="37"/>
        <v>3571.8443985618942</v>
      </c>
      <c r="AT49" s="63">
        <f t="shared" si="38"/>
        <v>1</v>
      </c>
    </row>
    <row r="50" spans="1:46" ht="15.75" x14ac:dyDescent="0.25">
      <c r="A50" s="42" t="s">
        <v>102</v>
      </c>
      <c r="B50" s="42" t="s">
        <v>85</v>
      </c>
      <c r="C50" s="42">
        <v>367</v>
      </c>
      <c r="D50" s="42" t="s">
        <v>21</v>
      </c>
      <c r="E50" s="66">
        <v>43466</v>
      </c>
      <c r="F50" s="66"/>
      <c r="G50" s="66">
        <v>43745</v>
      </c>
      <c r="H50" s="42" t="s">
        <v>24</v>
      </c>
      <c r="I50" s="42" t="s">
        <v>27</v>
      </c>
      <c r="J50" s="42" t="s">
        <v>23</v>
      </c>
      <c r="K50" s="86">
        <v>-879430.12927622895</v>
      </c>
      <c r="L50" s="42" t="s">
        <v>22</v>
      </c>
      <c r="M50" s="42" t="s">
        <v>27</v>
      </c>
      <c r="N50" s="42" t="s">
        <v>25</v>
      </c>
      <c r="O50" s="87">
        <v>1000000</v>
      </c>
      <c r="P50" s="42">
        <v>1.14055</v>
      </c>
      <c r="Q50" s="42" t="s">
        <v>26</v>
      </c>
      <c r="R50" s="88">
        <v>1.1371</v>
      </c>
      <c r="S50" s="88"/>
      <c r="T50" s="87"/>
      <c r="U50" s="87">
        <v>0</v>
      </c>
      <c r="V50" s="76"/>
      <c r="W50" s="88">
        <v>1.1384099999999999</v>
      </c>
      <c r="X50" s="88">
        <v>1.1467245231215826</v>
      </c>
      <c r="Y50" s="86">
        <v>-7393.5260218060812</v>
      </c>
      <c r="Z50" s="86">
        <v>-7393.5260218060812</v>
      </c>
      <c r="AA50" s="86">
        <v>-7393.5260218060812</v>
      </c>
      <c r="AB50" s="87">
        <v>0</v>
      </c>
      <c r="AC50" s="75"/>
      <c r="AD50" s="143" t="s">
        <v>103</v>
      </c>
      <c r="AF50" s="61">
        <f t="shared" si="26"/>
        <v>872049.0229665857</v>
      </c>
      <c r="AG50" s="61">
        <f t="shared" si="27"/>
        <v>-7381.1063096432481</v>
      </c>
      <c r="AH50" s="6"/>
      <c r="AI50" s="61">
        <f t="shared" si="28"/>
        <v>670806.94074352749</v>
      </c>
      <c r="AJ50" s="61">
        <f t="shared" si="29"/>
        <v>-208623.18853270146</v>
      </c>
      <c r="AK50" s="61">
        <f t="shared" si="30"/>
        <v>-201242.08222305821</v>
      </c>
      <c r="AL50" s="61">
        <f t="shared" si="31"/>
        <v>-201242.08222305821</v>
      </c>
      <c r="AM50" s="63">
        <f t="shared" si="32"/>
        <v>1</v>
      </c>
      <c r="AN50" s="6"/>
      <c r="AO50" s="56">
        <f t="shared" si="33"/>
        <v>1.1371</v>
      </c>
      <c r="AP50" s="61">
        <f t="shared" si="34"/>
        <v>879430.12927622895</v>
      </c>
      <c r="AQ50" s="61">
        <f t="shared" si="35"/>
        <v>0</v>
      </c>
      <c r="AR50" s="61">
        <f t="shared" si="36"/>
        <v>7381.1063096432481</v>
      </c>
      <c r="AS50" s="61">
        <f t="shared" si="37"/>
        <v>-7381.1063096432481</v>
      </c>
      <c r="AT50" s="63">
        <f t="shared" si="38"/>
        <v>1</v>
      </c>
    </row>
    <row r="51" spans="1:46" ht="15.75" x14ac:dyDescent="0.25">
      <c r="A51" s="42" t="s">
        <v>102</v>
      </c>
      <c r="B51" s="42" t="s">
        <v>86</v>
      </c>
      <c r="C51" s="42">
        <v>188</v>
      </c>
      <c r="D51" s="42" t="s">
        <v>21</v>
      </c>
      <c r="E51" s="66">
        <v>43435</v>
      </c>
      <c r="F51" s="66"/>
      <c r="G51" s="66">
        <v>43753</v>
      </c>
      <c r="H51" s="42" t="s">
        <v>24</v>
      </c>
      <c r="I51" s="42" t="s">
        <v>27</v>
      </c>
      <c r="J51" s="42" t="s">
        <v>23</v>
      </c>
      <c r="K51" s="86">
        <v>-172428.65764290001</v>
      </c>
      <c r="L51" s="42" t="s">
        <v>22</v>
      </c>
      <c r="M51" s="42" t="s">
        <v>27</v>
      </c>
      <c r="N51" s="42" t="s">
        <v>25</v>
      </c>
      <c r="O51" s="87">
        <v>200000</v>
      </c>
      <c r="P51" s="42">
        <v>1.14055</v>
      </c>
      <c r="Q51" s="42" t="s">
        <v>26</v>
      </c>
      <c r="R51" s="88">
        <v>1.1598999999999999</v>
      </c>
      <c r="S51" s="88"/>
      <c r="T51" s="87"/>
      <c r="U51" s="87">
        <v>0</v>
      </c>
      <c r="V51" s="76"/>
      <c r="W51" s="88">
        <v>1.1384099999999999</v>
      </c>
      <c r="X51" s="88">
        <v>1.1474035522284307</v>
      </c>
      <c r="Y51" s="87">
        <v>1881.3715633816073</v>
      </c>
      <c r="Z51" s="87">
        <v>1881.3715633816073</v>
      </c>
      <c r="AA51" s="87">
        <v>1881.3715633816073</v>
      </c>
      <c r="AB51" s="87">
        <v>0</v>
      </c>
      <c r="AC51" s="75"/>
      <c r="AD51" s="143" t="s">
        <v>103</v>
      </c>
      <c r="AF51" s="61">
        <f t="shared" si="26"/>
        <v>174306.58952691042</v>
      </c>
      <c r="AG51" s="61">
        <f t="shared" si="27"/>
        <v>1877.9318840101478</v>
      </c>
      <c r="AH51" s="6"/>
      <c r="AI51" s="61">
        <f t="shared" si="28"/>
        <v>134081.99194377725</v>
      </c>
      <c r="AJ51" s="61">
        <f t="shared" si="29"/>
        <v>-38346.665699123027</v>
      </c>
      <c r="AK51" s="61">
        <f t="shared" si="30"/>
        <v>-40224.597583133174</v>
      </c>
      <c r="AL51" s="61">
        <f t="shared" si="31"/>
        <v>-40224.597583133174</v>
      </c>
      <c r="AM51" s="63">
        <f t="shared" si="32"/>
        <v>1</v>
      </c>
      <c r="AN51" s="6"/>
      <c r="AO51" s="56">
        <f t="shared" si="33"/>
        <v>1.1598999999999999</v>
      </c>
      <c r="AP51" s="61">
        <f t="shared" si="34"/>
        <v>172428.65764290027</v>
      </c>
      <c r="AQ51" s="61">
        <f t="shared" si="35"/>
        <v>0</v>
      </c>
      <c r="AR51" s="61">
        <f t="shared" si="36"/>
        <v>-1877.9318840101478</v>
      </c>
      <c r="AS51" s="61">
        <f t="shared" si="37"/>
        <v>1877.9318840101478</v>
      </c>
      <c r="AT51" s="63">
        <f t="shared" si="38"/>
        <v>1</v>
      </c>
    </row>
    <row r="52" spans="1:46" ht="15.75" x14ac:dyDescent="0.25">
      <c r="A52" s="42" t="s">
        <v>102</v>
      </c>
      <c r="B52" s="42" t="s">
        <v>87</v>
      </c>
      <c r="C52" s="42">
        <v>189</v>
      </c>
      <c r="D52" s="42" t="s">
        <v>21</v>
      </c>
      <c r="E52" s="66">
        <v>43435</v>
      </c>
      <c r="F52" s="66"/>
      <c r="G52" s="66">
        <v>43753</v>
      </c>
      <c r="H52" s="42" t="s">
        <v>24</v>
      </c>
      <c r="I52" s="42" t="s">
        <v>27</v>
      </c>
      <c r="J52" s="42" t="s">
        <v>23</v>
      </c>
      <c r="K52" s="86">
        <v>-170721.29748186099</v>
      </c>
      <c r="L52" s="42" t="s">
        <v>22</v>
      </c>
      <c r="M52" s="42" t="s">
        <v>27</v>
      </c>
      <c r="N52" s="42" t="s">
        <v>25</v>
      </c>
      <c r="O52" s="87">
        <v>200000</v>
      </c>
      <c r="P52" s="42">
        <v>1.14055</v>
      </c>
      <c r="Q52" s="42" t="s">
        <v>26</v>
      </c>
      <c r="R52" s="88">
        <v>1.1715</v>
      </c>
      <c r="S52" s="88"/>
      <c r="T52" s="87"/>
      <c r="U52" s="87">
        <v>0</v>
      </c>
      <c r="V52" s="76"/>
      <c r="W52" s="88">
        <v>1.1384099999999999</v>
      </c>
      <c r="X52" s="88">
        <v>1.1474035522284307</v>
      </c>
      <c r="Y52" s="87">
        <v>3591.8589792354815</v>
      </c>
      <c r="Z52" s="87">
        <v>3591.8589792354815</v>
      </c>
      <c r="AA52" s="87">
        <v>3591.858979235481</v>
      </c>
      <c r="AB52" s="87">
        <v>4.5474735088646412E-13</v>
      </c>
      <c r="AC52" s="75"/>
      <c r="AD52" s="143" t="s">
        <v>103</v>
      </c>
      <c r="AF52" s="61">
        <f t="shared" si="26"/>
        <v>174306.58952691042</v>
      </c>
      <c r="AG52" s="61">
        <f t="shared" si="27"/>
        <v>3585.292045049544</v>
      </c>
      <c r="AH52" s="6"/>
      <c r="AI52" s="61">
        <f t="shared" si="28"/>
        <v>134081.99194377725</v>
      </c>
      <c r="AJ52" s="61">
        <f t="shared" si="29"/>
        <v>-36639.30553808363</v>
      </c>
      <c r="AK52" s="61">
        <f t="shared" si="30"/>
        <v>-40224.597583133174</v>
      </c>
      <c r="AL52" s="61">
        <f t="shared" si="31"/>
        <v>-40224.597583133174</v>
      </c>
      <c r="AM52" s="63">
        <f t="shared" si="32"/>
        <v>1</v>
      </c>
      <c r="AN52" s="6"/>
      <c r="AO52" s="56">
        <f t="shared" si="33"/>
        <v>1.1715</v>
      </c>
      <c r="AP52" s="61">
        <f t="shared" si="34"/>
        <v>170721.29748186088</v>
      </c>
      <c r="AQ52" s="61">
        <f t="shared" si="35"/>
        <v>0</v>
      </c>
      <c r="AR52" s="61">
        <f t="shared" si="36"/>
        <v>-3585.292045049544</v>
      </c>
      <c r="AS52" s="61">
        <f t="shared" si="37"/>
        <v>3585.292045049544</v>
      </c>
      <c r="AT52" s="63">
        <f t="shared" si="38"/>
        <v>1</v>
      </c>
    </row>
    <row r="53" spans="1:46" ht="15.75" x14ac:dyDescent="0.25">
      <c r="A53" s="42" t="s">
        <v>102</v>
      </c>
      <c r="B53" s="42" t="s">
        <v>88</v>
      </c>
      <c r="C53" s="42">
        <v>190</v>
      </c>
      <c r="D53" s="42" t="s">
        <v>21</v>
      </c>
      <c r="E53" s="66">
        <v>43435</v>
      </c>
      <c r="F53" s="66"/>
      <c r="G53" s="66">
        <v>43759</v>
      </c>
      <c r="H53" s="42" t="s">
        <v>24</v>
      </c>
      <c r="I53" s="42" t="s">
        <v>27</v>
      </c>
      <c r="J53" s="42" t="s">
        <v>23</v>
      </c>
      <c r="K53" s="86">
        <v>-172339.5088324</v>
      </c>
      <c r="L53" s="42" t="s">
        <v>22</v>
      </c>
      <c r="M53" s="42" t="s">
        <v>27</v>
      </c>
      <c r="N53" s="42" t="s">
        <v>25</v>
      </c>
      <c r="O53" s="87">
        <v>200000</v>
      </c>
      <c r="P53" s="42">
        <v>1.14055</v>
      </c>
      <c r="Q53" s="42" t="s">
        <v>26</v>
      </c>
      <c r="R53" s="88">
        <v>1.1605000000000001</v>
      </c>
      <c r="S53" s="88"/>
      <c r="T53" s="87"/>
      <c r="U53" s="87">
        <v>0</v>
      </c>
      <c r="V53" s="76"/>
      <c r="W53" s="88">
        <v>1.1384099999999999</v>
      </c>
      <c r="X53" s="88">
        <v>1.1479126556656432</v>
      </c>
      <c r="Y53" s="87">
        <v>1893.4469511514399</v>
      </c>
      <c r="Z53" s="87">
        <v>1893.4469511514399</v>
      </c>
      <c r="AA53" s="87">
        <v>1893.4469511514399</v>
      </c>
      <c r="AB53" s="87">
        <v>0</v>
      </c>
      <c r="AC53" s="75"/>
      <c r="AD53" s="143" t="s">
        <v>103</v>
      </c>
      <c r="AF53" s="61">
        <f t="shared" si="26"/>
        <v>174229.2839205832</v>
      </c>
      <c r="AG53" s="61">
        <f t="shared" si="27"/>
        <v>1889.7750881833781</v>
      </c>
      <c r="AH53" s="6"/>
      <c r="AI53" s="61">
        <f t="shared" si="28"/>
        <v>134022.52609275631</v>
      </c>
      <c r="AJ53" s="61">
        <f t="shared" si="29"/>
        <v>-38316.982739643514</v>
      </c>
      <c r="AK53" s="61">
        <f t="shared" si="30"/>
        <v>-40206.757827826892</v>
      </c>
      <c r="AL53" s="61">
        <f t="shared" si="31"/>
        <v>-40206.757827826892</v>
      </c>
      <c r="AM53" s="63">
        <f t="shared" si="32"/>
        <v>1</v>
      </c>
      <c r="AN53" s="6"/>
      <c r="AO53" s="56">
        <f t="shared" si="33"/>
        <v>1.1605000000000001</v>
      </c>
      <c r="AP53" s="61">
        <f t="shared" si="34"/>
        <v>172339.50883239982</v>
      </c>
      <c r="AQ53" s="61">
        <f t="shared" si="35"/>
        <v>0</v>
      </c>
      <c r="AR53" s="61">
        <f t="shared" si="36"/>
        <v>-1889.7750881833781</v>
      </c>
      <c r="AS53" s="61">
        <f t="shared" si="37"/>
        <v>1889.7750881833781</v>
      </c>
      <c r="AT53" s="63">
        <f t="shared" si="38"/>
        <v>1</v>
      </c>
    </row>
    <row r="54" spans="1:46" ht="15.75" x14ac:dyDescent="0.25">
      <c r="A54" s="42" t="s">
        <v>102</v>
      </c>
      <c r="B54" s="42" t="s">
        <v>89</v>
      </c>
      <c r="C54" s="42">
        <v>191</v>
      </c>
      <c r="D54" s="42" t="s">
        <v>21</v>
      </c>
      <c r="E54" s="66">
        <v>43435</v>
      </c>
      <c r="F54" s="66"/>
      <c r="G54" s="66">
        <v>43759</v>
      </c>
      <c r="H54" s="42" t="s">
        <v>24</v>
      </c>
      <c r="I54" s="42" t="s">
        <v>27</v>
      </c>
      <c r="J54" s="42" t="s">
        <v>23</v>
      </c>
      <c r="K54" s="86">
        <v>-170619.34823408999</v>
      </c>
      <c r="L54" s="42" t="s">
        <v>22</v>
      </c>
      <c r="M54" s="42" t="s">
        <v>27</v>
      </c>
      <c r="N54" s="42" t="s">
        <v>25</v>
      </c>
      <c r="O54" s="87">
        <v>200000</v>
      </c>
      <c r="P54" s="42">
        <v>1.14055</v>
      </c>
      <c r="Q54" s="42" t="s">
        <v>26</v>
      </c>
      <c r="R54" s="88">
        <v>1.1721999999999999</v>
      </c>
      <c r="S54" s="88"/>
      <c r="T54" s="87"/>
      <c r="U54" s="87">
        <v>0</v>
      </c>
      <c r="V54" s="76"/>
      <c r="W54" s="88">
        <v>1.1384099999999999</v>
      </c>
      <c r="X54" s="88">
        <v>1.1479126556656432</v>
      </c>
      <c r="Y54" s="87">
        <v>3616.9498487856195</v>
      </c>
      <c r="Z54" s="87">
        <v>3616.9498487856195</v>
      </c>
      <c r="AA54" s="87">
        <v>3616.9498487856195</v>
      </c>
      <c r="AB54" s="87">
        <v>0</v>
      </c>
      <c r="AC54" s="75"/>
      <c r="AD54" s="143" t="s">
        <v>103</v>
      </c>
      <c r="AF54" s="61">
        <f t="shared" si="26"/>
        <v>174229.2839205832</v>
      </c>
      <c r="AG54" s="61">
        <f t="shared" si="27"/>
        <v>3609.935686493438</v>
      </c>
      <c r="AH54" s="6"/>
      <c r="AI54" s="61">
        <f t="shared" si="28"/>
        <v>134022.52609275631</v>
      </c>
      <c r="AJ54" s="61">
        <f t="shared" si="29"/>
        <v>-36596.822141333454</v>
      </c>
      <c r="AK54" s="61">
        <f t="shared" si="30"/>
        <v>-40206.757827826892</v>
      </c>
      <c r="AL54" s="61">
        <f t="shared" si="31"/>
        <v>-40206.757827826892</v>
      </c>
      <c r="AM54" s="63">
        <f t="shared" si="32"/>
        <v>1</v>
      </c>
      <c r="AN54" s="6"/>
      <c r="AO54" s="56">
        <f t="shared" si="33"/>
        <v>1.1721999999999999</v>
      </c>
      <c r="AP54" s="61">
        <f t="shared" si="34"/>
        <v>170619.34823408976</v>
      </c>
      <c r="AQ54" s="61">
        <f t="shared" si="35"/>
        <v>0</v>
      </c>
      <c r="AR54" s="61">
        <f t="shared" si="36"/>
        <v>-3609.935686493438</v>
      </c>
      <c r="AS54" s="61">
        <f t="shared" si="37"/>
        <v>3609.935686493438</v>
      </c>
      <c r="AT54" s="63">
        <f t="shared" si="38"/>
        <v>1</v>
      </c>
    </row>
    <row r="55" spans="1:46" ht="15.75" x14ac:dyDescent="0.25">
      <c r="A55" s="42" t="s">
        <v>102</v>
      </c>
      <c r="B55" s="42" t="s">
        <v>90</v>
      </c>
      <c r="C55" s="42">
        <v>192</v>
      </c>
      <c r="D55" s="42" t="s">
        <v>21</v>
      </c>
      <c r="E55" s="66">
        <v>43435</v>
      </c>
      <c r="F55" s="66"/>
      <c r="G55" s="66">
        <v>43766</v>
      </c>
      <c r="H55" s="42" t="s">
        <v>24</v>
      </c>
      <c r="I55" s="42" t="s">
        <v>27</v>
      </c>
      <c r="J55" s="42" t="s">
        <v>23</v>
      </c>
      <c r="K55" s="86">
        <v>-170517.52067524899</v>
      </c>
      <c r="L55" s="42" t="s">
        <v>22</v>
      </c>
      <c r="M55" s="42" t="s">
        <v>27</v>
      </c>
      <c r="N55" s="42" t="s">
        <v>25</v>
      </c>
      <c r="O55" s="87">
        <v>200000</v>
      </c>
      <c r="P55" s="42">
        <v>1.14055</v>
      </c>
      <c r="Q55" s="42" t="s">
        <v>26</v>
      </c>
      <c r="R55" s="88">
        <v>1.1729000000000001</v>
      </c>
      <c r="S55" s="88"/>
      <c r="T55" s="87"/>
      <c r="U55" s="87">
        <v>0</v>
      </c>
      <c r="V55" s="76"/>
      <c r="W55" s="88">
        <v>1.1384099999999999</v>
      </c>
      <c r="X55" s="88">
        <v>1.1485064266709077</v>
      </c>
      <c r="Y55" s="87">
        <v>3629.1939448838002</v>
      </c>
      <c r="Z55" s="87">
        <v>3629.1939448838002</v>
      </c>
      <c r="AA55" s="87">
        <v>3629.1939448837998</v>
      </c>
      <c r="AB55" s="87">
        <v>4.5474735088646412E-13</v>
      </c>
      <c r="AC55" s="75"/>
      <c r="AD55" s="143" t="s">
        <v>103</v>
      </c>
      <c r="AF55" s="61">
        <f t="shared" si="26"/>
        <v>174139.20841498944</v>
      </c>
      <c r="AG55" s="61">
        <f t="shared" si="27"/>
        <v>3621.6877397400676</v>
      </c>
      <c r="AH55" s="6"/>
      <c r="AI55" s="61">
        <f t="shared" si="28"/>
        <v>133953.23724229957</v>
      </c>
      <c r="AJ55" s="61">
        <f t="shared" si="29"/>
        <v>-36564.2834329498</v>
      </c>
      <c r="AK55" s="61">
        <f t="shared" si="30"/>
        <v>-40185.971172689868</v>
      </c>
      <c r="AL55" s="61">
        <f t="shared" si="31"/>
        <v>-40185.971172689868</v>
      </c>
      <c r="AM55" s="63">
        <f t="shared" si="32"/>
        <v>1</v>
      </c>
      <c r="AN55" s="6"/>
      <c r="AO55" s="56">
        <f t="shared" si="33"/>
        <v>1.1729000000000001</v>
      </c>
      <c r="AP55" s="61">
        <f t="shared" si="34"/>
        <v>170517.52067524937</v>
      </c>
      <c r="AQ55" s="61">
        <f t="shared" si="35"/>
        <v>0</v>
      </c>
      <c r="AR55" s="61">
        <f t="shared" si="36"/>
        <v>-3621.6877397400676</v>
      </c>
      <c r="AS55" s="61">
        <f t="shared" si="37"/>
        <v>3621.6877397400676</v>
      </c>
      <c r="AT55" s="63">
        <f t="shared" si="38"/>
        <v>1</v>
      </c>
    </row>
    <row r="56" spans="1:46" ht="15.75" x14ac:dyDescent="0.25">
      <c r="A56" s="42" t="s">
        <v>102</v>
      </c>
      <c r="B56" s="42" t="s">
        <v>91</v>
      </c>
      <c r="C56" s="42">
        <v>193</v>
      </c>
      <c r="D56" s="42" t="s">
        <v>21</v>
      </c>
      <c r="E56" s="66">
        <v>43435</v>
      </c>
      <c r="F56" s="66"/>
      <c r="G56" s="66">
        <v>43773</v>
      </c>
      <c r="H56" s="42" t="s">
        <v>24</v>
      </c>
      <c r="I56" s="42" t="s">
        <v>27</v>
      </c>
      <c r="J56" s="42" t="s">
        <v>23</v>
      </c>
      <c r="K56" s="86">
        <v>-172146.66896195599</v>
      </c>
      <c r="L56" s="42" t="s">
        <v>22</v>
      </c>
      <c r="M56" s="42" t="s">
        <v>27</v>
      </c>
      <c r="N56" s="42" t="s">
        <v>25</v>
      </c>
      <c r="O56" s="87">
        <v>200000</v>
      </c>
      <c r="P56" s="42">
        <v>1.14055</v>
      </c>
      <c r="Q56" s="42" t="s">
        <v>26</v>
      </c>
      <c r="R56" s="88">
        <v>1.1617999999999999</v>
      </c>
      <c r="S56" s="88"/>
      <c r="T56" s="87"/>
      <c r="U56" s="87">
        <v>0</v>
      </c>
      <c r="V56" s="76"/>
      <c r="W56" s="88">
        <v>1.1384099999999999</v>
      </c>
      <c r="X56" s="88">
        <v>1.1491000000000002</v>
      </c>
      <c r="Y56" s="87">
        <v>1906.7759083701753</v>
      </c>
      <c r="Z56" s="87">
        <v>1906.7759083701753</v>
      </c>
      <c r="AA56" s="87">
        <v>1906.7759083701753</v>
      </c>
      <c r="AB56" s="87">
        <v>0</v>
      </c>
      <c r="AC56" s="75"/>
      <c r="AD56" s="143" t="s">
        <v>103</v>
      </c>
      <c r="AF56" s="61">
        <f t="shared" si="26"/>
        <v>174049.25593943082</v>
      </c>
      <c r="AG56" s="61">
        <f t="shared" si="27"/>
        <v>1902.5869774752355</v>
      </c>
      <c r="AH56" s="6"/>
      <c r="AI56" s="61">
        <f t="shared" si="28"/>
        <v>133884.04303033138</v>
      </c>
      <c r="AJ56" s="61">
        <f t="shared" si="29"/>
        <v>-38262.625931624207</v>
      </c>
      <c r="AK56" s="61">
        <f t="shared" si="30"/>
        <v>-40165.212909099442</v>
      </c>
      <c r="AL56" s="61">
        <f t="shared" si="31"/>
        <v>-40165.212909099442</v>
      </c>
      <c r="AM56" s="63">
        <f t="shared" si="32"/>
        <v>1</v>
      </c>
      <c r="AN56" s="6"/>
      <c r="AO56" s="56">
        <f t="shared" si="33"/>
        <v>1.1617999999999999</v>
      </c>
      <c r="AP56" s="61">
        <f t="shared" si="34"/>
        <v>172146.66896195558</v>
      </c>
      <c r="AQ56" s="61">
        <f t="shared" si="35"/>
        <v>0</v>
      </c>
      <c r="AR56" s="61">
        <f t="shared" si="36"/>
        <v>-1902.5869774752355</v>
      </c>
      <c r="AS56" s="61">
        <f t="shared" si="37"/>
        <v>1902.5869774752355</v>
      </c>
      <c r="AT56" s="63">
        <f t="shared" si="38"/>
        <v>1</v>
      </c>
    </row>
    <row r="57" spans="1:46" ht="15.75" x14ac:dyDescent="0.25">
      <c r="A57" s="42" t="s">
        <v>102</v>
      </c>
      <c r="B57" s="42" t="s">
        <v>92</v>
      </c>
      <c r="C57" s="42">
        <v>194</v>
      </c>
      <c r="D57" s="42" t="s">
        <v>21</v>
      </c>
      <c r="E57" s="66">
        <v>43435</v>
      </c>
      <c r="F57" s="66"/>
      <c r="G57" s="66">
        <v>43773</v>
      </c>
      <c r="H57" s="42" t="s">
        <v>24</v>
      </c>
      <c r="I57" s="42" t="s">
        <v>27</v>
      </c>
      <c r="J57" s="42" t="s">
        <v>23</v>
      </c>
      <c r="K57" s="86">
        <v>-170430.336599915</v>
      </c>
      <c r="L57" s="42" t="s">
        <v>22</v>
      </c>
      <c r="M57" s="42" t="s">
        <v>27</v>
      </c>
      <c r="N57" s="42" t="s">
        <v>25</v>
      </c>
      <c r="O57" s="87">
        <v>200000</v>
      </c>
      <c r="P57" s="42">
        <v>1.14055</v>
      </c>
      <c r="Q57" s="42" t="s">
        <v>26</v>
      </c>
      <c r="R57" s="88">
        <v>1.1735</v>
      </c>
      <c r="S57" s="88"/>
      <c r="T57" s="87"/>
      <c r="U57" s="87">
        <v>0</v>
      </c>
      <c r="V57" s="76"/>
      <c r="W57" s="88">
        <v>1.1384099999999999</v>
      </c>
      <c r="X57" s="88">
        <v>1.1491000000000002</v>
      </c>
      <c r="Y57" s="87">
        <v>3626.8871240152798</v>
      </c>
      <c r="Z57" s="87">
        <v>3626.8871240152798</v>
      </c>
      <c r="AA57" s="87">
        <v>3626.8871240152794</v>
      </c>
      <c r="AB57" s="87">
        <v>4.5474735088646412E-13</v>
      </c>
      <c r="AC57" s="75"/>
      <c r="AD57" s="143" t="s">
        <v>103</v>
      </c>
      <c r="AF57" s="61">
        <f t="shared" si="26"/>
        <v>174049.25593943082</v>
      </c>
      <c r="AG57" s="61">
        <f t="shared" si="27"/>
        <v>3618.9193395160255</v>
      </c>
      <c r="AH57" s="6"/>
      <c r="AI57" s="61">
        <f t="shared" si="28"/>
        <v>133884.04303033138</v>
      </c>
      <c r="AJ57" s="61">
        <f t="shared" si="29"/>
        <v>-36546.293569583417</v>
      </c>
      <c r="AK57" s="61">
        <f t="shared" si="30"/>
        <v>-40165.212909099442</v>
      </c>
      <c r="AL57" s="61">
        <f t="shared" si="31"/>
        <v>-40165.212909099442</v>
      </c>
      <c r="AM57" s="63">
        <f t="shared" si="32"/>
        <v>1</v>
      </c>
      <c r="AN57" s="6"/>
      <c r="AO57" s="56">
        <f t="shared" si="33"/>
        <v>1.1735</v>
      </c>
      <c r="AP57" s="61">
        <f t="shared" si="34"/>
        <v>170430.33659991479</v>
      </c>
      <c r="AQ57" s="61">
        <f t="shared" si="35"/>
        <v>0</v>
      </c>
      <c r="AR57" s="61">
        <f t="shared" si="36"/>
        <v>-3618.9193395160255</v>
      </c>
      <c r="AS57" s="61">
        <f t="shared" si="37"/>
        <v>3618.9193395160255</v>
      </c>
      <c r="AT57" s="63">
        <f t="shared" si="38"/>
        <v>1</v>
      </c>
    </row>
    <row r="58" spans="1:46" ht="15.75" x14ac:dyDescent="0.25">
      <c r="A58" s="42" t="s">
        <v>102</v>
      </c>
      <c r="B58" s="42" t="s">
        <v>93</v>
      </c>
      <c r="C58" s="42">
        <v>195</v>
      </c>
      <c r="D58" s="42" t="s">
        <v>21</v>
      </c>
      <c r="E58" s="66">
        <v>43435</v>
      </c>
      <c r="F58" s="66"/>
      <c r="G58" s="66">
        <v>43781</v>
      </c>
      <c r="H58" s="42" t="s">
        <v>24</v>
      </c>
      <c r="I58" s="42" t="s">
        <v>27</v>
      </c>
      <c r="J58" s="42" t="s">
        <v>23</v>
      </c>
      <c r="K58" s="86">
        <v>-170314.22975389601</v>
      </c>
      <c r="L58" s="42" t="s">
        <v>22</v>
      </c>
      <c r="M58" s="42" t="s">
        <v>27</v>
      </c>
      <c r="N58" s="42" t="s">
        <v>25</v>
      </c>
      <c r="O58" s="87">
        <v>200000</v>
      </c>
      <c r="P58" s="42">
        <v>1.14055</v>
      </c>
      <c r="Q58" s="42" t="s">
        <v>26</v>
      </c>
      <c r="R58" s="88">
        <v>1.1742999999999999</v>
      </c>
      <c r="S58" s="88"/>
      <c r="T58" s="87"/>
      <c r="U58" s="87">
        <v>0</v>
      </c>
      <c r="V58" s="76"/>
      <c r="W58" s="88">
        <v>1.1384099999999999</v>
      </c>
      <c r="X58" s="88">
        <v>1.149735229029806</v>
      </c>
      <c r="Y58" s="87">
        <v>3647.2746694706061</v>
      </c>
      <c r="Z58" s="87">
        <v>3647.2746694706061</v>
      </c>
      <c r="AA58" s="87">
        <v>3647.2746694706057</v>
      </c>
      <c r="AB58" s="87">
        <v>4.5474735088646412E-13</v>
      </c>
      <c r="AC58" s="75"/>
      <c r="AD58" s="143" t="s">
        <v>103</v>
      </c>
      <c r="AF58" s="61">
        <f t="shared" si="26"/>
        <v>173953.09367772288</v>
      </c>
      <c r="AG58" s="61">
        <f t="shared" si="27"/>
        <v>3638.8639238269243</v>
      </c>
      <c r="AH58" s="6"/>
      <c r="AI58" s="61">
        <f t="shared" si="28"/>
        <v>133810.07205978682</v>
      </c>
      <c r="AJ58" s="61">
        <f t="shared" si="29"/>
        <v>-36504.157694109133</v>
      </c>
      <c r="AK58" s="61">
        <f t="shared" si="30"/>
        <v>-40143.021617936058</v>
      </c>
      <c r="AL58" s="61">
        <f t="shared" si="31"/>
        <v>-40143.021617936058</v>
      </c>
      <c r="AM58" s="63">
        <f t="shared" si="32"/>
        <v>1</v>
      </c>
      <c r="AN58" s="6"/>
      <c r="AO58" s="56">
        <f t="shared" si="33"/>
        <v>1.1742999999999999</v>
      </c>
      <c r="AP58" s="61">
        <f t="shared" si="34"/>
        <v>170314.22975389595</v>
      </c>
      <c r="AQ58" s="61">
        <f t="shared" si="35"/>
        <v>0</v>
      </c>
      <c r="AR58" s="61">
        <f t="shared" si="36"/>
        <v>-3638.8639238269243</v>
      </c>
      <c r="AS58" s="61">
        <f t="shared" si="37"/>
        <v>3638.8639238269243</v>
      </c>
      <c r="AT58" s="63">
        <f t="shared" si="38"/>
        <v>1</v>
      </c>
    </row>
    <row r="59" spans="1:46" ht="15.75" x14ac:dyDescent="0.25">
      <c r="A59" s="42" t="s">
        <v>102</v>
      </c>
      <c r="B59" s="42" t="s">
        <v>94</v>
      </c>
      <c r="C59" s="42">
        <v>196</v>
      </c>
      <c r="D59" s="42" t="s">
        <v>21</v>
      </c>
      <c r="E59" s="66">
        <v>43435</v>
      </c>
      <c r="F59" s="66"/>
      <c r="G59" s="66">
        <v>43787</v>
      </c>
      <c r="H59" s="42" t="s">
        <v>24</v>
      </c>
      <c r="I59" s="42" t="s">
        <v>27</v>
      </c>
      <c r="J59" s="42" t="s">
        <v>23</v>
      </c>
      <c r="K59" s="86">
        <v>-170227.253383267</v>
      </c>
      <c r="L59" s="42" t="s">
        <v>22</v>
      </c>
      <c r="M59" s="42" t="s">
        <v>27</v>
      </c>
      <c r="N59" s="42" t="s">
        <v>25</v>
      </c>
      <c r="O59" s="87">
        <v>200000</v>
      </c>
      <c r="P59" s="42">
        <v>1.14055</v>
      </c>
      <c r="Q59" s="42" t="s">
        <v>26</v>
      </c>
      <c r="R59" s="88">
        <v>1.1749000000000001</v>
      </c>
      <c r="S59" s="88"/>
      <c r="T59" s="87"/>
      <c r="U59" s="87">
        <v>0</v>
      </c>
      <c r="V59" s="76"/>
      <c r="W59" s="88">
        <v>1.1384099999999999</v>
      </c>
      <c r="X59" s="88">
        <v>1.1502081590546607</v>
      </c>
      <c r="Y59" s="87">
        <v>3663.051355766595</v>
      </c>
      <c r="Z59" s="87">
        <v>3663.051355766595</v>
      </c>
      <c r="AA59" s="87">
        <v>3663.0513557665945</v>
      </c>
      <c r="AB59" s="87">
        <v>4.5474735088646412E-13</v>
      </c>
      <c r="AC59" s="75"/>
      <c r="AD59" s="143" t="s">
        <v>103</v>
      </c>
      <c r="AF59" s="61">
        <f t="shared" si="26"/>
        <v>173881.56954509616</v>
      </c>
      <c r="AG59" s="61">
        <f t="shared" si="27"/>
        <v>3654.3161618295126</v>
      </c>
      <c r="AH59" s="6"/>
      <c r="AI59" s="61">
        <f t="shared" si="28"/>
        <v>133755.0534962278</v>
      </c>
      <c r="AJ59" s="61">
        <f t="shared" si="29"/>
        <v>-36472.199887038849</v>
      </c>
      <c r="AK59" s="61">
        <f t="shared" si="30"/>
        <v>-40126.516048868361</v>
      </c>
      <c r="AL59" s="61">
        <f t="shared" si="31"/>
        <v>-40126.516048868361</v>
      </c>
      <c r="AM59" s="63">
        <f t="shared" si="32"/>
        <v>1</v>
      </c>
      <c r="AN59" s="6"/>
      <c r="AO59" s="56">
        <f t="shared" si="33"/>
        <v>1.1749000000000001</v>
      </c>
      <c r="AP59" s="61">
        <f t="shared" si="34"/>
        <v>170227.25338326665</v>
      </c>
      <c r="AQ59" s="61">
        <f t="shared" si="35"/>
        <v>0</v>
      </c>
      <c r="AR59" s="61">
        <f t="shared" si="36"/>
        <v>-3654.3161618295126</v>
      </c>
      <c r="AS59" s="61">
        <f t="shared" si="37"/>
        <v>3654.3161618295126</v>
      </c>
      <c r="AT59" s="63">
        <f t="shared" si="38"/>
        <v>1</v>
      </c>
    </row>
    <row r="60" spans="1:46" ht="15.75" x14ac:dyDescent="0.25">
      <c r="A60" s="42" t="s">
        <v>102</v>
      </c>
      <c r="B60" s="42" t="s">
        <v>95</v>
      </c>
      <c r="C60" s="42">
        <v>197</v>
      </c>
      <c r="D60" s="42" t="s">
        <v>21</v>
      </c>
      <c r="E60" s="66">
        <v>43435</v>
      </c>
      <c r="F60" s="66"/>
      <c r="G60" s="66">
        <v>43794</v>
      </c>
      <c r="H60" s="42" t="s">
        <v>24</v>
      </c>
      <c r="I60" s="42" t="s">
        <v>27</v>
      </c>
      <c r="J60" s="42" t="s">
        <v>23</v>
      </c>
      <c r="K60" s="86">
        <v>-170125.89316093901</v>
      </c>
      <c r="L60" s="42" t="s">
        <v>22</v>
      </c>
      <c r="M60" s="42" t="s">
        <v>27</v>
      </c>
      <c r="N60" s="42" t="s">
        <v>25</v>
      </c>
      <c r="O60" s="87">
        <v>200000</v>
      </c>
      <c r="P60" s="42">
        <v>1.14055</v>
      </c>
      <c r="Q60" s="42" t="s">
        <v>26</v>
      </c>
      <c r="R60" s="88">
        <v>1.1756</v>
      </c>
      <c r="S60" s="88"/>
      <c r="T60" s="87"/>
      <c r="U60" s="87">
        <v>0</v>
      </c>
      <c r="V60" s="76"/>
      <c r="W60" s="88">
        <v>1.1384099999999999</v>
      </c>
      <c r="X60" s="88">
        <v>1.1507561223374509</v>
      </c>
      <c r="Y60" s="87">
        <v>3681.9832778096275</v>
      </c>
      <c r="Z60" s="87">
        <v>3681.9832778096275</v>
      </c>
      <c r="AA60" s="87">
        <v>3681.983277809627</v>
      </c>
      <c r="AB60" s="87">
        <v>4.5474735088646412E-13</v>
      </c>
      <c r="AC60" s="75"/>
      <c r="AD60" s="143" t="s">
        <v>103</v>
      </c>
      <c r="AF60" s="61">
        <f t="shared" si="26"/>
        <v>173798.77118859373</v>
      </c>
      <c r="AG60" s="61">
        <f t="shared" si="27"/>
        <v>3672.8780276546313</v>
      </c>
      <c r="AH60" s="6"/>
      <c r="AI60" s="61">
        <f t="shared" si="28"/>
        <v>133691.36245276438</v>
      </c>
      <c r="AJ60" s="61">
        <f t="shared" si="29"/>
        <v>-36434.530708174716</v>
      </c>
      <c r="AK60" s="61">
        <f t="shared" si="30"/>
        <v>-40107.408735829347</v>
      </c>
      <c r="AL60" s="61">
        <f t="shared" si="31"/>
        <v>-40107.408735829347</v>
      </c>
      <c r="AM60" s="63">
        <f t="shared" si="32"/>
        <v>1</v>
      </c>
      <c r="AN60" s="6"/>
      <c r="AO60" s="56">
        <f t="shared" si="33"/>
        <v>1.1756</v>
      </c>
      <c r="AP60" s="61">
        <f t="shared" si="34"/>
        <v>170125.8931609391</v>
      </c>
      <c r="AQ60" s="61">
        <f t="shared" si="35"/>
        <v>0</v>
      </c>
      <c r="AR60" s="61">
        <f t="shared" si="36"/>
        <v>-3672.8780276546313</v>
      </c>
      <c r="AS60" s="61">
        <f t="shared" si="37"/>
        <v>3672.8780276546313</v>
      </c>
      <c r="AT60" s="63">
        <f t="shared" si="38"/>
        <v>1</v>
      </c>
    </row>
    <row r="61" spans="1:46" ht="15.75" x14ac:dyDescent="0.25">
      <c r="A61" s="42" t="s">
        <v>102</v>
      </c>
      <c r="B61" s="42" t="s">
        <v>96</v>
      </c>
      <c r="C61" s="42">
        <v>198</v>
      </c>
      <c r="D61" s="42" t="s">
        <v>21</v>
      </c>
      <c r="E61" s="66">
        <v>43435</v>
      </c>
      <c r="F61" s="66"/>
      <c r="G61" s="66">
        <v>43801</v>
      </c>
      <c r="H61" s="42" t="s">
        <v>24</v>
      </c>
      <c r="I61" s="42" t="s">
        <v>27</v>
      </c>
      <c r="J61" s="42" t="s">
        <v>23</v>
      </c>
      <c r="K61" s="86">
        <v>-170024.65357476799</v>
      </c>
      <c r="L61" s="42" t="s">
        <v>22</v>
      </c>
      <c r="M61" s="42" t="s">
        <v>27</v>
      </c>
      <c r="N61" s="42" t="s">
        <v>25</v>
      </c>
      <c r="O61" s="87">
        <v>200000</v>
      </c>
      <c r="P61" s="42">
        <v>1.14055</v>
      </c>
      <c r="Q61" s="42" t="s">
        <v>26</v>
      </c>
      <c r="R61" s="88">
        <v>1.1762999999999999</v>
      </c>
      <c r="S61" s="88"/>
      <c r="T61" s="87"/>
      <c r="U61" s="87">
        <v>0</v>
      </c>
      <c r="V61" s="76"/>
      <c r="W61" s="88">
        <v>1.1384099999999999</v>
      </c>
      <c r="X61" s="88">
        <v>1.1512999999999998</v>
      </c>
      <c r="Y61" s="87">
        <v>3701.4806675453719</v>
      </c>
      <c r="Z61" s="87">
        <v>3701.4806675453719</v>
      </c>
      <c r="AA61" s="87">
        <v>3701.4806675453715</v>
      </c>
      <c r="AB61" s="87">
        <v>4.5474735088646412E-13</v>
      </c>
      <c r="AC61" s="75"/>
      <c r="AD61" s="143" t="s">
        <v>103</v>
      </c>
      <c r="AF61" s="61">
        <f t="shared" si="26"/>
        <v>173716.66811430559</v>
      </c>
      <c r="AG61" s="61">
        <f t="shared" si="27"/>
        <v>3692.0145395372238</v>
      </c>
      <c r="AH61" s="6"/>
      <c r="AI61" s="61">
        <f t="shared" si="28"/>
        <v>133628.20624177353</v>
      </c>
      <c r="AJ61" s="61">
        <f t="shared" si="29"/>
        <v>-36396.447332994838</v>
      </c>
      <c r="AK61" s="61">
        <f t="shared" si="30"/>
        <v>-40088.461872532062</v>
      </c>
      <c r="AL61" s="61">
        <f t="shared" si="31"/>
        <v>-40088.461872532062</v>
      </c>
      <c r="AM61" s="63">
        <f t="shared" si="32"/>
        <v>1</v>
      </c>
      <c r="AN61" s="6"/>
      <c r="AO61" s="56">
        <f t="shared" si="33"/>
        <v>1.1762999999999999</v>
      </c>
      <c r="AP61" s="61">
        <f t="shared" si="34"/>
        <v>170024.65357476837</v>
      </c>
      <c r="AQ61" s="61">
        <f t="shared" si="35"/>
        <v>0</v>
      </c>
      <c r="AR61" s="61">
        <f t="shared" si="36"/>
        <v>-3692.0145395372238</v>
      </c>
      <c r="AS61" s="61">
        <f t="shared" si="37"/>
        <v>3692.0145395372238</v>
      </c>
      <c r="AT61" s="63">
        <f t="shared" si="38"/>
        <v>1</v>
      </c>
    </row>
    <row r="62" spans="1:46" ht="15.75" x14ac:dyDescent="0.25">
      <c r="A62" s="42" t="s">
        <v>102</v>
      </c>
      <c r="B62" s="42" t="s">
        <v>97</v>
      </c>
      <c r="C62" s="42">
        <v>368</v>
      </c>
      <c r="D62" s="42" t="s">
        <v>44</v>
      </c>
      <c r="E62" s="66">
        <v>43640</v>
      </c>
      <c r="F62" s="66"/>
      <c r="G62" s="66">
        <v>43801</v>
      </c>
      <c r="H62" s="42" t="s">
        <v>24</v>
      </c>
      <c r="I62" s="42" t="s">
        <v>27</v>
      </c>
      <c r="J62" s="42" t="s">
        <v>23</v>
      </c>
      <c r="K62" s="86">
        <v>-871080.13937282201</v>
      </c>
      <c r="L62" s="42" t="s">
        <v>22</v>
      </c>
      <c r="M62" s="42" t="s">
        <v>27</v>
      </c>
      <c r="N62" s="42" t="s">
        <v>25</v>
      </c>
      <c r="O62" s="87">
        <v>1000000</v>
      </c>
      <c r="P62" s="42">
        <v>1.1393500000000001</v>
      </c>
      <c r="Q62" s="42" t="s">
        <v>26</v>
      </c>
      <c r="R62" s="88">
        <v>1.1479999999999999</v>
      </c>
      <c r="S62" s="88"/>
      <c r="T62" s="87"/>
      <c r="U62" s="87">
        <v>0</v>
      </c>
      <c r="V62" s="76"/>
      <c r="W62" s="88">
        <v>1.1384099999999999</v>
      </c>
      <c r="X62" s="88">
        <v>1.1512999999999998</v>
      </c>
      <c r="Y62" s="86">
        <v>-2503.2004600121454</v>
      </c>
      <c r="Z62" s="86">
        <v>-2503.2004600121454</v>
      </c>
      <c r="AA62" s="86">
        <v>-2503.2004600121454</v>
      </c>
      <c r="AB62" s="87">
        <v>0</v>
      </c>
      <c r="AC62" s="75"/>
      <c r="AD62" s="143" t="s">
        <v>103</v>
      </c>
      <c r="AF62" s="61">
        <f t="shared" si="26"/>
        <v>868583.34057152807</v>
      </c>
      <c r="AG62" s="61">
        <f t="shared" si="27"/>
        <v>-2496.7988012942951</v>
      </c>
      <c r="AH62" s="6"/>
      <c r="AI62" s="61">
        <f t="shared" si="28"/>
        <v>668141.03120886767</v>
      </c>
      <c r="AJ62" s="61">
        <f t="shared" si="29"/>
        <v>-202939.10816395469</v>
      </c>
      <c r="AK62" s="61">
        <f t="shared" si="30"/>
        <v>-200442.30936266039</v>
      </c>
      <c r="AL62" s="61">
        <f t="shared" si="31"/>
        <v>-200442.30936266039</v>
      </c>
      <c r="AM62" s="63">
        <f t="shared" si="32"/>
        <v>1</v>
      </c>
      <c r="AN62" s="6"/>
      <c r="AO62" s="56">
        <f t="shared" si="33"/>
        <v>1.1479999999999999</v>
      </c>
      <c r="AP62" s="61">
        <f t="shared" si="34"/>
        <v>871080.13937282236</v>
      </c>
      <c r="AQ62" s="61">
        <f t="shared" si="35"/>
        <v>0</v>
      </c>
      <c r="AR62" s="61">
        <f t="shared" si="36"/>
        <v>2496.7988012942951</v>
      </c>
      <c r="AS62" s="61">
        <f t="shared" si="37"/>
        <v>-2496.7988012942951</v>
      </c>
      <c r="AT62" s="63">
        <f t="shared" si="38"/>
        <v>1</v>
      </c>
    </row>
    <row r="63" spans="1:46" ht="15.75" x14ac:dyDescent="0.25">
      <c r="A63" s="42" t="s">
        <v>102</v>
      </c>
      <c r="B63" s="42" t="s">
        <v>98</v>
      </c>
      <c r="C63" s="42">
        <v>369</v>
      </c>
      <c r="D63" s="42" t="s">
        <v>44</v>
      </c>
      <c r="E63" s="66">
        <v>43640</v>
      </c>
      <c r="F63" s="66"/>
      <c r="G63" s="66">
        <v>43808</v>
      </c>
      <c r="H63" s="42" t="s">
        <v>24</v>
      </c>
      <c r="I63" s="42" t="s">
        <v>27</v>
      </c>
      <c r="J63" s="42" t="s">
        <v>23</v>
      </c>
      <c r="K63" s="86">
        <v>-870663.00988202496</v>
      </c>
      <c r="L63" s="42" t="s">
        <v>22</v>
      </c>
      <c r="M63" s="42" t="s">
        <v>27</v>
      </c>
      <c r="N63" s="42" t="s">
        <v>25</v>
      </c>
      <c r="O63" s="87">
        <v>1000000</v>
      </c>
      <c r="P63" s="42">
        <v>1.1393500000000001</v>
      </c>
      <c r="Q63" s="42" t="s">
        <v>26</v>
      </c>
      <c r="R63" s="88">
        <v>1.14855</v>
      </c>
      <c r="S63" s="88"/>
      <c r="T63" s="87"/>
      <c r="U63" s="87">
        <v>0</v>
      </c>
      <c r="V63" s="76"/>
      <c r="W63" s="88">
        <v>1.1384099999999999</v>
      </c>
      <c r="X63" s="88">
        <v>1.1519939531618169</v>
      </c>
      <c r="Y63" s="86">
        <v>-2610.1320232940689</v>
      </c>
      <c r="Z63" s="86">
        <v>-2610.1320232940689</v>
      </c>
      <c r="AA63" s="86">
        <v>-2610.1320232940689</v>
      </c>
      <c r="AB63" s="87">
        <v>0</v>
      </c>
      <c r="AC63" s="75"/>
      <c r="AD63" s="143" t="s">
        <v>103</v>
      </c>
      <c r="AF63" s="61">
        <f t="shared" si="26"/>
        <v>868060.11199568619</v>
      </c>
      <c r="AG63" s="61">
        <f t="shared" si="27"/>
        <v>-2602.897886338993</v>
      </c>
      <c r="AH63" s="6"/>
      <c r="AI63" s="61">
        <f t="shared" si="28"/>
        <v>667738.54768898932</v>
      </c>
      <c r="AJ63" s="61">
        <f t="shared" si="29"/>
        <v>-202924.46219303587</v>
      </c>
      <c r="AK63" s="61">
        <f t="shared" si="30"/>
        <v>-200321.56430669688</v>
      </c>
      <c r="AL63" s="61">
        <f t="shared" si="31"/>
        <v>-200321.56430669688</v>
      </c>
      <c r="AM63" s="63">
        <f t="shared" si="32"/>
        <v>1</v>
      </c>
      <c r="AN63" s="6"/>
      <c r="AO63" s="56">
        <f t="shared" si="33"/>
        <v>1.14855</v>
      </c>
      <c r="AP63" s="61">
        <f t="shared" si="34"/>
        <v>870663.00988202519</v>
      </c>
      <c r="AQ63" s="61">
        <f t="shared" si="35"/>
        <v>0</v>
      </c>
      <c r="AR63" s="61">
        <f t="shared" si="36"/>
        <v>2602.897886338993</v>
      </c>
      <c r="AS63" s="61">
        <f t="shared" si="37"/>
        <v>-2602.897886338993</v>
      </c>
      <c r="AT63" s="63">
        <f t="shared" si="38"/>
        <v>1</v>
      </c>
    </row>
    <row r="64" spans="1:46" ht="15.75" x14ac:dyDescent="0.25">
      <c r="A64" s="42" t="s">
        <v>102</v>
      </c>
      <c r="B64" s="42" t="s">
        <v>99</v>
      </c>
      <c r="C64" s="42">
        <v>370</v>
      </c>
      <c r="D64" s="42" t="s">
        <v>44</v>
      </c>
      <c r="E64" s="66">
        <v>43640</v>
      </c>
      <c r="F64" s="66"/>
      <c r="G64" s="66">
        <v>43815</v>
      </c>
      <c r="H64" s="42" t="s">
        <v>24</v>
      </c>
      <c r="I64" s="42" t="s">
        <v>27</v>
      </c>
      <c r="J64" s="42" t="s">
        <v>23</v>
      </c>
      <c r="K64" s="86">
        <v>-870246.27969715395</v>
      </c>
      <c r="L64" s="42" t="s">
        <v>22</v>
      </c>
      <c r="M64" s="42" t="s">
        <v>27</v>
      </c>
      <c r="N64" s="42" t="s">
        <v>25</v>
      </c>
      <c r="O64" s="87">
        <v>1000000</v>
      </c>
      <c r="P64" s="42">
        <v>1.1393500000000001</v>
      </c>
      <c r="Q64" s="42" t="s">
        <v>26</v>
      </c>
      <c r="R64" s="88">
        <v>1.1491</v>
      </c>
      <c r="S64" s="88"/>
      <c r="T64" s="87"/>
      <c r="U64" s="87">
        <v>0</v>
      </c>
      <c r="V64" s="76"/>
      <c r="W64" s="88">
        <v>1.1384099999999999</v>
      </c>
      <c r="X64" s="88">
        <v>1.152697142161591</v>
      </c>
      <c r="Y64" s="86">
        <v>-2723.8707025973576</v>
      </c>
      <c r="Z64" s="86">
        <v>-2723.8707025973576</v>
      </c>
      <c r="AA64" s="86">
        <v>-2723.8707025973576</v>
      </c>
      <c r="AB64" s="87">
        <v>0</v>
      </c>
      <c r="AC64" s="75"/>
      <c r="AD64" s="143" t="s">
        <v>103</v>
      </c>
      <c r="AF64" s="61">
        <f t="shared" si="26"/>
        <v>867530.56238584383</v>
      </c>
      <c r="AG64" s="61">
        <f t="shared" si="27"/>
        <v>-2715.7173113104654</v>
      </c>
      <c r="AH64" s="6"/>
      <c r="AI64" s="61">
        <f t="shared" si="28"/>
        <v>667331.20183526445</v>
      </c>
      <c r="AJ64" s="61">
        <f t="shared" si="29"/>
        <v>-202915.07786188985</v>
      </c>
      <c r="AK64" s="61">
        <f t="shared" si="30"/>
        <v>-200199.36055057938</v>
      </c>
      <c r="AL64" s="61">
        <f t="shared" si="31"/>
        <v>-200199.36055057938</v>
      </c>
      <c r="AM64" s="63">
        <f t="shared" si="32"/>
        <v>1</v>
      </c>
      <c r="AN64" s="6"/>
      <c r="AO64" s="56">
        <f t="shared" si="33"/>
        <v>1.1491</v>
      </c>
      <c r="AP64" s="61">
        <f t="shared" si="34"/>
        <v>870246.2796971543</v>
      </c>
      <c r="AQ64" s="61">
        <f t="shared" si="35"/>
        <v>0</v>
      </c>
      <c r="AR64" s="61">
        <f t="shared" si="36"/>
        <v>2715.7173113104654</v>
      </c>
      <c r="AS64" s="61">
        <f t="shared" si="37"/>
        <v>-2715.7173113104654</v>
      </c>
      <c r="AT64" s="63">
        <f t="shared" si="38"/>
        <v>1</v>
      </c>
    </row>
    <row r="65" spans="1:46" ht="15.75" x14ac:dyDescent="0.25">
      <c r="A65" s="89" t="s">
        <v>102</v>
      </c>
      <c r="B65" s="89" t="s">
        <v>100</v>
      </c>
      <c r="C65" s="89">
        <v>371</v>
      </c>
      <c r="D65" s="89" t="s">
        <v>44</v>
      </c>
      <c r="E65" s="90">
        <v>43640</v>
      </c>
      <c r="F65" s="90"/>
      <c r="G65" s="90">
        <v>43822</v>
      </c>
      <c r="H65" s="89" t="s">
        <v>24</v>
      </c>
      <c r="I65" s="89" t="s">
        <v>27</v>
      </c>
      <c r="J65" s="89" t="s">
        <v>23</v>
      </c>
      <c r="K65" s="91">
        <v>-869867.78009742498</v>
      </c>
      <c r="L65" s="89" t="s">
        <v>22</v>
      </c>
      <c r="M65" s="89" t="s">
        <v>27</v>
      </c>
      <c r="N65" s="89" t="s">
        <v>25</v>
      </c>
      <c r="O65" s="92">
        <v>1000000</v>
      </c>
      <c r="P65" s="89">
        <v>1.1393500000000001</v>
      </c>
      <c r="Q65" s="89" t="s">
        <v>26</v>
      </c>
      <c r="R65" s="93">
        <v>1.1496</v>
      </c>
      <c r="S65" s="93"/>
      <c r="T65" s="92"/>
      <c r="U65" s="92">
        <v>0</v>
      </c>
      <c r="V65" s="76"/>
      <c r="W65" s="93">
        <v>1.1384099999999999</v>
      </c>
      <c r="X65" s="93">
        <v>1.1533951163867346</v>
      </c>
      <c r="Y65" s="91">
        <v>-2871.4553619790872</v>
      </c>
      <c r="Z65" s="91">
        <v>-2871.4553619790872</v>
      </c>
      <c r="AA65" s="91">
        <v>-2871.4553619790868</v>
      </c>
      <c r="AB65" s="91">
        <v>-4.5474735088646412E-13</v>
      </c>
      <c r="AC65" s="75"/>
      <c r="AD65" s="144" t="s">
        <v>103</v>
      </c>
      <c r="AF65" s="61">
        <f t="shared" si="26"/>
        <v>867005.57839426375</v>
      </c>
      <c r="AG65" s="61">
        <f t="shared" si="27"/>
        <v>-2862.2017031614669</v>
      </c>
      <c r="AH65" s="6"/>
      <c r="AI65" s="61">
        <f t="shared" si="28"/>
        <v>666927.36799558741</v>
      </c>
      <c r="AJ65" s="61">
        <f t="shared" si="29"/>
        <v>-202940.41210183781</v>
      </c>
      <c r="AK65" s="61">
        <f t="shared" si="30"/>
        <v>-200078.21039867634</v>
      </c>
      <c r="AL65" s="61">
        <f t="shared" si="31"/>
        <v>-200078.21039867634</v>
      </c>
      <c r="AM65" s="63">
        <f t="shared" si="32"/>
        <v>1</v>
      </c>
      <c r="AN65" s="6"/>
      <c r="AO65" s="56">
        <f t="shared" si="33"/>
        <v>1.1496</v>
      </c>
      <c r="AP65" s="61">
        <f t="shared" si="34"/>
        <v>869867.78009742522</v>
      </c>
      <c r="AQ65" s="61">
        <f t="shared" si="35"/>
        <v>0</v>
      </c>
      <c r="AR65" s="61">
        <f t="shared" si="36"/>
        <v>2862.2017031614669</v>
      </c>
      <c r="AS65" s="61">
        <f t="shared" si="37"/>
        <v>-2862.2017031614669</v>
      </c>
      <c r="AT65" s="63">
        <f t="shared" si="38"/>
        <v>1</v>
      </c>
    </row>
    <row r="66" spans="1:46" ht="15.75" x14ac:dyDescent="0.25">
      <c r="A66" s="99"/>
      <c r="B66" s="99"/>
      <c r="C66" s="99"/>
      <c r="D66" s="99"/>
      <c r="E66" s="137"/>
      <c r="F66" s="137"/>
      <c r="G66" s="137"/>
      <c r="H66" s="99"/>
      <c r="I66" s="99"/>
      <c r="J66" s="99"/>
      <c r="K66" s="138">
        <v>-7807932.747211745</v>
      </c>
      <c r="L66" s="99"/>
      <c r="M66" s="99"/>
      <c r="N66" s="99"/>
      <c r="O66" s="100">
        <v>9000000</v>
      </c>
      <c r="P66" s="99"/>
      <c r="Q66" s="99"/>
      <c r="R66" s="101">
        <v>1.1526738627729534</v>
      </c>
      <c r="S66" s="101"/>
      <c r="T66" s="100"/>
      <c r="U66" s="100"/>
      <c r="V66" s="76"/>
      <c r="W66" s="101"/>
      <c r="X66" s="101"/>
      <c r="Y66" s="100">
        <v>20309.01033001488</v>
      </c>
      <c r="Z66" s="100">
        <v>20309.01033001488</v>
      </c>
      <c r="AA66" s="100">
        <v>20309.01033001488</v>
      </c>
      <c r="AB66" s="100">
        <v>3.865352482534945E-12</v>
      </c>
      <c r="AC66" s="75"/>
      <c r="AD66" s="76"/>
      <c r="AF66" s="61"/>
      <c r="AG66" s="61"/>
      <c r="AH66" s="6"/>
      <c r="AI66" s="61"/>
      <c r="AJ66" s="61"/>
      <c r="AK66" s="61"/>
      <c r="AL66" s="61"/>
      <c r="AM66" s="63"/>
      <c r="AN66" s="6"/>
      <c r="AO66" s="56"/>
      <c r="AP66" s="61"/>
      <c r="AQ66" s="61"/>
      <c r="AR66" s="61"/>
      <c r="AS66" s="61"/>
      <c r="AT66" s="63"/>
    </row>
    <row r="67" spans="1:46" ht="15.75" x14ac:dyDescent="0.25">
      <c r="A67" s="99"/>
      <c r="B67" s="99"/>
      <c r="C67" s="99"/>
      <c r="D67" s="99"/>
      <c r="E67" s="137"/>
      <c r="F67" s="137"/>
      <c r="G67" s="137"/>
      <c r="H67" s="99"/>
      <c r="I67" s="99"/>
      <c r="J67" s="99"/>
      <c r="K67" s="100"/>
      <c r="L67" s="99"/>
      <c r="M67" s="99"/>
      <c r="N67" s="99"/>
      <c r="O67" s="100"/>
      <c r="P67" s="99"/>
      <c r="Q67" s="99"/>
      <c r="R67" s="101"/>
      <c r="S67" s="101"/>
      <c r="T67" s="100"/>
      <c r="U67" s="100"/>
      <c r="V67" s="76"/>
      <c r="W67" s="101"/>
      <c r="X67" s="101"/>
      <c r="Y67" s="100"/>
      <c r="Z67" s="100"/>
      <c r="AA67" s="100"/>
      <c r="AB67" s="100"/>
      <c r="AC67" s="75"/>
      <c r="AD67" s="76"/>
      <c r="AF67" s="61"/>
      <c r="AG67" s="61"/>
      <c r="AH67" s="6"/>
      <c r="AI67" s="61"/>
      <c r="AJ67" s="61"/>
      <c r="AK67" s="61"/>
      <c r="AL67" s="61"/>
      <c r="AM67" s="63"/>
      <c r="AN67" s="6"/>
      <c r="AO67" s="56"/>
      <c r="AP67" s="61"/>
      <c r="AQ67" s="61"/>
      <c r="AR67" s="61"/>
      <c r="AS67" s="61"/>
      <c r="AT67" s="63"/>
    </row>
    <row r="68" spans="1:46" ht="15.75" x14ac:dyDescent="0.25">
      <c r="A68" s="99"/>
      <c r="B68" s="99"/>
      <c r="C68" s="99"/>
      <c r="D68" s="99"/>
      <c r="E68" s="137"/>
      <c r="F68" s="137"/>
      <c r="G68" s="137"/>
      <c r="H68" s="99"/>
      <c r="I68" s="99" t="s">
        <v>45</v>
      </c>
      <c r="J68" s="99"/>
      <c r="K68" s="95">
        <v>-27695476.850108802</v>
      </c>
      <c r="L68" s="96"/>
      <c r="M68" s="96"/>
      <c r="N68" s="96"/>
      <c r="O68" s="97">
        <v>31605000</v>
      </c>
      <c r="P68" s="96"/>
      <c r="Q68" s="96"/>
      <c r="R68" s="98">
        <v>1.1411610701288879</v>
      </c>
      <c r="S68" s="98"/>
      <c r="T68" s="97"/>
      <c r="U68" s="97"/>
      <c r="V68" s="76"/>
      <c r="W68" s="98"/>
      <c r="X68" s="98"/>
      <c r="Y68" s="95">
        <v>-73466.016635005115</v>
      </c>
      <c r="Z68" s="95">
        <v>-73466.016635005115</v>
      </c>
      <c r="AA68" s="95">
        <v>-73466.016635005115</v>
      </c>
      <c r="AB68" s="97">
        <v>1.2505552149377763E-12</v>
      </c>
      <c r="AC68" s="75"/>
      <c r="AD68" s="76"/>
      <c r="AF68" s="61"/>
      <c r="AG68" s="61"/>
      <c r="AH68" s="6"/>
      <c r="AI68" s="61"/>
      <c r="AJ68" s="61"/>
      <c r="AK68" s="61"/>
      <c r="AL68" s="61"/>
      <c r="AM68" s="63"/>
      <c r="AN68" s="6"/>
      <c r="AO68" s="56"/>
      <c r="AP68" s="61"/>
      <c r="AQ68" s="61"/>
      <c r="AR68" s="61"/>
      <c r="AS68" s="61"/>
      <c r="AT68" s="63"/>
    </row>
    <row r="69" spans="1:46" ht="15.75" x14ac:dyDescent="0.25">
      <c r="A69" s="99"/>
      <c r="B69" s="99"/>
      <c r="C69" s="99"/>
      <c r="D69" s="99"/>
      <c r="E69" s="137"/>
      <c r="F69" s="137"/>
      <c r="G69" s="137"/>
      <c r="H69" s="99"/>
      <c r="I69" s="99"/>
      <c r="J69" s="99"/>
      <c r="K69" s="100"/>
      <c r="L69" s="99"/>
      <c r="M69" s="99"/>
      <c r="N69" s="99"/>
      <c r="O69" s="100"/>
      <c r="P69" s="99"/>
      <c r="Q69" s="99"/>
      <c r="R69" s="101"/>
      <c r="S69" s="101"/>
      <c r="T69" s="100"/>
      <c r="U69" s="100"/>
      <c r="V69" s="76"/>
      <c r="W69" s="101"/>
      <c r="X69" s="101"/>
      <c r="Y69" s="100"/>
      <c r="Z69" s="100"/>
      <c r="AA69" s="100"/>
      <c r="AB69" s="100"/>
      <c r="AC69" s="75"/>
      <c r="AD69" s="76"/>
      <c r="AF69" s="61"/>
      <c r="AG69" s="61"/>
      <c r="AH69" s="6"/>
      <c r="AI69" s="61"/>
      <c r="AJ69" s="61"/>
      <c r="AK69" s="61"/>
      <c r="AL69" s="61"/>
      <c r="AM69" s="63"/>
      <c r="AN69" s="6"/>
      <c r="AO69" s="56"/>
      <c r="AP69" s="61"/>
      <c r="AQ69" s="61"/>
      <c r="AR69" s="61"/>
      <c r="AS69" s="61"/>
      <c r="AT69" s="63"/>
    </row>
    <row r="70" spans="1:46" ht="15.75" x14ac:dyDescent="0.25">
      <c r="A70" s="99"/>
      <c r="B70" s="99"/>
      <c r="C70" s="99"/>
      <c r="D70" s="99"/>
      <c r="E70" s="137"/>
      <c r="F70" s="137"/>
      <c r="G70" s="137"/>
      <c r="H70" s="99"/>
      <c r="I70" s="99"/>
      <c r="J70" s="99"/>
      <c r="K70" s="100"/>
      <c r="L70" s="99"/>
      <c r="M70" s="99"/>
      <c r="N70" s="99"/>
      <c r="O70" s="100"/>
      <c r="P70" s="99"/>
      <c r="Q70" s="99"/>
      <c r="R70" s="101" t="s">
        <v>46</v>
      </c>
      <c r="S70" s="101"/>
      <c r="T70" s="100"/>
      <c r="U70" s="100"/>
      <c r="V70" s="76"/>
      <c r="W70" s="98"/>
      <c r="X70" s="98"/>
      <c r="Y70" s="95">
        <v>-73466.016635005115</v>
      </c>
      <c r="Z70" s="95">
        <v>-73466.016635005115</v>
      </c>
      <c r="AA70" s="95">
        <v>-73466.016635005115</v>
      </c>
      <c r="AB70" s="97">
        <v>1.2505552149377763E-12</v>
      </c>
      <c r="AC70" s="75"/>
      <c r="AD70" s="76"/>
      <c r="AF70" s="61"/>
      <c r="AG70" s="61"/>
      <c r="AH70" s="6"/>
      <c r="AI70" s="61"/>
      <c r="AJ70" s="61"/>
      <c r="AK70" s="61"/>
      <c r="AL70" s="61"/>
      <c r="AM70" s="63"/>
      <c r="AN70" s="6"/>
      <c r="AO70" s="56"/>
      <c r="AP70" s="61"/>
      <c r="AQ70" s="61"/>
      <c r="AR70" s="61"/>
      <c r="AS70" s="61"/>
      <c r="AT70" s="63"/>
    </row>
    <row r="71" spans="1:46" ht="15.75" x14ac:dyDescent="0.25">
      <c r="A71" s="76"/>
      <c r="B71" s="76"/>
      <c r="C71" s="76"/>
      <c r="D71" s="76"/>
      <c r="E71" s="78"/>
      <c r="F71" s="78"/>
      <c r="G71" s="78"/>
      <c r="H71" s="76"/>
      <c r="I71" s="76"/>
      <c r="J71" s="76"/>
      <c r="K71" s="80"/>
      <c r="L71" s="76"/>
      <c r="M71" s="76"/>
      <c r="N71" s="76"/>
      <c r="O71" s="84"/>
      <c r="P71" s="76"/>
      <c r="Q71" s="76"/>
      <c r="R71" s="82"/>
      <c r="S71" s="82"/>
      <c r="T71" s="80"/>
      <c r="U71" s="80"/>
      <c r="V71" s="76"/>
      <c r="W71" s="47"/>
      <c r="X71" s="47"/>
      <c r="Y71" s="45"/>
      <c r="Z71" s="45"/>
      <c r="AA71" s="45"/>
      <c r="AB71" s="45"/>
      <c r="AC71" s="75"/>
      <c r="AD71" s="76"/>
      <c r="AF71" s="61"/>
      <c r="AG71" s="61"/>
      <c r="AH71" s="6"/>
      <c r="AI71" s="61"/>
      <c r="AJ71" s="61"/>
      <c r="AK71" s="61"/>
      <c r="AL71" s="61"/>
      <c r="AM71" s="63"/>
      <c r="AN71" s="6"/>
      <c r="AO71" s="56"/>
      <c r="AP71" s="61"/>
      <c r="AQ71" s="61"/>
      <c r="AR71" s="61"/>
      <c r="AS71" s="61"/>
      <c r="AT71" s="63"/>
    </row>
    <row r="72" spans="1:46" ht="15.75" x14ac:dyDescent="0.25">
      <c r="A72" s="76"/>
      <c r="B72" s="76"/>
      <c r="C72" s="76"/>
      <c r="D72" s="76"/>
      <c r="E72" s="78"/>
      <c r="F72" s="78"/>
      <c r="G72" s="78"/>
      <c r="H72" s="76"/>
      <c r="I72" s="76"/>
      <c r="J72" s="76"/>
      <c r="K72" s="80"/>
      <c r="L72" s="76"/>
      <c r="M72" s="76"/>
      <c r="N72" s="76"/>
      <c r="O72" s="84"/>
      <c r="P72" s="76"/>
      <c r="Q72" s="76"/>
      <c r="R72" s="82"/>
      <c r="S72" s="82"/>
      <c r="T72" s="80"/>
      <c r="U72" s="80"/>
      <c r="V72" s="76"/>
      <c r="AC72" s="75"/>
      <c r="AD72" s="76"/>
      <c r="AF72" s="61"/>
      <c r="AG72" s="61"/>
      <c r="AH72" s="6"/>
      <c r="AI72" s="61"/>
      <c r="AJ72" s="61"/>
      <c r="AK72" s="61"/>
      <c r="AL72" s="61"/>
      <c r="AM72" s="63"/>
      <c r="AN72" s="6"/>
      <c r="AO72" s="56"/>
      <c r="AP72" s="61"/>
      <c r="AQ72" s="61"/>
      <c r="AR72" s="61"/>
      <c r="AS72" s="61"/>
      <c r="AT72" s="63"/>
    </row>
    <row r="73" spans="1:46" ht="15.75" x14ac:dyDescent="0.25">
      <c r="A73" s="76"/>
      <c r="B73" s="76"/>
      <c r="C73" s="76"/>
      <c r="D73" s="76"/>
      <c r="E73" s="78"/>
      <c r="F73" s="78"/>
      <c r="G73" s="78"/>
      <c r="H73" s="76"/>
      <c r="I73" s="76"/>
      <c r="J73" s="76"/>
      <c r="K73" s="80"/>
      <c r="L73" s="76"/>
      <c r="M73" s="76"/>
      <c r="N73" s="76"/>
      <c r="O73" s="84"/>
      <c r="P73" s="76"/>
      <c r="Q73" s="76"/>
      <c r="R73" s="82"/>
      <c r="S73" s="82"/>
      <c r="T73" s="80"/>
      <c r="U73" s="80"/>
      <c r="V73" s="76"/>
      <c r="AC73" s="75"/>
      <c r="AD73" s="76"/>
      <c r="AF73" s="61"/>
      <c r="AG73" s="61"/>
      <c r="AH73" s="6"/>
      <c r="AI73" s="61"/>
      <c r="AJ73" s="61"/>
      <c r="AK73" s="61"/>
      <c r="AL73" s="61"/>
      <c r="AM73" s="63"/>
      <c r="AN73" s="6"/>
      <c r="AO73" s="56"/>
      <c r="AP73" s="61"/>
      <c r="AQ73" s="61"/>
      <c r="AR73" s="61"/>
      <c r="AS73" s="61"/>
      <c r="AT73" s="63"/>
    </row>
    <row r="74" spans="1:46" ht="15.75" x14ac:dyDescent="0.25">
      <c r="A74" s="76"/>
      <c r="B74" s="76"/>
      <c r="C74" s="76"/>
      <c r="D74" s="76"/>
      <c r="E74" s="78"/>
      <c r="F74" s="78"/>
      <c r="G74" s="78"/>
      <c r="H74" s="76"/>
      <c r="I74" s="76"/>
      <c r="J74" s="76"/>
      <c r="K74" s="80"/>
      <c r="L74" s="76"/>
      <c r="M74" s="76"/>
      <c r="N74" s="76"/>
      <c r="O74" s="84"/>
      <c r="P74" s="76"/>
      <c r="Q74" s="76"/>
      <c r="R74" s="82"/>
      <c r="S74" s="82"/>
      <c r="T74" s="80"/>
      <c r="U74" s="80"/>
      <c r="V74" s="76"/>
      <c r="AC74" s="75"/>
      <c r="AD74" s="76"/>
      <c r="AF74" s="61"/>
      <c r="AG74" s="61"/>
      <c r="AH74" s="6"/>
      <c r="AI74" s="61"/>
      <c r="AJ74" s="61"/>
      <c r="AK74" s="61"/>
      <c r="AL74" s="61"/>
      <c r="AM74" s="63"/>
      <c r="AN74" s="6"/>
      <c r="AO74" s="56"/>
      <c r="AP74" s="61"/>
      <c r="AQ74" s="61"/>
      <c r="AR74" s="61"/>
      <c r="AS74" s="61"/>
      <c r="AT74" s="63"/>
    </row>
    <row r="75" spans="1:46" ht="15.75" x14ac:dyDescent="0.25">
      <c r="A75" s="76"/>
      <c r="B75" s="76"/>
      <c r="C75" s="76"/>
      <c r="D75" s="76"/>
      <c r="E75" s="78"/>
      <c r="F75" s="78"/>
      <c r="G75" s="78"/>
      <c r="H75" s="76"/>
      <c r="I75" s="76"/>
      <c r="J75" s="76"/>
      <c r="K75" s="80"/>
      <c r="L75" s="76"/>
      <c r="M75" s="76"/>
      <c r="N75" s="76"/>
      <c r="O75" s="84"/>
      <c r="P75" s="76"/>
      <c r="Q75" s="76"/>
      <c r="R75" s="82"/>
      <c r="S75" s="82"/>
      <c r="T75" s="80"/>
      <c r="U75" s="80"/>
      <c r="V75" s="76"/>
      <c r="AC75" s="75"/>
      <c r="AD75" s="76"/>
      <c r="AF75" s="61"/>
      <c r="AG75" s="61"/>
      <c r="AH75" s="6"/>
      <c r="AI75" s="61"/>
      <c r="AJ75" s="61"/>
      <c r="AK75" s="61"/>
      <c r="AL75" s="61"/>
      <c r="AM75" s="63"/>
      <c r="AN75" s="6"/>
      <c r="AO75" s="56"/>
      <c r="AP75" s="61"/>
      <c r="AQ75" s="61"/>
      <c r="AR75" s="61"/>
      <c r="AS75" s="61"/>
      <c r="AT75" s="63"/>
    </row>
    <row r="76" spans="1:46" ht="15.75" x14ac:dyDescent="0.25">
      <c r="A76" s="76"/>
      <c r="B76" s="76"/>
      <c r="C76" s="76"/>
      <c r="D76" s="76"/>
      <c r="E76" s="78"/>
      <c r="F76" s="78"/>
      <c r="G76" s="78"/>
      <c r="H76" s="76"/>
      <c r="I76" s="76"/>
      <c r="J76" s="76"/>
      <c r="K76" s="80"/>
      <c r="L76" s="76"/>
      <c r="M76" s="76"/>
      <c r="N76" s="76"/>
      <c r="O76" s="84"/>
      <c r="P76" s="76"/>
      <c r="Q76" s="76"/>
      <c r="R76" s="82"/>
      <c r="S76" s="82"/>
      <c r="T76" s="80"/>
      <c r="U76" s="80"/>
      <c r="V76" s="76"/>
      <c r="AC76" s="75"/>
      <c r="AD76" s="76"/>
      <c r="AF76" s="61"/>
      <c r="AG76" s="61"/>
      <c r="AH76" s="6"/>
      <c r="AI76" s="61"/>
      <c r="AJ76" s="61"/>
      <c r="AK76" s="61"/>
      <c r="AL76" s="61"/>
      <c r="AM76" s="63"/>
      <c r="AN76" s="6"/>
      <c r="AO76" s="56"/>
      <c r="AP76" s="61"/>
      <c r="AQ76" s="61"/>
      <c r="AR76" s="61"/>
      <c r="AS76" s="61"/>
      <c r="AT76" s="63"/>
    </row>
    <row r="77" spans="1:46" ht="15.75" x14ac:dyDescent="0.25">
      <c r="A77" s="76"/>
      <c r="B77" s="76"/>
      <c r="C77" s="76"/>
      <c r="D77" s="76"/>
      <c r="E77" s="78"/>
      <c r="F77" s="78"/>
      <c r="G77" s="78"/>
      <c r="H77" s="76"/>
      <c r="I77" s="76"/>
      <c r="J77" s="76"/>
      <c r="K77" s="80"/>
      <c r="L77" s="76"/>
      <c r="M77" s="76"/>
      <c r="N77" s="76"/>
      <c r="O77" s="84"/>
      <c r="P77" s="76"/>
      <c r="Q77" s="76"/>
      <c r="R77" s="82"/>
      <c r="S77" s="82"/>
      <c r="T77" s="80"/>
      <c r="U77" s="80"/>
      <c r="V77" s="76"/>
      <c r="AC77" s="75"/>
      <c r="AD77" s="76"/>
      <c r="AF77" s="61"/>
      <c r="AG77" s="61"/>
      <c r="AH77" s="6"/>
      <c r="AI77" s="61"/>
      <c r="AJ77" s="61"/>
      <c r="AK77" s="61"/>
      <c r="AL77" s="61"/>
      <c r="AM77" s="63"/>
      <c r="AN77" s="6"/>
      <c r="AO77" s="56"/>
      <c r="AP77" s="61"/>
      <c r="AQ77" s="61"/>
      <c r="AR77" s="61"/>
      <c r="AS77" s="61"/>
      <c r="AT77" s="63"/>
    </row>
    <row r="78" spans="1:46" ht="15.75" x14ac:dyDescent="0.25">
      <c r="A78" s="76"/>
      <c r="B78" s="76"/>
      <c r="C78" s="76"/>
      <c r="D78" s="76"/>
      <c r="E78" s="78"/>
      <c r="F78" s="78"/>
      <c r="G78" s="78"/>
      <c r="H78" s="76"/>
      <c r="I78" s="76"/>
      <c r="J78" s="76"/>
      <c r="K78" s="80"/>
      <c r="L78" s="76"/>
      <c r="M78" s="76"/>
      <c r="N78" s="76"/>
      <c r="O78" s="84"/>
      <c r="P78" s="76"/>
      <c r="Q78" s="76"/>
      <c r="R78" s="82"/>
      <c r="S78" s="82"/>
      <c r="T78" s="80"/>
      <c r="U78" s="80"/>
      <c r="V78" s="76"/>
      <c r="AC78" s="75"/>
      <c r="AD78" s="76"/>
      <c r="AF78" s="61"/>
      <c r="AG78" s="61"/>
      <c r="AH78" s="6"/>
      <c r="AI78" s="61"/>
      <c r="AJ78" s="61"/>
      <c r="AK78" s="61"/>
      <c r="AL78" s="61"/>
      <c r="AM78" s="63"/>
      <c r="AN78" s="6"/>
      <c r="AO78" s="56"/>
      <c r="AP78" s="61"/>
      <c r="AQ78" s="61"/>
      <c r="AR78" s="61"/>
      <c r="AS78" s="61"/>
      <c r="AT78" s="63"/>
    </row>
    <row r="79" spans="1:46" ht="15.75" x14ac:dyDescent="0.25">
      <c r="A79" s="76"/>
      <c r="B79" s="76"/>
      <c r="C79" s="76"/>
      <c r="D79" s="76"/>
      <c r="E79" s="78"/>
      <c r="F79" s="78"/>
      <c r="G79" s="78"/>
      <c r="H79" s="76"/>
      <c r="I79" s="76"/>
      <c r="J79" s="76"/>
      <c r="K79" s="80"/>
      <c r="L79" s="76"/>
      <c r="M79" s="76"/>
      <c r="N79" s="76"/>
      <c r="O79" s="84"/>
      <c r="P79" s="76"/>
      <c r="Q79" s="76"/>
      <c r="R79" s="82"/>
      <c r="S79" s="82"/>
      <c r="T79" s="80"/>
      <c r="U79" s="80"/>
      <c r="V79" s="76"/>
      <c r="AC79" s="75"/>
      <c r="AD79" s="76"/>
      <c r="AF79" s="61"/>
      <c r="AG79" s="61"/>
      <c r="AH79" s="6"/>
      <c r="AI79" s="61"/>
      <c r="AJ79" s="61"/>
      <c r="AK79" s="61"/>
      <c r="AL79" s="61"/>
      <c r="AM79" s="63"/>
      <c r="AN79" s="6"/>
      <c r="AO79" s="56"/>
      <c r="AP79" s="61"/>
      <c r="AQ79" s="61"/>
      <c r="AR79" s="61"/>
      <c r="AS79" s="61"/>
      <c r="AT79" s="63"/>
    </row>
    <row r="80" spans="1:46" ht="15.75" x14ac:dyDescent="0.25">
      <c r="A80" s="76"/>
      <c r="B80" s="76"/>
      <c r="C80" s="76"/>
      <c r="D80" s="76"/>
      <c r="E80" s="78"/>
      <c r="F80" s="78"/>
      <c r="G80" s="78"/>
      <c r="H80" s="76"/>
      <c r="I80" s="76"/>
      <c r="J80" s="76"/>
      <c r="K80" s="80"/>
      <c r="L80" s="76"/>
      <c r="M80" s="76"/>
      <c r="N80" s="76"/>
      <c r="O80" s="84"/>
      <c r="P80" s="76"/>
      <c r="Q80" s="76"/>
      <c r="R80" s="82"/>
      <c r="S80" s="82"/>
      <c r="T80" s="80"/>
      <c r="U80" s="80"/>
      <c r="V80" s="76"/>
      <c r="AC80" s="75"/>
      <c r="AD80" s="76"/>
      <c r="AF80" s="61"/>
      <c r="AG80" s="61"/>
      <c r="AH80" s="6"/>
      <c r="AI80" s="61"/>
      <c r="AJ80" s="61"/>
      <c r="AK80" s="61"/>
      <c r="AL80" s="61"/>
      <c r="AM80" s="63"/>
      <c r="AN80" s="6"/>
      <c r="AO80" s="56"/>
      <c r="AP80" s="61"/>
      <c r="AQ80" s="61"/>
      <c r="AR80" s="61"/>
      <c r="AS80" s="61"/>
      <c r="AT80" s="63"/>
    </row>
    <row r="81" spans="1:46" ht="15.75" x14ac:dyDescent="0.25">
      <c r="A81" s="76"/>
      <c r="B81" s="76"/>
      <c r="C81" s="76"/>
      <c r="D81" s="76"/>
      <c r="E81" s="78"/>
      <c r="F81" s="78"/>
      <c r="G81" s="78"/>
      <c r="H81" s="76"/>
      <c r="I81" s="76"/>
      <c r="J81" s="76"/>
      <c r="K81" s="80"/>
      <c r="L81" s="76"/>
      <c r="M81" s="76"/>
      <c r="N81" s="76"/>
      <c r="O81" s="84"/>
      <c r="P81" s="76"/>
      <c r="Q81" s="76"/>
      <c r="R81" s="82"/>
      <c r="S81" s="82"/>
      <c r="T81" s="80"/>
      <c r="U81" s="80"/>
      <c r="V81" s="76"/>
      <c r="AC81" s="75"/>
      <c r="AD81" s="76"/>
      <c r="AF81" s="61"/>
      <c r="AG81" s="61"/>
      <c r="AH81" s="6"/>
      <c r="AI81" s="61"/>
      <c r="AJ81" s="61"/>
      <c r="AK81" s="61"/>
      <c r="AL81" s="61"/>
      <c r="AM81" s="63"/>
      <c r="AN81" s="6"/>
      <c r="AO81" s="56"/>
      <c r="AP81" s="61"/>
      <c r="AQ81" s="61"/>
      <c r="AR81" s="61"/>
      <c r="AS81" s="61"/>
      <c r="AT81" s="63"/>
    </row>
    <row r="82" spans="1:46" ht="15.75" x14ac:dyDescent="0.25">
      <c r="A82" s="76"/>
      <c r="B82" s="76"/>
      <c r="C82" s="76"/>
      <c r="D82" s="76"/>
      <c r="E82" s="78"/>
      <c r="F82" s="78"/>
      <c r="G82" s="78"/>
      <c r="H82" s="76"/>
      <c r="I82" s="76"/>
      <c r="J82" s="76"/>
      <c r="K82" s="80"/>
      <c r="L82" s="76"/>
      <c r="M82" s="76"/>
      <c r="N82" s="76"/>
      <c r="O82" s="84"/>
      <c r="P82" s="76"/>
      <c r="Q82" s="76"/>
      <c r="R82" s="82"/>
      <c r="S82" s="82"/>
      <c r="T82" s="80"/>
      <c r="U82" s="80"/>
      <c r="V82" s="76"/>
      <c r="AC82" s="75"/>
      <c r="AD82" s="76"/>
      <c r="AF82" s="61"/>
      <c r="AG82" s="61"/>
      <c r="AH82" s="6"/>
      <c r="AI82" s="61"/>
      <c r="AJ82" s="61"/>
      <c r="AK82" s="61"/>
      <c r="AL82" s="61"/>
      <c r="AM82" s="63"/>
      <c r="AN82" s="6"/>
      <c r="AO82" s="56"/>
      <c r="AP82" s="61"/>
      <c r="AQ82" s="61"/>
      <c r="AR82" s="61"/>
      <c r="AS82" s="61"/>
      <c r="AT82" s="63"/>
    </row>
    <row r="83" spans="1:46" ht="15.75" x14ac:dyDescent="0.25">
      <c r="A83" s="76"/>
      <c r="B83" s="76"/>
      <c r="C83" s="76"/>
      <c r="D83" s="76"/>
      <c r="E83" s="78"/>
      <c r="F83" s="78"/>
      <c r="G83" s="78"/>
      <c r="H83" s="76"/>
      <c r="I83" s="76"/>
      <c r="J83" s="76"/>
      <c r="K83" s="80"/>
      <c r="L83" s="76"/>
      <c r="M83" s="76"/>
      <c r="N83" s="76"/>
      <c r="O83" s="84"/>
      <c r="P83" s="76"/>
      <c r="Q83" s="76"/>
      <c r="R83" s="82"/>
      <c r="S83" s="82"/>
      <c r="T83" s="80"/>
      <c r="U83" s="80"/>
      <c r="V83" s="76"/>
      <c r="AC83" s="75"/>
      <c r="AD83" s="76"/>
      <c r="AF83" s="61"/>
      <c r="AG83" s="61"/>
      <c r="AH83" s="6"/>
      <c r="AI83" s="61"/>
      <c r="AJ83" s="61"/>
      <c r="AK83" s="61"/>
      <c r="AL83" s="61"/>
      <c r="AM83" s="63"/>
      <c r="AN83" s="6"/>
      <c r="AO83" s="56"/>
      <c r="AP83" s="61"/>
      <c r="AQ83" s="61"/>
      <c r="AR83" s="61"/>
      <c r="AS83" s="61"/>
      <c r="AT83" s="63"/>
    </row>
    <row r="84" spans="1:46" ht="15.75" x14ac:dyDescent="0.25">
      <c r="A84" s="76"/>
      <c r="B84" s="76"/>
      <c r="C84" s="76"/>
      <c r="D84" s="76"/>
      <c r="E84" s="78"/>
      <c r="F84" s="78"/>
      <c r="G84" s="78"/>
      <c r="H84" s="76"/>
      <c r="I84" s="76"/>
      <c r="J84" s="76"/>
      <c r="K84" s="80"/>
      <c r="L84" s="76"/>
      <c r="M84" s="76"/>
      <c r="N84" s="76"/>
      <c r="O84" s="84"/>
      <c r="P84" s="76"/>
      <c r="Q84" s="76"/>
      <c r="R84" s="82"/>
      <c r="S84" s="82"/>
      <c r="T84" s="80"/>
      <c r="U84" s="80"/>
      <c r="V84" s="76"/>
      <c r="AC84" s="75"/>
      <c r="AD84" s="76"/>
      <c r="AF84" s="61"/>
      <c r="AG84" s="61"/>
      <c r="AH84" s="6"/>
      <c r="AI84" s="61"/>
      <c r="AJ84" s="61"/>
      <c r="AK84" s="61"/>
      <c r="AL84" s="61"/>
      <c r="AM84" s="63"/>
      <c r="AN84" s="6"/>
      <c r="AO84" s="56"/>
      <c r="AP84" s="61"/>
      <c r="AQ84" s="61"/>
      <c r="AR84" s="61"/>
      <c r="AS84" s="61"/>
      <c r="AT84" s="63"/>
    </row>
    <row r="85" spans="1:46" ht="15.75" x14ac:dyDescent="0.25">
      <c r="A85" s="76"/>
      <c r="B85" s="76"/>
      <c r="C85" s="76"/>
      <c r="D85" s="76"/>
      <c r="E85" s="78"/>
      <c r="F85" s="78"/>
      <c r="G85" s="78"/>
      <c r="H85" s="76"/>
      <c r="I85" s="76"/>
      <c r="J85" s="76"/>
      <c r="K85" s="80"/>
      <c r="L85" s="76"/>
      <c r="M85" s="76"/>
      <c r="N85" s="76"/>
      <c r="O85" s="84"/>
      <c r="P85" s="76"/>
      <c r="Q85" s="76"/>
      <c r="R85" s="82"/>
      <c r="S85" s="82"/>
      <c r="T85" s="80"/>
      <c r="U85" s="80"/>
      <c r="V85" s="76"/>
      <c r="AC85" s="75"/>
      <c r="AD85" s="76"/>
      <c r="AF85" s="61"/>
      <c r="AG85" s="61"/>
      <c r="AH85" s="6"/>
      <c r="AI85" s="61"/>
      <c r="AJ85" s="61"/>
      <c r="AK85" s="61"/>
      <c r="AL85" s="61"/>
      <c r="AM85" s="63"/>
      <c r="AN85" s="6"/>
      <c r="AO85" s="56"/>
      <c r="AP85" s="61"/>
      <c r="AQ85" s="61"/>
      <c r="AR85" s="61"/>
      <c r="AS85" s="61"/>
      <c r="AT85" s="63"/>
    </row>
    <row r="86" spans="1:46" ht="15.75" x14ac:dyDescent="0.25">
      <c r="A86" s="76"/>
      <c r="B86" s="76"/>
      <c r="C86" s="76"/>
      <c r="D86" s="76"/>
      <c r="E86" s="78"/>
      <c r="F86" s="78"/>
      <c r="G86" s="78"/>
      <c r="H86" s="76"/>
      <c r="I86" s="76"/>
      <c r="J86" s="76"/>
      <c r="K86" s="80"/>
      <c r="L86" s="76"/>
      <c r="M86" s="76"/>
      <c r="N86" s="76"/>
      <c r="O86" s="84"/>
      <c r="P86" s="76"/>
      <c r="Q86" s="76"/>
      <c r="R86" s="82"/>
      <c r="S86" s="82"/>
      <c r="T86" s="80"/>
      <c r="U86" s="80"/>
      <c r="V86" s="76"/>
      <c r="AC86" s="75"/>
      <c r="AD86" s="76"/>
      <c r="AE86" s="67"/>
      <c r="AF86" s="61"/>
      <c r="AG86" s="61"/>
      <c r="AH86" s="6"/>
      <c r="AI86" s="61"/>
      <c r="AJ86" s="61"/>
      <c r="AK86" s="61"/>
      <c r="AL86" s="61"/>
      <c r="AM86" s="63"/>
      <c r="AN86" s="6"/>
      <c r="AO86" s="56"/>
      <c r="AP86" s="61"/>
      <c r="AQ86" s="61"/>
      <c r="AR86" s="61"/>
      <c r="AS86" s="61"/>
      <c r="AT86" s="63"/>
    </row>
    <row r="87" spans="1:46" ht="15.75" x14ac:dyDescent="0.25">
      <c r="A87" s="76"/>
      <c r="B87" s="76"/>
      <c r="C87" s="76"/>
      <c r="D87" s="76"/>
      <c r="E87" s="78"/>
      <c r="F87" s="78"/>
      <c r="G87" s="78"/>
      <c r="H87" s="76"/>
      <c r="I87" s="76"/>
      <c r="J87" s="76"/>
      <c r="K87" s="80"/>
      <c r="L87" s="76"/>
      <c r="M87" s="76"/>
      <c r="N87" s="76"/>
      <c r="O87" s="84"/>
      <c r="P87" s="76"/>
      <c r="Q87" s="76"/>
      <c r="R87" s="82"/>
      <c r="S87" s="82"/>
      <c r="T87" s="80"/>
      <c r="U87" s="80"/>
      <c r="V87" s="76"/>
      <c r="AC87" s="75"/>
      <c r="AD87" s="76"/>
      <c r="AE87" s="67"/>
      <c r="AF87" s="61"/>
      <c r="AG87" s="61"/>
      <c r="AH87" s="6"/>
      <c r="AI87" s="61"/>
      <c r="AJ87" s="61"/>
      <c r="AK87" s="61"/>
      <c r="AL87" s="61"/>
      <c r="AM87" s="63"/>
      <c r="AN87" s="6"/>
      <c r="AO87" s="56"/>
      <c r="AP87" s="61"/>
      <c r="AQ87" s="61"/>
      <c r="AR87" s="61"/>
      <c r="AS87" s="61"/>
      <c r="AT87" s="63"/>
    </row>
    <row r="88" spans="1:46" ht="15.75" x14ac:dyDescent="0.25">
      <c r="A88" s="76"/>
      <c r="B88" s="76"/>
      <c r="C88" s="76"/>
      <c r="D88" s="76"/>
      <c r="E88" s="78"/>
      <c r="F88" s="78"/>
      <c r="G88" s="78"/>
      <c r="H88" s="76"/>
      <c r="I88" s="76"/>
      <c r="J88" s="76"/>
      <c r="K88" s="80"/>
      <c r="L88" s="76"/>
      <c r="M88" s="76"/>
      <c r="N88" s="76"/>
      <c r="O88" s="84"/>
      <c r="P88" s="76"/>
      <c r="Q88" s="76"/>
      <c r="R88" s="82"/>
      <c r="S88" s="82"/>
      <c r="T88" s="80"/>
      <c r="U88" s="80"/>
      <c r="V88" s="76"/>
      <c r="AC88" s="75"/>
      <c r="AD88" s="76"/>
      <c r="AE88" s="67"/>
      <c r="AF88" s="61"/>
      <c r="AG88" s="61"/>
      <c r="AH88" s="6"/>
      <c r="AI88" s="61"/>
      <c r="AJ88" s="61"/>
      <c r="AK88" s="61"/>
      <c r="AL88" s="61"/>
      <c r="AM88" s="63"/>
      <c r="AN88" s="6"/>
      <c r="AO88" s="56"/>
      <c r="AP88" s="61"/>
      <c r="AQ88" s="61"/>
      <c r="AR88" s="61"/>
      <c r="AS88" s="61"/>
      <c r="AT88" s="63"/>
    </row>
    <row r="89" spans="1:46" ht="15.75" x14ac:dyDescent="0.25">
      <c r="A89" s="76"/>
      <c r="B89" s="76"/>
      <c r="C89" s="76"/>
      <c r="D89" s="76"/>
      <c r="E89" s="78"/>
      <c r="F89" s="78"/>
      <c r="G89" s="78"/>
      <c r="H89" s="76"/>
      <c r="I89" s="76"/>
      <c r="J89" s="76"/>
      <c r="K89" s="80"/>
      <c r="L89" s="76"/>
      <c r="M89" s="76"/>
      <c r="N89" s="76"/>
      <c r="O89" s="84"/>
      <c r="P89" s="76"/>
      <c r="Q89" s="76"/>
      <c r="R89" s="82"/>
      <c r="S89" s="82"/>
      <c r="T89" s="80"/>
      <c r="U89" s="80"/>
      <c r="V89" s="76"/>
      <c r="AC89" s="75"/>
      <c r="AD89" s="76"/>
      <c r="AF89" s="61"/>
      <c r="AG89" s="61"/>
      <c r="AH89" s="6"/>
      <c r="AI89" s="61"/>
      <c r="AJ89" s="61"/>
      <c r="AK89" s="61"/>
      <c r="AL89" s="61"/>
      <c r="AM89" s="63"/>
      <c r="AN89" s="6"/>
      <c r="AO89" s="56"/>
      <c r="AP89" s="61"/>
      <c r="AQ89" s="61"/>
      <c r="AR89" s="61"/>
      <c r="AS89" s="61"/>
      <c r="AT89" s="63"/>
    </row>
    <row r="90" spans="1:46" ht="15.75" x14ac:dyDescent="0.25">
      <c r="A90" s="76"/>
      <c r="B90" s="76"/>
      <c r="C90" s="76"/>
      <c r="D90" s="76"/>
      <c r="E90" s="78"/>
      <c r="F90" s="78"/>
      <c r="G90" s="78"/>
      <c r="H90" s="76"/>
      <c r="I90" s="76"/>
      <c r="J90" s="76"/>
      <c r="K90" s="80"/>
      <c r="L90" s="76"/>
      <c r="M90" s="76"/>
      <c r="N90" s="76"/>
      <c r="O90" s="84"/>
      <c r="P90" s="76"/>
      <c r="Q90" s="76"/>
      <c r="R90" s="82"/>
      <c r="S90" s="82"/>
      <c r="T90" s="80"/>
      <c r="U90" s="80"/>
      <c r="V90" s="76"/>
      <c r="AC90" s="75"/>
      <c r="AD90" s="76"/>
      <c r="AF90" s="61"/>
      <c r="AG90" s="61"/>
      <c r="AH90" s="6"/>
      <c r="AI90" s="61"/>
      <c r="AJ90" s="61"/>
      <c r="AK90" s="61"/>
      <c r="AL90" s="61"/>
      <c r="AM90" s="63"/>
      <c r="AN90" s="6"/>
      <c r="AO90" s="56"/>
      <c r="AP90" s="61"/>
      <c r="AQ90" s="61"/>
      <c r="AR90" s="61"/>
      <c r="AS90" s="61"/>
      <c r="AT90" s="63"/>
    </row>
    <row r="91" spans="1:46" ht="15.75" x14ac:dyDescent="0.25">
      <c r="A91" s="76"/>
      <c r="B91" s="76"/>
      <c r="C91" s="76"/>
      <c r="D91" s="76"/>
      <c r="E91" s="78"/>
      <c r="F91" s="78"/>
      <c r="G91" s="78"/>
      <c r="H91" s="76"/>
      <c r="I91" s="76"/>
      <c r="J91" s="76"/>
      <c r="K91" s="80"/>
      <c r="L91" s="76"/>
      <c r="M91" s="76"/>
      <c r="N91" s="76"/>
      <c r="O91" s="84"/>
      <c r="P91" s="76"/>
      <c r="Q91" s="76"/>
      <c r="R91" s="82"/>
      <c r="S91" s="82"/>
      <c r="T91" s="80"/>
      <c r="U91" s="80"/>
      <c r="V91" s="76"/>
      <c r="AC91" s="75"/>
      <c r="AD91" s="76"/>
      <c r="AF91" s="61"/>
      <c r="AG91" s="61"/>
      <c r="AH91" s="6"/>
      <c r="AI91" s="61"/>
      <c r="AJ91" s="61"/>
      <c r="AK91" s="61"/>
      <c r="AL91" s="61"/>
      <c r="AM91" s="63"/>
      <c r="AN91" s="6"/>
      <c r="AO91" s="56"/>
      <c r="AP91" s="61"/>
      <c r="AQ91" s="61"/>
      <c r="AR91" s="61"/>
      <c r="AS91" s="61"/>
      <c r="AT91" s="63"/>
    </row>
    <row r="92" spans="1:46" ht="15.75" x14ac:dyDescent="0.25">
      <c r="A92" s="76"/>
      <c r="B92" s="76"/>
      <c r="C92" s="76"/>
      <c r="D92" s="76"/>
      <c r="E92" s="78"/>
      <c r="F92" s="78"/>
      <c r="G92" s="78"/>
      <c r="H92" s="76"/>
      <c r="I92" s="76"/>
      <c r="J92" s="76"/>
      <c r="K92" s="80"/>
      <c r="L92" s="76"/>
      <c r="M92" s="76"/>
      <c r="N92" s="76"/>
      <c r="O92" s="84"/>
      <c r="P92" s="76"/>
      <c r="Q92" s="76"/>
      <c r="R92" s="82"/>
      <c r="S92" s="82"/>
      <c r="T92" s="80"/>
      <c r="U92" s="80"/>
      <c r="V92" s="76"/>
      <c r="AC92" s="75"/>
      <c r="AD92" s="76"/>
      <c r="AF92" s="61"/>
      <c r="AG92" s="61"/>
      <c r="AH92" s="6"/>
      <c r="AI92" s="61"/>
      <c r="AJ92" s="61"/>
      <c r="AK92" s="61"/>
      <c r="AL92" s="61"/>
      <c r="AM92" s="63"/>
      <c r="AN92" s="6"/>
      <c r="AO92" s="56"/>
      <c r="AP92" s="61"/>
      <c r="AQ92" s="61"/>
      <c r="AR92" s="61"/>
      <c r="AS92" s="61"/>
      <c r="AT92" s="63"/>
    </row>
    <row r="93" spans="1:46" ht="15.75" x14ac:dyDescent="0.25">
      <c r="A93" s="76"/>
      <c r="B93" s="76"/>
      <c r="C93" s="76"/>
      <c r="D93" s="76"/>
      <c r="E93" s="78"/>
      <c r="F93" s="78"/>
      <c r="G93" s="78"/>
      <c r="H93" s="76"/>
      <c r="I93" s="76"/>
      <c r="J93" s="76"/>
      <c r="K93" s="80"/>
      <c r="L93" s="76"/>
      <c r="M93" s="76"/>
      <c r="N93" s="76"/>
      <c r="O93" s="84"/>
      <c r="P93" s="76"/>
      <c r="Q93" s="76"/>
      <c r="R93" s="82"/>
      <c r="S93" s="82"/>
      <c r="T93" s="80"/>
      <c r="U93" s="80"/>
      <c r="V93" s="76"/>
      <c r="AC93" s="75"/>
      <c r="AD93" s="76"/>
      <c r="AF93" s="61"/>
      <c r="AG93" s="61"/>
      <c r="AH93" s="6"/>
      <c r="AI93" s="61"/>
      <c r="AJ93" s="61"/>
      <c r="AK93" s="61"/>
      <c r="AL93" s="61"/>
      <c r="AM93" s="63"/>
      <c r="AN93" s="6"/>
      <c r="AO93" s="56"/>
      <c r="AP93" s="61"/>
      <c r="AQ93" s="61"/>
      <c r="AR93" s="61"/>
      <c r="AS93" s="61"/>
      <c r="AT93" s="63"/>
    </row>
    <row r="94" spans="1:46" ht="15.75" x14ac:dyDescent="0.25">
      <c r="A94" s="76"/>
      <c r="B94" s="76"/>
      <c r="C94" s="76"/>
      <c r="D94" s="76"/>
      <c r="E94" s="78"/>
      <c r="F94" s="78"/>
      <c r="G94" s="78"/>
      <c r="H94" s="76"/>
      <c r="I94" s="76"/>
      <c r="J94" s="76"/>
      <c r="K94" s="80"/>
      <c r="L94" s="76"/>
      <c r="M94" s="76"/>
      <c r="N94" s="76"/>
      <c r="O94" s="84"/>
      <c r="P94" s="76"/>
      <c r="Q94" s="76"/>
      <c r="R94" s="82"/>
      <c r="S94" s="82"/>
      <c r="T94" s="80"/>
      <c r="U94" s="80"/>
      <c r="V94" s="76"/>
      <c r="AC94" s="75"/>
      <c r="AD94" s="76"/>
      <c r="AF94" s="61"/>
      <c r="AG94" s="61"/>
      <c r="AH94" s="6"/>
      <c r="AI94" s="61"/>
      <c r="AJ94" s="61"/>
      <c r="AK94" s="61"/>
      <c r="AL94" s="61"/>
      <c r="AM94" s="63"/>
      <c r="AN94" s="6"/>
      <c r="AO94" s="56"/>
      <c r="AP94" s="61"/>
      <c r="AQ94" s="61"/>
      <c r="AR94" s="61"/>
      <c r="AS94" s="61"/>
      <c r="AT94" s="63"/>
    </row>
    <row r="95" spans="1:46" ht="15.75" x14ac:dyDescent="0.25">
      <c r="A95" s="76"/>
      <c r="B95" s="76"/>
      <c r="C95" s="76"/>
      <c r="D95" s="76"/>
      <c r="E95" s="78"/>
      <c r="F95" s="78"/>
      <c r="G95" s="78"/>
      <c r="H95" s="76"/>
      <c r="I95" s="76"/>
      <c r="J95" s="76"/>
      <c r="K95" s="80"/>
      <c r="L95" s="76"/>
      <c r="M95" s="76"/>
      <c r="N95" s="76"/>
      <c r="O95" s="84"/>
      <c r="P95" s="76"/>
      <c r="Q95" s="76"/>
      <c r="R95" s="82"/>
      <c r="S95" s="82"/>
      <c r="T95" s="80"/>
      <c r="U95" s="80"/>
      <c r="V95" s="76"/>
      <c r="AC95" s="75"/>
      <c r="AD95" s="76"/>
      <c r="AF95" s="61"/>
      <c r="AG95" s="61"/>
      <c r="AH95" s="6"/>
      <c r="AI95" s="61"/>
      <c r="AJ95" s="61"/>
      <c r="AK95" s="61"/>
      <c r="AL95" s="61"/>
      <c r="AM95" s="63"/>
      <c r="AN95" s="6"/>
      <c r="AO95" s="56"/>
      <c r="AP95" s="61"/>
      <c r="AQ95" s="61"/>
      <c r="AR95" s="61"/>
      <c r="AS95" s="61"/>
      <c r="AT95" s="63"/>
    </row>
    <row r="96" spans="1:46" ht="15.75" x14ac:dyDescent="0.25">
      <c r="A96" s="76"/>
      <c r="B96" s="76"/>
      <c r="C96" s="76"/>
      <c r="D96" s="76"/>
      <c r="E96" s="78"/>
      <c r="F96" s="78"/>
      <c r="G96" s="78"/>
      <c r="H96" s="76"/>
      <c r="I96" s="76"/>
      <c r="J96" s="76"/>
      <c r="K96" s="80"/>
      <c r="L96" s="76"/>
      <c r="M96" s="76"/>
      <c r="N96" s="76"/>
      <c r="O96" s="84"/>
      <c r="P96" s="76"/>
      <c r="Q96" s="76"/>
      <c r="R96" s="82"/>
      <c r="S96" s="82"/>
      <c r="T96" s="80"/>
      <c r="U96" s="80"/>
      <c r="V96" s="76"/>
      <c r="AC96" s="75"/>
      <c r="AD96" s="76"/>
      <c r="AF96" s="61"/>
      <c r="AG96" s="61"/>
      <c r="AH96" s="6"/>
      <c r="AI96" s="61"/>
      <c r="AJ96" s="61"/>
      <c r="AK96" s="61"/>
      <c r="AL96" s="61"/>
      <c r="AM96" s="63"/>
      <c r="AN96" s="6"/>
      <c r="AO96" s="56"/>
      <c r="AP96" s="61"/>
      <c r="AQ96" s="61"/>
      <c r="AR96" s="61"/>
      <c r="AS96" s="61"/>
      <c r="AT96" s="63"/>
    </row>
    <row r="97" spans="1:46" ht="15.75" x14ac:dyDescent="0.25">
      <c r="A97" s="76"/>
      <c r="B97" s="76"/>
      <c r="C97" s="76"/>
      <c r="D97" s="76"/>
      <c r="E97" s="78"/>
      <c r="F97" s="78"/>
      <c r="G97" s="78"/>
      <c r="H97" s="76"/>
      <c r="I97" s="76"/>
      <c r="J97" s="76"/>
      <c r="K97" s="80"/>
      <c r="L97" s="76"/>
      <c r="M97" s="76"/>
      <c r="N97" s="76"/>
      <c r="O97" s="84"/>
      <c r="P97" s="76"/>
      <c r="Q97" s="76"/>
      <c r="R97" s="82"/>
      <c r="S97" s="82"/>
      <c r="T97" s="80"/>
      <c r="U97" s="80"/>
      <c r="V97" s="76"/>
      <c r="AC97" s="75"/>
      <c r="AD97" s="76"/>
      <c r="AF97" s="61"/>
      <c r="AG97" s="61"/>
      <c r="AH97" s="6"/>
      <c r="AI97" s="61"/>
      <c r="AJ97" s="61"/>
      <c r="AK97" s="61"/>
      <c r="AL97" s="61"/>
      <c r="AM97" s="63"/>
      <c r="AN97" s="6"/>
      <c r="AO97" s="56"/>
      <c r="AP97" s="61"/>
      <c r="AQ97" s="61"/>
      <c r="AR97" s="61"/>
      <c r="AS97" s="61"/>
      <c r="AT97" s="63"/>
    </row>
    <row r="98" spans="1:46" ht="15.75" x14ac:dyDescent="0.25">
      <c r="A98" s="76"/>
      <c r="B98" s="76"/>
      <c r="C98" s="76"/>
      <c r="D98" s="76"/>
      <c r="E98" s="78"/>
      <c r="F98" s="78"/>
      <c r="G98" s="78"/>
      <c r="H98" s="76"/>
      <c r="I98" s="76"/>
      <c r="J98" s="76"/>
      <c r="K98" s="80"/>
      <c r="L98" s="76"/>
      <c r="M98" s="76"/>
      <c r="N98" s="76"/>
      <c r="O98" s="84"/>
      <c r="P98" s="76"/>
      <c r="Q98" s="76"/>
      <c r="R98" s="82"/>
      <c r="S98" s="82"/>
      <c r="T98" s="80"/>
      <c r="U98" s="80"/>
      <c r="V98" s="76"/>
      <c r="AC98" s="75"/>
      <c r="AD98" s="76"/>
      <c r="AF98" s="61"/>
      <c r="AG98" s="61"/>
      <c r="AH98" s="6"/>
      <c r="AI98" s="61"/>
      <c r="AJ98" s="61"/>
      <c r="AK98" s="61"/>
      <c r="AL98" s="61"/>
      <c r="AM98" s="63"/>
      <c r="AN98" s="6"/>
      <c r="AO98" s="56"/>
      <c r="AP98" s="61"/>
      <c r="AQ98" s="61"/>
      <c r="AR98" s="61"/>
      <c r="AS98" s="61"/>
      <c r="AT98" s="63"/>
    </row>
    <row r="99" spans="1:46" ht="15.75" x14ac:dyDescent="0.25">
      <c r="A99" s="76"/>
      <c r="B99" s="76"/>
      <c r="C99" s="76"/>
      <c r="D99" s="76"/>
      <c r="E99" s="78"/>
      <c r="F99" s="78"/>
      <c r="G99" s="78"/>
      <c r="H99" s="76"/>
      <c r="I99" s="76"/>
      <c r="J99" s="76"/>
      <c r="K99" s="80"/>
      <c r="L99" s="76"/>
      <c r="M99" s="76"/>
      <c r="N99" s="76"/>
      <c r="O99" s="84"/>
      <c r="P99" s="76"/>
      <c r="Q99" s="76"/>
      <c r="R99" s="82"/>
      <c r="S99" s="82"/>
      <c r="T99" s="80"/>
      <c r="U99" s="80"/>
      <c r="V99" s="76"/>
      <c r="AC99" s="75"/>
      <c r="AD99" s="76"/>
      <c r="AF99" s="61"/>
      <c r="AG99" s="61"/>
      <c r="AH99" s="6"/>
      <c r="AI99" s="61"/>
      <c r="AJ99" s="61"/>
      <c r="AK99" s="61"/>
      <c r="AL99" s="61"/>
      <c r="AM99" s="63"/>
      <c r="AN99" s="6"/>
      <c r="AO99" s="56"/>
      <c r="AP99" s="61"/>
      <c r="AQ99" s="61"/>
      <c r="AR99" s="61"/>
      <c r="AS99" s="61"/>
      <c r="AT99" s="63"/>
    </row>
    <row r="100" spans="1:46" ht="15.75" x14ac:dyDescent="0.25">
      <c r="A100" s="76"/>
      <c r="B100" s="76"/>
      <c r="C100" s="76"/>
      <c r="D100" s="76"/>
      <c r="E100" s="78"/>
      <c r="F100" s="78"/>
      <c r="G100" s="78"/>
      <c r="H100" s="76"/>
      <c r="I100" s="76"/>
      <c r="J100" s="76"/>
      <c r="K100" s="80"/>
      <c r="L100" s="76"/>
      <c r="M100" s="76"/>
      <c r="N100" s="76"/>
      <c r="O100" s="84"/>
      <c r="P100" s="76"/>
      <c r="Q100" s="76"/>
      <c r="R100" s="82"/>
      <c r="S100" s="82"/>
      <c r="T100" s="80"/>
      <c r="U100" s="80"/>
      <c r="V100" s="76"/>
      <c r="AC100" s="75"/>
      <c r="AD100" s="76"/>
      <c r="AF100" s="61"/>
      <c r="AG100" s="61"/>
      <c r="AH100" s="6"/>
      <c r="AI100" s="61"/>
      <c r="AJ100" s="61"/>
      <c r="AK100" s="61"/>
      <c r="AL100" s="61"/>
      <c r="AM100" s="63"/>
      <c r="AN100" s="6"/>
      <c r="AO100" s="56"/>
      <c r="AP100" s="61"/>
      <c r="AQ100" s="61"/>
      <c r="AR100" s="61"/>
      <c r="AS100" s="61"/>
      <c r="AT100" s="63"/>
    </row>
    <row r="101" spans="1:46" ht="15.75" x14ac:dyDescent="0.25">
      <c r="A101" s="76"/>
      <c r="B101" s="76"/>
      <c r="C101" s="76"/>
      <c r="D101" s="76"/>
      <c r="E101" s="78"/>
      <c r="F101" s="78"/>
      <c r="G101" s="78"/>
      <c r="H101" s="76"/>
      <c r="I101" s="76"/>
      <c r="J101" s="76"/>
      <c r="K101" s="80"/>
      <c r="L101" s="76"/>
      <c r="M101" s="76"/>
      <c r="N101" s="76"/>
      <c r="O101" s="84"/>
      <c r="P101" s="76"/>
      <c r="Q101" s="76"/>
      <c r="R101" s="82"/>
      <c r="S101" s="82"/>
      <c r="T101" s="80"/>
      <c r="U101" s="80"/>
      <c r="V101" s="76"/>
      <c r="AC101" s="75"/>
      <c r="AD101" s="76"/>
      <c r="AF101" s="61"/>
      <c r="AG101" s="61"/>
      <c r="AH101" s="6"/>
      <c r="AI101" s="61"/>
      <c r="AJ101" s="61"/>
      <c r="AK101" s="61"/>
      <c r="AL101" s="61"/>
      <c r="AM101" s="63"/>
      <c r="AN101" s="6"/>
      <c r="AO101" s="56"/>
      <c r="AP101" s="61"/>
      <c r="AQ101" s="61"/>
      <c r="AR101" s="61"/>
      <c r="AS101" s="61"/>
      <c r="AT101" s="63"/>
    </row>
    <row r="102" spans="1:46" ht="15.75" x14ac:dyDescent="0.25">
      <c r="A102" s="76"/>
      <c r="B102" s="76"/>
      <c r="C102" s="76"/>
      <c r="D102" s="76"/>
      <c r="E102" s="78"/>
      <c r="F102" s="78"/>
      <c r="G102" s="78"/>
      <c r="H102" s="76"/>
      <c r="I102" s="76"/>
      <c r="J102" s="76"/>
      <c r="K102" s="80"/>
      <c r="L102" s="76"/>
      <c r="M102" s="76"/>
      <c r="N102" s="76"/>
      <c r="O102" s="84"/>
      <c r="P102" s="76"/>
      <c r="Q102" s="76"/>
      <c r="R102" s="82"/>
      <c r="S102" s="82"/>
      <c r="T102" s="80"/>
      <c r="U102" s="80"/>
      <c r="V102" s="76"/>
      <c r="AC102" s="75"/>
      <c r="AD102" s="76"/>
      <c r="AF102" s="61"/>
      <c r="AG102" s="61"/>
      <c r="AH102" s="6"/>
      <c r="AI102" s="61"/>
      <c r="AJ102" s="61"/>
      <c r="AK102" s="61"/>
      <c r="AL102" s="61"/>
      <c r="AM102" s="63"/>
      <c r="AN102" s="6"/>
      <c r="AO102" s="56"/>
      <c r="AP102" s="61"/>
      <c r="AQ102" s="61"/>
      <c r="AR102" s="61"/>
      <c r="AS102" s="61"/>
      <c r="AT102" s="63"/>
    </row>
    <row r="103" spans="1:46" ht="15.75" x14ac:dyDescent="0.25">
      <c r="A103" s="76"/>
      <c r="B103" s="76"/>
      <c r="C103" s="76"/>
      <c r="D103" s="76"/>
      <c r="E103" s="78"/>
      <c r="F103" s="78"/>
      <c r="G103" s="78"/>
      <c r="H103" s="76"/>
      <c r="I103" s="76"/>
      <c r="J103" s="76"/>
      <c r="K103" s="80"/>
      <c r="L103" s="76"/>
      <c r="M103" s="76"/>
      <c r="N103" s="76"/>
      <c r="O103" s="84"/>
      <c r="P103" s="76"/>
      <c r="Q103" s="76"/>
      <c r="R103" s="82"/>
      <c r="S103" s="82"/>
      <c r="T103" s="80"/>
      <c r="U103" s="80"/>
      <c r="V103" s="76"/>
      <c r="AC103" s="75"/>
      <c r="AD103" s="76"/>
      <c r="AF103" s="61"/>
      <c r="AG103" s="61"/>
      <c r="AH103" s="6"/>
      <c r="AI103" s="61"/>
      <c r="AJ103" s="61"/>
      <c r="AK103" s="61"/>
      <c r="AL103" s="61"/>
      <c r="AM103" s="63"/>
      <c r="AN103" s="6"/>
      <c r="AO103" s="56"/>
      <c r="AP103" s="61"/>
      <c r="AQ103" s="61"/>
      <c r="AR103" s="61"/>
      <c r="AS103" s="61"/>
      <c r="AT103" s="63"/>
    </row>
    <row r="104" spans="1:46" ht="15.75" x14ac:dyDescent="0.25">
      <c r="A104" s="76"/>
      <c r="B104" s="76"/>
      <c r="C104" s="76"/>
      <c r="D104" s="76"/>
      <c r="E104" s="78"/>
      <c r="F104" s="78"/>
      <c r="G104" s="78"/>
      <c r="H104" s="76"/>
      <c r="I104" s="76"/>
      <c r="J104" s="76"/>
      <c r="K104" s="80"/>
      <c r="L104" s="76"/>
      <c r="M104" s="76"/>
      <c r="N104" s="76"/>
      <c r="O104" s="84"/>
      <c r="P104" s="76"/>
      <c r="Q104" s="76"/>
      <c r="R104" s="82"/>
      <c r="S104" s="82"/>
      <c r="T104" s="80"/>
      <c r="U104" s="80"/>
      <c r="V104" s="76"/>
      <c r="AC104" s="75"/>
      <c r="AD104" s="76"/>
      <c r="AF104" s="61"/>
      <c r="AG104" s="61"/>
      <c r="AH104" s="6"/>
      <c r="AI104" s="61"/>
      <c r="AJ104" s="61"/>
      <c r="AK104" s="61"/>
      <c r="AL104" s="61"/>
      <c r="AM104" s="63"/>
      <c r="AN104" s="6"/>
      <c r="AO104" s="56"/>
      <c r="AP104" s="61"/>
      <c r="AQ104" s="61"/>
      <c r="AR104" s="61"/>
      <c r="AS104" s="61"/>
      <c r="AT104" s="63"/>
    </row>
    <row r="105" spans="1:46" ht="15.75" x14ac:dyDescent="0.25">
      <c r="A105" s="76"/>
      <c r="B105" s="76"/>
      <c r="C105" s="76"/>
      <c r="D105" s="76"/>
      <c r="E105" s="78"/>
      <c r="F105" s="78"/>
      <c r="G105" s="78"/>
      <c r="H105" s="76"/>
      <c r="I105" s="76"/>
      <c r="J105" s="76"/>
      <c r="K105" s="80"/>
      <c r="L105" s="76"/>
      <c r="M105" s="76"/>
      <c r="N105" s="76"/>
      <c r="O105" s="84"/>
      <c r="P105" s="76"/>
      <c r="Q105" s="76"/>
      <c r="R105" s="82"/>
      <c r="S105" s="82"/>
      <c r="T105" s="80"/>
      <c r="U105" s="80"/>
      <c r="V105" s="76"/>
      <c r="AC105" s="75"/>
      <c r="AD105" s="76"/>
      <c r="AF105" s="61"/>
      <c r="AG105" s="61"/>
      <c r="AH105" s="6"/>
      <c r="AI105" s="61"/>
      <c r="AJ105" s="61"/>
      <c r="AK105" s="61"/>
      <c r="AL105" s="61"/>
      <c r="AM105" s="63"/>
      <c r="AN105" s="6"/>
      <c r="AO105" s="56"/>
      <c r="AP105" s="61"/>
      <c r="AQ105" s="61"/>
      <c r="AR105" s="61"/>
      <c r="AS105" s="61"/>
      <c r="AT105" s="63"/>
    </row>
    <row r="106" spans="1:46" ht="15.75" x14ac:dyDescent="0.25">
      <c r="A106" s="76"/>
      <c r="B106" s="76"/>
      <c r="C106" s="76"/>
      <c r="D106" s="76"/>
      <c r="E106" s="78"/>
      <c r="F106" s="78"/>
      <c r="G106" s="78"/>
      <c r="H106" s="76"/>
      <c r="I106" s="76"/>
      <c r="J106" s="76"/>
      <c r="K106" s="80"/>
      <c r="L106" s="76"/>
      <c r="M106" s="76"/>
      <c r="N106" s="76"/>
      <c r="O106" s="84"/>
      <c r="P106" s="76"/>
      <c r="Q106" s="76"/>
      <c r="R106" s="82"/>
      <c r="S106" s="82"/>
      <c r="T106" s="80"/>
      <c r="U106" s="80"/>
      <c r="V106" s="76"/>
      <c r="AC106" s="75"/>
      <c r="AD106" s="76"/>
      <c r="AF106" s="61"/>
      <c r="AG106" s="61"/>
      <c r="AH106" s="6"/>
      <c r="AI106" s="61"/>
      <c r="AJ106" s="61"/>
      <c r="AK106" s="61"/>
      <c r="AL106" s="61"/>
      <c r="AM106" s="63"/>
      <c r="AN106" s="6"/>
      <c r="AO106" s="56"/>
      <c r="AP106" s="61"/>
      <c r="AQ106" s="61"/>
      <c r="AR106" s="61"/>
      <c r="AS106" s="61"/>
      <c r="AT106" s="63"/>
    </row>
    <row r="107" spans="1:46" ht="15.75" x14ac:dyDescent="0.25">
      <c r="A107" s="76"/>
      <c r="B107" s="76"/>
      <c r="C107" s="76"/>
      <c r="D107" s="76"/>
      <c r="E107" s="78"/>
      <c r="F107" s="78"/>
      <c r="G107" s="78"/>
      <c r="H107" s="76"/>
      <c r="I107" s="76"/>
      <c r="J107" s="76"/>
      <c r="K107" s="80"/>
      <c r="L107" s="76"/>
      <c r="M107" s="76"/>
      <c r="N107" s="76"/>
      <c r="O107" s="84"/>
      <c r="P107" s="76"/>
      <c r="Q107" s="76"/>
      <c r="R107" s="82"/>
      <c r="S107" s="82"/>
      <c r="T107" s="80"/>
      <c r="U107" s="80"/>
      <c r="V107" s="76"/>
      <c r="AC107" s="75"/>
      <c r="AD107" s="76"/>
      <c r="AF107" s="61"/>
      <c r="AG107" s="61"/>
      <c r="AH107" s="6"/>
      <c r="AI107" s="61"/>
      <c r="AJ107" s="61"/>
      <c r="AK107" s="61"/>
      <c r="AL107" s="61"/>
      <c r="AM107" s="63"/>
      <c r="AN107" s="6"/>
      <c r="AO107" s="56"/>
      <c r="AP107" s="61"/>
      <c r="AQ107" s="61"/>
      <c r="AR107" s="61"/>
      <c r="AS107" s="61"/>
      <c r="AT107" s="63"/>
    </row>
    <row r="108" spans="1:46" ht="15.75" x14ac:dyDescent="0.25">
      <c r="A108" s="76"/>
      <c r="B108" s="76"/>
      <c r="C108" s="76"/>
      <c r="D108" s="76"/>
      <c r="E108" s="78"/>
      <c r="F108" s="78"/>
      <c r="G108" s="78"/>
      <c r="H108" s="76"/>
      <c r="I108" s="76"/>
      <c r="J108" s="76"/>
      <c r="K108" s="80"/>
      <c r="L108" s="76"/>
      <c r="M108" s="76"/>
      <c r="N108" s="76"/>
      <c r="O108" s="84"/>
      <c r="P108" s="76"/>
      <c r="Q108" s="76"/>
      <c r="R108" s="82"/>
      <c r="S108" s="82"/>
      <c r="T108" s="80"/>
      <c r="U108" s="80"/>
      <c r="V108" s="76"/>
      <c r="AC108" s="75"/>
      <c r="AD108" s="76"/>
      <c r="AF108" s="61"/>
      <c r="AG108" s="61"/>
      <c r="AH108" s="6"/>
      <c r="AI108" s="61"/>
      <c r="AJ108" s="61"/>
      <c r="AK108" s="61"/>
      <c r="AL108" s="61"/>
      <c r="AM108" s="63"/>
      <c r="AN108" s="6"/>
      <c r="AO108" s="56"/>
      <c r="AP108" s="61"/>
      <c r="AQ108" s="61"/>
      <c r="AR108" s="61"/>
      <c r="AS108" s="61"/>
      <c r="AT108" s="63"/>
    </row>
    <row r="109" spans="1:46" ht="15.75" x14ac:dyDescent="0.25">
      <c r="A109" s="76"/>
      <c r="B109" s="76"/>
      <c r="C109" s="76"/>
      <c r="D109" s="76"/>
      <c r="E109" s="78"/>
      <c r="F109" s="78"/>
      <c r="G109" s="78"/>
      <c r="H109" s="76"/>
      <c r="I109" s="76"/>
      <c r="J109" s="76"/>
      <c r="K109" s="80"/>
      <c r="L109" s="76"/>
      <c r="M109" s="76"/>
      <c r="N109" s="76"/>
      <c r="O109" s="84"/>
      <c r="P109" s="76"/>
      <c r="Q109" s="76"/>
      <c r="R109" s="82"/>
      <c r="S109" s="82"/>
      <c r="T109" s="80"/>
      <c r="U109" s="80"/>
      <c r="V109" s="76"/>
      <c r="AC109" s="75"/>
      <c r="AD109" s="76"/>
      <c r="AF109" s="61"/>
      <c r="AG109" s="61"/>
      <c r="AH109" s="6"/>
      <c r="AI109" s="61"/>
      <c r="AJ109" s="61"/>
      <c r="AK109" s="61"/>
      <c r="AL109" s="61"/>
      <c r="AM109" s="63"/>
      <c r="AN109" s="6"/>
      <c r="AO109" s="56"/>
      <c r="AP109" s="61"/>
      <c r="AQ109" s="61"/>
      <c r="AR109" s="61"/>
      <c r="AS109" s="61"/>
      <c r="AT109" s="63"/>
    </row>
    <row r="110" spans="1:46" ht="15.75" x14ac:dyDescent="0.25">
      <c r="A110" s="76"/>
      <c r="B110" s="76"/>
      <c r="C110" s="76"/>
      <c r="D110" s="76"/>
      <c r="E110" s="78"/>
      <c r="F110" s="78"/>
      <c r="G110" s="78"/>
      <c r="H110" s="76"/>
      <c r="I110" s="76"/>
      <c r="J110" s="76"/>
      <c r="K110" s="80"/>
      <c r="L110" s="76"/>
      <c r="M110" s="76"/>
      <c r="N110" s="76"/>
      <c r="O110" s="84"/>
      <c r="P110" s="76"/>
      <c r="Q110" s="76"/>
      <c r="R110" s="82"/>
      <c r="S110" s="82"/>
      <c r="T110" s="80"/>
      <c r="U110" s="80"/>
      <c r="V110" s="76"/>
      <c r="AC110" s="75"/>
      <c r="AD110" s="76"/>
      <c r="AF110" s="61"/>
      <c r="AG110" s="61"/>
      <c r="AH110" s="6"/>
      <c r="AI110" s="61"/>
      <c r="AJ110" s="61"/>
      <c r="AK110" s="61"/>
      <c r="AL110" s="61"/>
      <c r="AM110" s="63"/>
      <c r="AN110" s="6"/>
      <c r="AO110" s="56"/>
      <c r="AP110" s="61"/>
      <c r="AQ110" s="61"/>
      <c r="AR110" s="61"/>
      <c r="AS110" s="61"/>
      <c r="AT110" s="63"/>
    </row>
    <row r="111" spans="1:46" ht="15.75" x14ac:dyDescent="0.25">
      <c r="A111" s="76"/>
      <c r="B111" s="76"/>
      <c r="C111" s="76"/>
      <c r="D111" s="76"/>
      <c r="E111" s="78"/>
      <c r="F111" s="78"/>
      <c r="G111" s="78"/>
      <c r="H111" s="76"/>
      <c r="I111" s="76"/>
      <c r="J111" s="76"/>
      <c r="K111" s="80"/>
      <c r="L111" s="76"/>
      <c r="M111" s="76"/>
      <c r="N111" s="76"/>
      <c r="O111" s="84"/>
      <c r="P111" s="76"/>
      <c r="Q111" s="76"/>
      <c r="R111" s="82"/>
      <c r="S111" s="82"/>
      <c r="T111" s="80"/>
      <c r="U111" s="80"/>
      <c r="V111" s="76"/>
      <c r="AC111" s="75"/>
      <c r="AD111" s="76"/>
      <c r="AF111" s="61"/>
      <c r="AG111" s="61"/>
      <c r="AH111" s="6"/>
      <c r="AI111" s="61"/>
      <c r="AJ111" s="61"/>
      <c r="AK111" s="61"/>
      <c r="AL111" s="61"/>
      <c r="AM111" s="63"/>
      <c r="AN111" s="6"/>
      <c r="AO111" s="56"/>
      <c r="AP111" s="61"/>
      <c r="AQ111" s="61"/>
      <c r="AR111" s="61"/>
      <c r="AS111" s="61"/>
      <c r="AT111" s="63"/>
    </row>
    <row r="112" spans="1:46" ht="15.75" x14ac:dyDescent="0.25">
      <c r="A112" s="76"/>
      <c r="B112" s="76"/>
      <c r="C112" s="76"/>
      <c r="D112" s="76"/>
      <c r="E112" s="78"/>
      <c r="F112" s="78"/>
      <c r="G112" s="78"/>
      <c r="H112" s="76"/>
      <c r="I112" s="76"/>
      <c r="J112" s="76"/>
      <c r="K112" s="80"/>
      <c r="L112" s="76"/>
      <c r="M112" s="76"/>
      <c r="N112" s="76"/>
      <c r="O112" s="84"/>
      <c r="P112" s="76"/>
      <c r="Q112" s="76"/>
      <c r="R112" s="82"/>
      <c r="S112" s="82"/>
      <c r="T112" s="80"/>
      <c r="U112" s="80"/>
      <c r="V112" s="76"/>
      <c r="AC112" s="75"/>
      <c r="AD112" s="76"/>
      <c r="AF112" s="61"/>
      <c r="AG112" s="61"/>
      <c r="AH112" s="6"/>
      <c r="AI112" s="61"/>
      <c r="AJ112" s="61"/>
      <c r="AK112" s="61"/>
      <c r="AL112" s="61"/>
      <c r="AM112" s="63"/>
      <c r="AN112" s="6"/>
      <c r="AO112" s="56"/>
      <c r="AP112" s="61"/>
      <c r="AQ112" s="61"/>
      <c r="AR112" s="61"/>
      <c r="AS112" s="61"/>
      <c r="AT112" s="63"/>
    </row>
    <row r="113" spans="1:46" ht="15.75" x14ac:dyDescent="0.25">
      <c r="A113" s="76"/>
      <c r="B113" s="76"/>
      <c r="C113" s="76"/>
      <c r="D113" s="76"/>
      <c r="E113" s="78"/>
      <c r="F113" s="78"/>
      <c r="G113" s="78"/>
      <c r="H113" s="76"/>
      <c r="I113" s="76"/>
      <c r="J113" s="76"/>
      <c r="K113" s="80"/>
      <c r="L113" s="76"/>
      <c r="M113" s="76"/>
      <c r="N113" s="76"/>
      <c r="O113" s="84"/>
      <c r="P113" s="76"/>
      <c r="Q113" s="76"/>
      <c r="R113" s="82"/>
      <c r="S113" s="82"/>
      <c r="T113" s="80"/>
      <c r="U113" s="80"/>
      <c r="V113" s="76"/>
      <c r="AC113" s="75"/>
      <c r="AD113" s="76"/>
      <c r="AF113" s="61"/>
      <c r="AG113" s="61"/>
      <c r="AH113" s="6"/>
      <c r="AI113" s="61"/>
      <c r="AJ113" s="61"/>
      <c r="AK113" s="61"/>
      <c r="AL113" s="61"/>
      <c r="AM113" s="63"/>
      <c r="AN113" s="6"/>
      <c r="AO113" s="56"/>
      <c r="AP113" s="61"/>
      <c r="AQ113" s="61"/>
      <c r="AR113" s="61"/>
      <c r="AS113" s="61"/>
      <c r="AT113" s="63"/>
    </row>
    <row r="114" spans="1:46" ht="15.75" x14ac:dyDescent="0.25">
      <c r="A114" s="76"/>
      <c r="B114" s="76"/>
      <c r="C114" s="76"/>
      <c r="D114" s="76"/>
      <c r="E114" s="78"/>
      <c r="F114" s="78"/>
      <c r="G114" s="78"/>
      <c r="H114" s="76"/>
      <c r="I114" s="76"/>
      <c r="J114" s="76"/>
      <c r="K114" s="80"/>
      <c r="L114" s="76"/>
      <c r="M114" s="76"/>
      <c r="N114" s="76"/>
      <c r="O114" s="84"/>
      <c r="P114" s="76"/>
      <c r="Q114" s="76"/>
      <c r="R114" s="82"/>
      <c r="S114" s="82"/>
      <c r="T114" s="80"/>
      <c r="U114" s="80"/>
      <c r="V114" s="76"/>
      <c r="AC114" s="75"/>
      <c r="AD114" s="76"/>
      <c r="AF114" s="61"/>
      <c r="AG114" s="61"/>
      <c r="AH114" s="6"/>
      <c r="AI114" s="61"/>
      <c r="AJ114" s="61"/>
      <c r="AK114" s="61"/>
      <c r="AL114" s="61"/>
      <c r="AM114" s="63"/>
      <c r="AN114" s="6"/>
      <c r="AO114" s="56"/>
      <c r="AP114" s="61"/>
      <c r="AQ114" s="61"/>
      <c r="AR114" s="61"/>
      <c r="AS114" s="61"/>
      <c r="AT114" s="63"/>
    </row>
    <row r="115" spans="1:46" ht="15.75" x14ac:dyDescent="0.25">
      <c r="A115" s="76"/>
      <c r="B115" s="76"/>
      <c r="C115" s="76"/>
      <c r="D115" s="76"/>
      <c r="E115" s="78"/>
      <c r="F115" s="78"/>
      <c r="G115" s="78"/>
      <c r="H115" s="76"/>
      <c r="I115" s="76"/>
      <c r="J115" s="76"/>
      <c r="K115" s="80"/>
      <c r="L115" s="76"/>
      <c r="M115" s="76"/>
      <c r="N115" s="76"/>
      <c r="O115" s="84"/>
      <c r="P115" s="76"/>
      <c r="Q115" s="76"/>
      <c r="R115" s="82"/>
      <c r="S115" s="82"/>
      <c r="T115" s="80"/>
      <c r="U115" s="80"/>
      <c r="V115" s="76"/>
      <c r="AC115" s="75"/>
      <c r="AD115" s="76"/>
      <c r="AF115" s="61"/>
      <c r="AG115" s="61"/>
      <c r="AH115" s="6"/>
      <c r="AI115" s="61"/>
      <c r="AJ115" s="61"/>
      <c r="AK115" s="61"/>
      <c r="AL115" s="61"/>
      <c r="AM115" s="63"/>
      <c r="AN115" s="6"/>
      <c r="AO115" s="56"/>
      <c r="AP115" s="61"/>
      <c r="AQ115" s="61"/>
      <c r="AR115" s="61"/>
      <c r="AS115" s="61"/>
      <c r="AT115" s="63"/>
    </row>
    <row r="116" spans="1:46" ht="15.75" x14ac:dyDescent="0.25">
      <c r="A116" s="76"/>
      <c r="B116" s="76"/>
      <c r="C116" s="76"/>
      <c r="D116" s="76"/>
      <c r="E116" s="78"/>
      <c r="F116" s="78"/>
      <c r="G116" s="78"/>
      <c r="H116" s="76"/>
      <c r="I116" s="76"/>
      <c r="J116" s="76"/>
      <c r="K116" s="80"/>
      <c r="L116" s="76"/>
      <c r="M116" s="76"/>
      <c r="N116" s="76"/>
      <c r="O116" s="84"/>
      <c r="P116" s="76"/>
      <c r="Q116" s="76"/>
      <c r="R116" s="82"/>
      <c r="S116" s="82"/>
      <c r="T116" s="80"/>
      <c r="U116" s="80"/>
      <c r="V116" s="76"/>
      <c r="AC116" s="75"/>
      <c r="AD116" s="76"/>
      <c r="AF116" s="61"/>
      <c r="AG116" s="61"/>
      <c r="AH116" s="6"/>
      <c r="AI116" s="61"/>
      <c r="AJ116" s="61"/>
      <c r="AK116" s="61"/>
      <c r="AL116" s="61"/>
      <c r="AM116" s="63"/>
      <c r="AN116" s="6"/>
      <c r="AO116" s="56"/>
      <c r="AP116" s="61"/>
      <c r="AQ116" s="61"/>
      <c r="AR116" s="61"/>
      <c r="AS116" s="61"/>
      <c r="AT116" s="63"/>
    </row>
    <row r="117" spans="1:46" ht="15.75" x14ac:dyDescent="0.25">
      <c r="A117" s="76"/>
      <c r="B117" s="76"/>
      <c r="C117" s="76"/>
      <c r="D117" s="76"/>
      <c r="E117" s="78"/>
      <c r="F117" s="78"/>
      <c r="G117" s="78"/>
      <c r="H117" s="76"/>
      <c r="I117" s="76"/>
      <c r="J117" s="76"/>
      <c r="K117" s="80"/>
      <c r="L117" s="76"/>
      <c r="M117" s="76"/>
      <c r="N117" s="76"/>
      <c r="O117" s="84"/>
      <c r="P117" s="76"/>
      <c r="Q117" s="76"/>
      <c r="R117" s="82"/>
      <c r="S117" s="82"/>
      <c r="T117" s="80"/>
      <c r="U117" s="80"/>
      <c r="V117" s="76"/>
      <c r="AC117" s="75"/>
      <c r="AD117" s="76"/>
      <c r="AF117" s="61"/>
      <c r="AG117" s="61"/>
      <c r="AH117" s="6"/>
      <c r="AI117" s="61"/>
      <c r="AJ117" s="61"/>
      <c r="AK117" s="61"/>
      <c r="AL117" s="61"/>
      <c r="AM117" s="63"/>
      <c r="AN117" s="6"/>
      <c r="AO117" s="56"/>
      <c r="AP117" s="61"/>
      <c r="AQ117" s="61"/>
      <c r="AR117" s="61"/>
      <c r="AS117" s="61"/>
      <c r="AT117" s="63"/>
    </row>
    <row r="118" spans="1:46" ht="15.75" x14ac:dyDescent="0.25">
      <c r="A118" s="77"/>
      <c r="B118" s="77"/>
      <c r="C118" s="77"/>
      <c r="D118" s="77"/>
      <c r="E118" s="79"/>
      <c r="F118" s="79"/>
      <c r="G118" s="79"/>
      <c r="H118" s="77"/>
      <c r="I118" s="77"/>
      <c r="J118" s="77"/>
      <c r="K118" s="81"/>
      <c r="L118" s="77"/>
      <c r="M118" s="77"/>
      <c r="N118" s="77"/>
      <c r="O118" s="85"/>
      <c r="P118" s="77"/>
      <c r="Q118" s="77"/>
      <c r="R118" s="83"/>
      <c r="S118" s="83"/>
      <c r="T118" s="81"/>
      <c r="U118" s="81"/>
      <c r="V118" s="77"/>
      <c r="AC118" s="75"/>
      <c r="AD118" s="77"/>
      <c r="AF118" s="61"/>
      <c r="AG118" s="61"/>
      <c r="AH118" s="6"/>
      <c r="AI118" s="61"/>
      <c r="AJ118" s="61"/>
      <c r="AK118" s="61"/>
      <c r="AL118" s="61"/>
      <c r="AM118" s="63"/>
      <c r="AN118" s="6"/>
      <c r="AO118" s="56"/>
      <c r="AP118" s="61"/>
      <c r="AQ118" s="61"/>
      <c r="AR118" s="61"/>
      <c r="AS118" s="61"/>
      <c r="AT118" s="63"/>
    </row>
    <row r="119" spans="1:46" ht="15.75" x14ac:dyDescent="0.25">
      <c r="A119" s="76"/>
      <c r="B119" s="76"/>
      <c r="C119" s="76"/>
      <c r="D119" s="76"/>
      <c r="E119" s="78"/>
      <c r="F119" s="78"/>
      <c r="G119" s="78"/>
      <c r="H119" s="76"/>
      <c r="I119" s="76"/>
      <c r="J119" s="76"/>
      <c r="K119" s="80"/>
      <c r="L119" s="76"/>
      <c r="M119" s="76"/>
      <c r="N119" s="76"/>
      <c r="O119" s="84"/>
      <c r="P119" s="76"/>
      <c r="Q119" s="76"/>
      <c r="R119" s="82"/>
      <c r="S119" s="82"/>
      <c r="T119" s="80"/>
      <c r="U119" s="80"/>
      <c r="V119" s="76"/>
      <c r="AC119" s="75"/>
      <c r="AD119" s="76"/>
      <c r="AF119" s="61"/>
      <c r="AG119" s="61"/>
      <c r="AH119" s="6"/>
      <c r="AI119" s="61"/>
      <c r="AJ119" s="61"/>
      <c r="AK119" s="61"/>
      <c r="AL119" s="61"/>
      <c r="AM119" s="63"/>
      <c r="AN119" s="6"/>
      <c r="AO119" s="56"/>
      <c r="AP119" s="61"/>
      <c r="AQ119" s="61"/>
      <c r="AR119" s="61"/>
      <c r="AS119" s="61"/>
      <c r="AT119" s="63"/>
    </row>
    <row r="120" spans="1:46" ht="15.75" x14ac:dyDescent="0.25">
      <c r="A120" s="76"/>
      <c r="B120" s="76"/>
      <c r="C120" s="76"/>
      <c r="D120" s="76"/>
      <c r="E120" s="78"/>
      <c r="F120" s="78"/>
      <c r="G120" s="78"/>
      <c r="H120" s="76"/>
      <c r="I120" s="76"/>
      <c r="J120" s="76"/>
      <c r="K120" s="80"/>
      <c r="L120" s="76"/>
      <c r="M120" s="76"/>
      <c r="N120" s="76"/>
      <c r="O120" s="84"/>
      <c r="P120" s="76"/>
      <c r="Q120" s="76"/>
      <c r="R120" s="82"/>
      <c r="S120" s="82"/>
      <c r="T120" s="80"/>
      <c r="U120" s="80"/>
      <c r="V120" s="76"/>
      <c r="AC120" s="75"/>
      <c r="AD120" s="76"/>
      <c r="AF120" s="61"/>
      <c r="AG120" s="61"/>
      <c r="AH120" s="6"/>
      <c r="AI120" s="61"/>
      <c r="AJ120" s="61"/>
      <c r="AK120" s="61"/>
      <c r="AL120" s="61"/>
      <c r="AM120" s="63"/>
      <c r="AN120" s="6"/>
      <c r="AO120" s="56"/>
      <c r="AP120" s="61"/>
      <c r="AQ120" s="61"/>
      <c r="AR120" s="61"/>
      <c r="AS120" s="61"/>
      <c r="AT120" s="63"/>
    </row>
    <row r="121" spans="1:46" ht="15.75" x14ac:dyDescent="0.25">
      <c r="A121" s="76"/>
      <c r="B121" s="76"/>
      <c r="C121" s="76"/>
      <c r="D121" s="76"/>
      <c r="E121" s="78"/>
      <c r="F121" s="78"/>
      <c r="G121" s="78"/>
      <c r="H121" s="76"/>
      <c r="I121" s="76"/>
      <c r="J121" s="76"/>
      <c r="K121" s="80"/>
      <c r="L121" s="76"/>
      <c r="M121" s="76"/>
      <c r="N121" s="76"/>
      <c r="O121" s="84"/>
      <c r="P121" s="76"/>
      <c r="Q121" s="76"/>
      <c r="R121" s="82"/>
      <c r="S121" s="82"/>
      <c r="T121" s="80"/>
      <c r="U121" s="80"/>
      <c r="V121" s="76"/>
      <c r="AC121" s="75"/>
      <c r="AD121" s="76"/>
      <c r="AF121" s="61"/>
      <c r="AG121" s="61"/>
      <c r="AH121" s="6"/>
      <c r="AI121" s="61"/>
      <c r="AJ121" s="61"/>
      <c r="AK121" s="61"/>
      <c r="AL121" s="61"/>
      <c r="AM121" s="63"/>
      <c r="AN121" s="6"/>
      <c r="AO121" s="56"/>
      <c r="AP121" s="61"/>
      <c r="AQ121" s="61"/>
      <c r="AR121" s="61"/>
      <c r="AS121" s="61"/>
      <c r="AT121" s="63"/>
    </row>
    <row r="122" spans="1:46" ht="15.75" x14ac:dyDescent="0.25">
      <c r="A122" s="76"/>
      <c r="B122" s="76"/>
      <c r="C122" s="76"/>
      <c r="D122" s="76"/>
      <c r="E122" s="78"/>
      <c r="F122" s="78"/>
      <c r="G122" s="78"/>
      <c r="H122" s="76"/>
      <c r="I122" s="76"/>
      <c r="J122" s="76"/>
      <c r="K122" s="80"/>
      <c r="L122" s="76"/>
      <c r="M122" s="76"/>
      <c r="N122" s="76"/>
      <c r="O122" s="84"/>
      <c r="P122" s="76"/>
      <c r="Q122" s="76"/>
      <c r="R122" s="82"/>
      <c r="S122" s="82"/>
      <c r="T122" s="80"/>
      <c r="U122" s="80"/>
      <c r="V122" s="76"/>
      <c r="AC122" s="75"/>
      <c r="AD122" s="76"/>
      <c r="AF122" s="61"/>
      <c r="AG122" s="61"/>
      <c r="AH122" s="6"/>
      <c r="AI122" s="61"/>
      <c r="AJ122" s="61"/>
      <c r="AK122" s="61"/>
      <c r="AL122" s="61"/>
      <c r="AM122" s="63"/>
      <c r="AN122" s="6"/>
      <c r="AO122" s="56"/>
      <c r="AP122" s="61"/>
      <c r="AQ122" s="61"/>
      <c r="AR122" s="61"/>
      <c r="AS122" s="61"/>
      <c r="AT122" s="63"/>
    </row>
    <row r="123" spans="1:46" ht="15.75" x14ac:dyDescent="0.25">
      <c r="A123" s="76"/>
      <c r="B123" s="76"/>
      <c r="C123" s="76"/>
      <c r="D123" s="76"/>
      <c r="E123" s="78"/>
      <c r="F123" s="78"/>
      <c r="G123" s="78"/>
      <c r="H123" s="76"/>
      <c r="I123" s="76"/>
      <c r="J123" s="76"/>
      <c r="K123" s="80"/>
      <c r="L123" s="76"/>
      <c r="M123" s="76"/>
      <c r="N123" s="76"/>
      <c r="O123" s="84"/>
      <c r="P123" s="76"/>
      <c r="Q123" s="76"/>
      <c r="R123" s="82"/>
      <c r="S123" s="82"/>
      <c r="T123" s="80"/>
      <c r="U123" s="80"/>
      <c r="V123" s="76"/>
      <c r="AC123" s="75"/>
      <c r="AD123" s="76"/>
      <c r="AF123" s="61"/>
      <c r="AG123" s="61"/>
      <c r="AH123" s="6"/>
      <c r="AI123" s="61"/>
      <c r="AJ123" s="61"/>
      <c r="AK123" s="61"/>
      <c r="AL123" s="61"/>
      <c r="AM123" s="63"/>
      <c r="AN123" s="6"/>
      <c r="AO123" s="56"/>
      <c r="AP123" s="61"/>
      <c r="AQ123" s="61"/>
      <c r="AR123" s="61"/>
      <c r="AS123" s="61"/>
      <c r="AT123" s="63"/>
    </row>
    <row r="124" spans="1:46" ht="15.75" x14ac:dyDescent="0.25">
      <c r="A124" s="76"/>
      <c r="B124" s="76"/>
      <c r="C124" s="76"/>
      <c r="D124" s="76"/>
      <c r="E124" s="78"/>
      <c r="F124" s="78"/>
      <c r="G124" s="78"/>
      <c r="H124" s="76"/>
      <c r="I124" s="76"/>
      <c r="J124" s="76"/>
      <c r="K124" s="80"/>
      <c r="L124" s="76"/>
      <c r="M124" s="76"/>
      <c r="N124" s="76"/>
      <c r="O124" s="84"/>
      <c r="P124" s="76"/>
      <c r="Q124" s="76"/>
      <c r="R124" s="82"/>
      <c r="S124" s="82"/>
      <c r="T124" s="80"/>
      <c r="U124" s="80"/>
      <c r="V124" s="76"/>
      <c r="AC124" s="75"/>
      <c r="AD124" s="76"/>
      <c r="AF124" s="61"/>
      <c r="AG124" s="61"/>
      <c r="AH124" s="6"/>
      <c r="AI124" s="61"/>
      <c r="AJ124" s="61"/>
      <c r="AK124" s="61"/>
      <c r="AL124" s="61"/>
      <c r="AM124" s="63"/>
      <c r="AN124" s="6"/>
      <c r="AO124" s="56"/>
      <c r="AP124" s="61"/>
      <c r="AQ124" s="61"/>
      <c r="AR124" s="61"/>
      <c r="AS124" s="61"/>
      <c r="AT124" s="63"/>
    </row>
    <row r="125" spans="1:46" ht="15.75" x14ac:dyDescent="0.25">
      <c r="A125" s="76"/>
      <c r="B125" s="76"/>
      <c r="C125" s="76"/>
      <c r="D125" s="76"/>
      <c r="E125" s="78"/>
      <c r="F125" s="78"/>
      <c r="G125" s="78"/>
      <c r="H125" s="76"/>
      <c r="I125" s="76"/>
      <c r="J125" s="76"/>
      <c r="K125" s="80"/>
      <c r="L125" s="76"/>
      <c r="M125" s="76"/>
      <c r="N125" s="76"/>
      <c r="O125" s="84"/>
      <c r="P125" s="76"/>
      <c r="Q125" s="76"/>
      <c r="R125" s="82"/>
      <c r="S125" s="82"/>
      <c r="T125" s="80"/>
      <c r="U125" s="80"/>
      <c r="V125" s="76"/>
      <c r="AC125" s="75"/>
      <c r="AD125" s="76"/>
      <c r="AF125" s="61"/>
      <c r="AG125" s="61"/>
      <c r="AH125" s="6"/>
      <c r="AI125" s="61"/>
      <c r="AJ125" s="61"/>
      <c r="AK125" s="61"/>
      <c r="AL125" s="61"/>
      <c r="AM125" s="63"/>
      <c r="AN125" s="6"/>
      <c r="AO125" s="56"/>
      <c r="AP125" s="61"/>
      <c r="AQ125" s="61"/>
      <c r="AR125" s="61"/>
      <c r="AS125" s="61"/>
      <c r="AT125" s="63"/>
    </row>
    <row r="126" spans="1:46" ht="15.75" x14ac:dyDescent="0.25">
      <c r="A126" s="76"/>
      <c r="B126" s="76"/>
      <c r="C126" s="76"/>
      <c r="D126" s="76"/>
      <c r="E126" s="78"/>
      <c r="F126" s="78"/>
      <c r="G126" s="78"/>
      <c r="H126" s="76"/>
      <c r="I126" s="76"/>
      <c r="J126" s="76"/>
      <c r="K126" s="80"/>
      <c r="L126" s="76"/>
      <c r="M126" s="76"/>
      <c r="N126" s="76"/>
      <c r="O126" s="84"/>
      <c r="P126" s="76"/>
      <c r="Q126" s="76"/>
      <c r="R126" s="82"/>
      <c r="S126" s="82"/>
      <c r="T126" s="80"/>
      <c r="U126" s="80"/>
      <c r="V126" s="76"/>
      <c r="AC126" s="75"/>
      <c r="AD126" s="76"/>
      <c r="AF126" s="61"/>
      <c r="AG126" s="61"/>
      <c r="AH126" s="6"/>
      <c r="AI126" s="61"/>
      <c r="AJ126" s="61"/>
      <c r="AK126" s="61"/>
      <c r="AL126" s="61"/>
      <c r="AM126" s="63"/>
      <c r="AN126" s="6"/>
      <c r="AO126" s="56"/>
      <c r="AP126" s="61"/>
      <c r="AQ126" s="61"/>
      <c r="AR126" s="61"/>
      <c r="AS126" s="61"/>
      <c r="AT126" s="63"/>
    </row>
    <row r="127" spans="1:46" ht="15.75" x14ac:dyDescent="0.25">
      <c r="A127" s="76"/>
      <c r="B127" s="76"/>
      <c r="C127" s="76"/>
      <c r="D127" s="76"/>
      <c r="E127" s="78"/>
      <c r="F127" s="78"/>
      <c r="G127" s="78"/>
      <c r="H127" s="76"/>
      <c r="I127" s="76"/>
      <c r="J127" s="76"/>
      <c r="K127" s="80"/>
      <c r="L127" s="76"/>
      <c r="M127" s="76"/>
      <c r="N127" s="76"/>
      <c r="O127" s="84"/>
      <c r="P127" s="76"/>
      <c r="Q127" s="76"/>
      <c r="R127" s="82"/>
      <c r="S127" s="82"/>
      <c r="T127" s="80"/>
      <c r="U127" s="80"/>
      <c r="V127" s="76"/>
      <c r="AC127" s="75"/>
      <c r="AD127" s="76"/>
      <c r="AF127" s="61"/>
      <c r="AG127" s="61"/>
      <c r="AH127" s="6"/>
      <c r="AI127" s="61"/>
      <c r="AJ127" s="61"/>
      <c r="AK127" s="61"/>
      <c r="AL127" s="61"/>
      <c r="AM127" s="63"/>
      <c r="AN127" s="6"/>
      <c r="AO127" s="56"/>
      <c r="AP127" s="61"/>
      <c r="AQ127" s="61"/>
      <c r="AR127" s="61"/>
      <c r="AS127" s="61"/>
      <c r="AT127" s="63"/>
    </row>
    <row r="128" spans="1:46" ht="15.75" x14ac:dyDescent="0.25">
      <c r="A128" s="76"/>
      <c r="B128" s="76"/>
      <c r="C128" s="76"/>
      <c r="D128" s="76"/>
      <c r="E128" s="78"/>
      <c r="F128" s="78"/>
      <c r="G128" s="78"/>
      <c r="H128" s="76"/>
      <c r="I128" s="76"/>
      <c r="J128" s="76"/>
      <c r="K128" s="80"/>
      <c r="L128" s="76"/>
      <c r="M128" s="76"/>
      <c r="N128" s="76"/>
      <c r="O128" s="84"/>
      <c r="P128" s="76"/>
      <c r="Q128" s="76"/>
      <c r="R128" s="82"/>
      <c r="S128" s="82"/>
      <c r="T128" s="80"/>
      <c r="U128" s="80"/>
      <c r="V128" s="76"/>
      <c r="AC128" s="75"/>
      <c r="AD128" s="76"/>
      <c r="AF128" s="61"/>
      <c r="AG128" s="61"/>
      <c r="AH128" s="6"/>
      <c r="AI128" s="61"/>
      <c r="AJ128" s="61"/>
      <c r="AK128" s="61"/>
      <c r="AL128" s="61"/>
      <c r="AM128" s="63"/>
      <c r="AN128" s="6"/>
      <c r="AO128" s="56"/>
      <c r="AP128" s="61"/>
      <c r="AQ128" s="61"/>
      <c r="AR128" s="61"/>
      <c r="AS128" s="61"/>
      <c r="AT128" s="63"/>
    </row>
    <row r="129" spans="1:46" ht="15.75" x14ac:dyDescent="0.25">
      <c r="A129" s="76"/>
      <c r="B129" s="76"/>
      <c r="C129" s="76"/>
      <c r="D129" s="76"/>
      <c r="E129" s="78"/>
      <c r="F129" s="78"/>
      <c r="G129" s="78"/>
      <c r="H129" s="76"/>
      <c r="I129" s="76"/>
      <c r="J129" s="76"/>
      <c r="K129" s="80"/>
      <c r="L129" s="76"/>
      <c r="M129" s="76"/>
      <c r="N129" s="76"/>
      <c r="O129" s="84"/>
      <c r="P129" s="76"/>
      <c r="Q129" s="76"/>
      <c r="R129" s="82"/>
      <c r="S129" s="82"/>
      <c r="T129" s="80"/>
      <c r="U129" s="80"/>
      <c r="V129" s="76"/>
      <c r="AC129" s="75"/>
      <c r="AD129" s="76"/>
      <c r="AF129" s="61"/>
      <c r="AG129" s="61"/>
      <c r="AH129" s="6"/>
      <c r="AI129" s="61"/>
      <c r="AJ129" s="61"/>
      <c r="AK129" s="61"/>
      <c r="AL129" s="61"/>
      <c r="AM129" s="63"/>
      <c r="AN129" s="6"/>
      <c r="AO129" s="56"/>
      <c r="AP129" s="61"/>
      <c r="AQ129" s="61"/>
      <c r="AR129" s="61"/>
      <c r="AS129" s="61"/>
      <c r="AT129" s="63"/>
    </row>
    <row r="130" spans="1:46" ht="15.75" x14ac:dyDescent="0.25">
      <c r="A130" s="76"/>
      <c r="B130" s="76"/>
      <c r="C130" s="76"/>
      <c r="D130" s="76"/>
      <c r="E130" s="78"/>
      <c r="F130" s="78"/>
      <c r="G130" s="78"/>
      <c r="H130" s="76"/>
      <c r="I130" s="76"/>
      <c r="J130" s="76"/>
      <c r="K130" s="80"/>
      <c r="L130" s="76"/>
      <c r="M130" s="76"/>
      <c r="N130" s="76"/>
      <c r="O130" s="84"/>
      <c r="P130" s="76"/>
      <c r="Q130" s="76"/>
      <c r="R130" s="82"/>
      <c r="S130" s="82"/>
      <c r="T130" s="80"/>
      <c r="U130" s="80"/>
      <c r="V130" s="76"/>
      <c r="AC130" s="75"/>
      <c r="AD130" s="76"/>
      <c r="AF130" s="61"/>
      <c r="AG130" s="61"/>
      <c r="AH130" s="6"/>
      <c r="AI130" s="61"/>
      <c r="AJ130" s="61"/>
      <c r="AK130" s="61"/>
      <c r="AL130" s="61"/>
      <c r="AM130" s="63"/>
      <c r="AN130" s="6"/>
      <c r="AO130" s="56"/>
      <c r="AP130" s="61"/>
      <c r="AQ130" s="61"/>
      <c r="AR130" s="61"/>
      <c r="AS130" s="61"/>
      <c r="AT130" s="63"/>
    </row>
    <row r="131" spans="1:46" ht="15.75" x14ac:dyDescent="0.25">
      <c r="A131" s="76"/>
      <c r="B131" s="76"/>
      <c r="C131" s="76"/>
      <c r="D131" s="76"/>
      <c r="E131" s="78"/>
      <c r="F131" s="78"/>
      <c r="G131" s="78"/>
      <c r="H131" s="76"/>
      <c r="I131" s="76"/>
      <c r="J131" s="76"/>
      <c r="K131" s="80"/>
      <c r="L131" s="76"/>
      <c r="M131" s="76"/>
      <c r="N131" s="76"/>
      <c r="O131" s="84"/>
      <c r="P131" s="76"/>
      <c r="Q131" s="76"/>
      <c r="R131" s="82"/>
      <c r="S131" s="82"/>
      <c r="T131" s="80"/>
      <c r="U131" s="80"/>
      <c r="V131" s="76"/>
      <c r="AC131" s="75"/>
      <c r="AD131" s="76"/>
      <c r="AF131" s="61"/>
      <c r="AG131" s="61"/>
      <c r="AH131" s="6"/>
      <c r="AI131" s="61"/>
      <c r="AJ131" s="61"/>
      <c r="AK131" s="61"/>
      <c r="AL131" s="61"/>
      <c r="AM131" s="63"/>
      <c r="AN131" s="6"/>
      <c r="AO131" s="56"/>
      <c r="AP131" s="61"/>
      <c r="AQ131" s="61"/>
      <c r="AR131" s="61"/>
      <c r="AS131" s="61"/>
      <c r="AT131" s="63"/>
    </row>
    <row r="132" spans="1:46" ht="15.75" x14ac:dyDescent="0.25">
      <c r="A132" s="76"/>
      <c r="B132" s="76"/>
      <c r="C132" s="76"/>
      <c r="D132" s="76"/>
      <c r="E132" s="78"/>
      <c r="F132" s="78"/>
      <c r="G132" s="78"/>
      <c r="H132" s="76"/>
      <c r="I132" s="76"/>
      <c r="J132" s="76"/>
      <c r="K132" s="80"/>
      <c r="L132" s="76"/>
      <c r="M132" s="76"/>
      <c r="N132" s="76"/>
      <c r="O132" s="84"/>
      <c r="P132" s="76"/>
      <c r="Q132" s="76"/>
      <c r="R132" s="82"/>
      <c r="S132" s="82"/>
      <c r="T132" s="80"/>
      <c r="U132" s="80"/>
      <c r="V132" s="76"/>
      <c r="AC132" s="75"/>
      <c r="AD132" s="76"/>
      <c r="AF132" s="61"/>
      <c r="AG132" s="61"/>
      <c r="AH132" s="6"/>
      <c r="AI132" s="61"/>
      <c r="AJ132" s="61"/>
      <c r="AK132" s="61"/>
      <c r="AL132" s="61"/>
      <c r="AM132" s="63"/>
      <c r="AN132" s="6"/>
      <c r="AO132" s="56"/>
      <c r="AP132" s="61"/>
      <c r="AQ132" s="61"/>
      <c r="AR132" s="61"/>
      <c r="AS132" s="61"/>
      <c r="AT132" s="63"/>
    </row>
    <row r="133" spans="1:46" ht="15.75" x14ac:dyDescent="0.25">
      <c r="A133" s="76"/>
      <c r="B133" s="76"/>
      <c r="C133" s="76"/>
      <c r="D133" s="76"/>
      <c r="E133" s="78"/>
      <c r="F133" s="78"/>
      <c r="G133" s="78"/>
      <c r="H133" s="76"/>
      <c r="I133" s="76"/>
      <c r="J133" s="76"/>
      <c r="K133" s="80"/>
      <c r="L133" s="76"/>
      <c r="M133" s="76"/>
      <c r="N133" s="76"/>
      <c r="O133" s="84"/>
      <c r="P133" s="76"/>
      <c r="Q133" s="76"/>
      <c r="R133" s="82"/>
      <c r="S133" s="82"/>
      <c r="T133" s="80"/>
      <c r="U133" s="80"/>
      <c r="V133" s="76"/>
      <c r="AC133" s="75"/>
      <c r="AD133" s="76"/>
      <c r="AF133" s="61"/>
      <c r="AG133" s="61"/>
      <c r="AH133" s="6"/>
      <c r="AI133" s="61"/>
      <c r="AJ133" s="61"/>
      <c r="AK133" s="61"/>
      <c r="AL133" s="61"/>
      <c r="AM133" s="63"/>
      <c r="AN133" s="6"/>
      <c r="AO133" s="56"/>
      <c r="AP133" s="61"/>
      <c r="AQ133" s="61"/>
      <c r="AR133" s="61"/>
      <c r="AS133" s="61"/>
      <c r="AT133" s="63"/>
    </row>
    <row r="134" spans="1:46" ht="15.75" x14ac:dyDescent="0.25">
      <c r="A134" s="76"/>
      <c r="B134" s="76"/>
      <c r="C134" s="76"/>
      <c r="D134" s="76"/>
      <c r="E134" s="78"/>
      <c r="F134" s="78"/>
      <c r="G134" s="78"/>
      <c r="H134" s="76"/>
      <c r="I134" s="76"/>
      <c r="J134" s="76"/>
      <c r="K134" s="80"/>
      <c r="L134" s="76"/>
      <c r="M134" s="76"/>
      <c r="N134" s="76"/>
      <c r="O134" s="84"/>
      <c r="P134" s="76"/>
      <c r="Q134" s="76"/>
      <c r="R134" s="82"/>
      <c r="S134" s="82"/>
      <c r="T134" s="80"/>
      <c r="U134" s="80"/>
      <c r="V134" s="76"/>
      <c r="AC134" s="75"/>
      <c r="AD134" s="76"/>
      <c r="AF134" s="61"/>
      <c r="AG134" s="61"/>
      <c r="AH134" s="6"/>
      <c r="AI134" s="61"/>
      <c r="AJ134" s="61"/>
      <c r="AK134" s="61"/>
      <c r="AL134" s="61"/>
      <c r="AM134" s="63"/>
      <c r="AN134" s="6"/>
      <c r="AO134" s="56"/>
      <c r="AP134" s="61"/>
      <c r="AQ134" s="61"/>
      <c r="AR134" s="61"/>
      <c r="AS134" s="61"/>
      <c r="AT134" s="63"/>
    </row>
    <row r="135" spans="1:46" ht="15.75" x14ac:dyDescent="0.25">
      <c r="A135" s="76"/>
      <c r="B135" s="76"/>
      <c r="C135" s="76"/>
      <c r="D135" s="76"/>
      <c r="E135" s="78"/>
      <c r="F135" s="78"/>
      <c r="G135" s="78"/>
      <c r="H135" s="76"/>
      <c r="I135" s="76"/>
      <c r="J135" s="76"/>
      <c r="K135" s="80"/>
      <c r="L135" s="76"/>
      <c r="M135" s="76"/>
      <c r="N135" s="76"/>
      <c r="O135" s="84"/>
      <c r="P135" s="76"/>
      <c r="Q135" s="76"/>
      <c r="R135" s="82"/>
      <c r="S135" s="82"/>
      <c r="T135" s="80"/>
      <c r="U135" s="80"/>
      <c r="V135" s="76"/>
      <c r="AC135" s="75"/>
      <c r="AD135" s="76"/>
      <c r="AF135" s="61"/>
      <c r="AG135" s="61"/>
      <c r="AH135" s="6"/>
      <c r="AI135" s="61"/>
      <c r="AJ135" s="61"/>
      <c r="AK135" s="61"/>
      <c r="AL135" s="61"/>
      <c r="AM135" s="63"/>
      <c r="AN135" s="6"/>
      <c r="AO135" s="56"/>
      <c r="AP135" s="61"/>
      <c r="AQ135" s="61"/>
      <c r="AR135" s="61"/>
      <c r="AS135" s="61"/>
      <c r="AT135" s="63"/>
    </row>
    <row r="136" spans="1:46" ht="15.75" x14ac:dyDescent="0.25">
      <c r="A136" s="76"/>
      <c r="B136" s="76"/>
      <c r="C136" s="76"/>
      <c r="D136" s="76"/>
      <c r="E136" s="78"/>
      <c r="F136" s="78"/>
      <c r="G136" s="78"/>
      <c r="H136" s="76"/>
      <c r="I136" s="76"/>
      <c r="J136" s="76"/>
      <c r="K136" s="80"/>
      <c r="L136" s="76"/>
      <c r="M136" s="76"/>
      <c r="N136" s="76"/>
      <c r="O136" s="84"/>
      <c r="P136" s="76"/>
      <c r="Q136" s="76"/>
      <c r="R136" s="82"/>
      <c r="S136" s="82"/>
      <c r="T136" s="80"/>
      <c r="U136" s="80"/>
      <c r="V136" s="76"/>
      <c r="AC136" s="75"/>
      <c r="AD136" s="76"/>
      <c r="AF136" s="61"/>
      <c r="AG136" s="61"/>
      <c r="AH136" s="6"/>
      <c r="AI136" s="61"/>
      <c r="AJ136" s="61"/>
      <c r="AK136" s="61"/>
      <c r="AL136" s="61"/>
      <c r="AM136" s="63"/>
      <c r="AN136" s="6"/>
      <c r="AO136" s="56"/>
      <c r="AP136" s="61"/>
      <c r="AQ136" s="61"/>
      <c r="AR136" s="61"/>
      <c r="AS136" s="61"/>
      <c r="AT136" s="63"/>
    </row>
    <row r="137" spans="1:46" ht="15.75" x14ac:dyDescent="0.25">
      <c r="A137" s="76"/>
      <c r="B137" s="76"/>
      <c r="C137" s="76"/>
      <c r="D137" s="76"/>
      <c r="E137" s="78"/>
      <c r="F137" s="78"/>
      <c r="G137" s="78"/>
      <c r="H137" s="76"/>
      <c r="I137" s="76"/>
      <c r="J137" s="76"/>
      <c r="K137" s="80"/>
      <c r="L137" s="76"/>
      <c r="M137" s="76"/>
      <c r="N137" s="76"/>
      <c r="O137" s="84"/>
      <c r="P137" s="76"/>
      <c r="Q137" s="76"/>
      <c r="R137" s="82"/>
      <c r="S137" s="82"/>
      <c r="T137" s="80"/>
      <c r="U137" s="80"/>
      <c r="V137" s="76"/>
      <c r="AC137" s="75"/>
      <c r="AD137" s="76"/>
      <c r="AF137" s="61"/>
      <c r="AG137" s="61"/>
      <c r="AH137" s="6"/>
      <c r="AI137" s="61"/>
      <c r="AJ137" s="61"/>
      <c r="AK137" s="61"/>
      <c r="AL137" s="61"/>
      <c r="AM137" s="63"/>
      <c r="AN137" s="6"/>
      <c r="AO137" s="56"/>
      <c r="AP137" s="61"/>
      <c r="AQ137" s="61"/>
      <c r="AR137" s="61"/>
      <c r="AS137" s="61"/>
      <c r="AT137" s="63"/>
    </row>
    <row r="138" spans="1:46" ht="15.75" x14ac:dyDescent="0.25">
      <c r="A138" s="76"/>
      <c r="B138" s="76"/>
      <c r="C138" s="76"/>
      <c r="D138" s="76"/>
      <c r="E138" s="78"/>
      <c r="F138" s="78"/>
      <c r="G138" s="78"/>
      <c r="H138" s="76"/>
      <c r="I138" s="76"/>
      <c r="J138" s="76"/>
      <c r="K138" s="80"/>
      <c r="L138" s="76"/>
      <c r="M138" s="76"/>
      <c r="N138" s="76"/>
      <c r="O138" s="84"/>
      <c r="P138" s="76"/>
      <c r="Q138" s="76"/>
      <c r="R138" s="82"/>
      <c r="S138" s="82"/>
      <c r="T138" s="80"/>
      <c r="U138" s="80"/>
      <c r="V138" s="76"/>
      <c r="AC138" s="75"/>
      <c r="AD138" s="76"/>
      <c r="AF138" s="61"/>
      <c r="AG138" s="61"/>
      <c r="AH138" s="6"/>
      <c r="AI138" s="61"/>
      <c r="AJ138" s="61"/>
      <c r="AK138" s="61"/>
      <c r="AL138" s="61"/>
      <c r="AM138" s="63"/>
      <c r="AN138" s="6"/>
      <c r="AO138" s="56"/>
      <c r="AP138" s="61"/>
      <c r="AQ138" s="61"/>
      <c r="AR138" s="61"/>
      <c r="AS138" s="61"/>
      <c r="AT138" s="63"/>
    </row>
    <row r="139" spans="1:46" ht="15.75" x14ac:dyDescent="0.25">
      <c r="A139" s="76"/>
      <c r="B139" s="76"/>
      <c r="C139" s="76"/>
      <c r="D139" s="76"/>
      <c r="E139" s="78"/>
      <c r="F139" s="78"/>
      <c r="G139" s="78"/>
      <c r="H139" s="76"/>
      <c r="I139" s="76"/>
      <c r="J139" s="76"/>
      <c r="K139" s="80"/>
      <c r="L139" s="76"/>
      <c r="M139" s="76"/>
      <c r="N139" s="76"/>
      <c r="O139" s="84"/>
      <c r="P139" s="76"/>
      <c r="Q139" s="76"/>
      <c r="R139" s="82"/>
      <c r="S139" s="82"/>
      <c r="T139" s="80"/>
      <c r="U139" s="80"/>
      <c r="V139" s="76"/>
      <c r="AC139" s="75"/>
      <c r="AD139" s="76"/>
      <c r="AF139" s="61"/>
      <c r="AG139" s="61"/>
      <c r="AH139" s="6"/>
      <c r="AI139" s="61"/>
      <c r="AJ139" s="61"/>
      <c r="AK139" s="61"/>
      <c r="AL139" s="61"/>
      <c r="AM139" s="63"/>
      <c r="AN139" s="6"/>
      <c r="AO139" s="56"/>
      <c r="AP139" s="61"/>
      <c r="AQ139" s="61"/>
      <c r="AR139" s="61"/>
      <c r="AS139" s="61"/>
      <c r="AT139" s="63"/>
    </row>
    <row r="140" spans="1:46" ht="15.75" x14ac:dyDescent="0.25">
      <c r="A140" s="76"/>
      <c r="B140" s="76"/>
      <c r="C140" s="76"/>
      <c r="D140" s="76"/>
      <c r="E140" s="78"/>
      <c r="F140" s="78"/>
      <c r="G140" s="78"/>
      <c r="H140" s="76"/>
      <c r="I140" s="76"/>
      <c r="J140" s="76"/>
      <c r="K140" s="80"/>
      <c r="L140" s="76"/>
      <c r="M140" s="76"/>
      <c r="N140" s="76"/>
      <c r="O140" s="84"/>
      <c r="P140" s="76"/>
      <c r="Q140" s="76"/>
      <c r="R140" s="82"/>
      <c r="S140" s="82"/>
      <c r="T140" s="80"/>
      <c r="U140" s="80"/>
      <c r="V140" s="76"/>
      <c r="AC140" s="75"/>
      <c r="AD140" s="76"/>
      <c r="AF140" s="61"/>
      <c r="AG140" s="61"/>
      <c r="AH140" s="6"/>
      <c r="AI140" s="61"/>
      <c r="AJ140" s="61"/>
      <c r="AK140" s="61"/>
      <c r="AL140" s="61"/>
      <c r="AM140" s="63"/>
      <c r="AN140" s="6"/>
      <c r="AO140" s="56"/>
      <c r="AP140" s="61"/>
      <c r="AQ140" s="61"/>
      <c r="AR140" s="61"/>
      <c r="AS140" s="61"/>
      <c r="AT140" s="63"/>
    </row>
    <row r="141" spans="1:46" ht="15.75" x14ac:dyDescent="0.25">
      <c r="A141" s="76"/>
      <c r="B141" s="76"/>
      <c r="C141" s="76"/>
      <c r="D141" s="76"/>
      <c r="E141" s="78"/>
      <c r="F141" s="78"/>
      <c r="G141" s="78"/>
      <c r="H141" s="76"/>
      <c r="I141" s="76"/>
      <c r="J141" s="76"/>
      <c r="K141" s="80"/>
      <c r="L141" s="76"/>
      <c r="M141" s="76"/>
      <c r="N141" s="76"/>
      <c r="O141" s="84"/>
      <c r="P141" s="76"/>
      <c r="Q141" s="76"/>
      <c r="R141" s="82"/>
      <c r="S141" s="82"/>
      <c r="T141" s="80"/>
      <c r="U141" s="80"/>
      <c r="V141" s="76"/>
      <c r="AC141" s="75"/>
      <c r="AD141" s="76"/>
      <c r="AF141" s="61"/>
      <c r="AG141" s="61"/>
      <c r="AH141" s="6"/>
      <c r="AI141" s="61"/>
      <c r="AJ141" s="61"/>
      <c r="AK141" s="61"/>
      <c r="AL141" s="61"/>
      <c r="AM141" s="63"/>
      <c r="AN141" s="6"/>
      <c r="AO141" s="56"/>
      <c r="AP141" s="61"/>
      <c r="AQ141" s="61"/>
      <c r="AR141" s="61"/>
      <c r="AS141" s="61"/>
      <c r="AT141" s="63"/>
    </row>
    <row r="142" spans="1:46" ht="15.75" x14ac:dyDescent="0.25">
      <c r="A142" s="76"/>
      <c r="B142" s="76"/>
      <c r="C142" s="76"/>
      <c r="D142" s="76"/>
      <c r="E142" s="78"/>
      <c r="F142" s="78"/>
      <c r="G142" s="78"/>
      <c r="H142" s="76"/>
      <c r="I142" s="76"/>
      <c r="J142" s="76"/>
      <c r="K142" s="80"/>
      <c r="L142" s="76"/>
      <c r="M142" s="76"/>
      <c r="N142" s="76"/>
      <c r="O142" s="84"/>
      <c r="P142" s="76"/>
      <c r="Q142" s="76"/>
      <c r="R142" s="82"/>
      <c r="S142" s="82"/>
      <c r="T142" s="80"/>
      <c r="U142" s="80"/>
      <c r="V142" s="76"/>
      <c r="AC142" s="75"/>
      <c r="AD142" s="76"/>
      <c r="AF142" s="61"/>
      <c r="AG142" s="61"/>
      <c r="AH142" s="6"/>
      <c r="AI142" s="61"/>
      <c r="AJ142" s="61"/>
      <c r="AK142" s="61"/>
      <c r="AL142" s="61"/>
      <c r="AM142" s="63"/>
      <c r="AN142" s="6"/>
      <c r="AO142" s="56"/>
      <c r="AP142" s="61"/>
      <c r="AQ142" s="61"/>
      <c r="AR142" s="61"/>
      <c r="AS142" s="61"/>
      <c r="AT142" s="63"/>
    </row>
    <row r="143" spans="1:46" ht="15.75" x14ac:dyDescent="0.25">
      <c r="A143" s="76"/>
      <c r="B143" s="76"/>
      <c r="C143" s="76"/>
      <c r="D143" s="76"/>
      <c r="E143" s="78"/>
      <c r="F143" s="78"/>
      <c r="G143" s="78"/>
      <c r="H143" s="76"/>
      <c r="I143" s="76"/>
      <c r="J143" s="76"/>
      <c r="K143" s="80"/>
      <c r="L143" s="76"/>
      <c r="M143" s="76"/>
      <c r="N143" s="76"/>
      <c r="O143" s="84"/>
      <c r="P143" s="76"/>
      <c r="Q143" s="76"/>
      <c r="R143" s="82"/>
      <c r="S143" s="82"/>
      <c r="T143" s="80"/>
      <c r="U143" s="80"/>
      <c r="V143" s="76"/>
      <c r="AC143" s="75"/>
      <c r="AD143" s="76"/>
      <c r="AF143" s="61"/>
      <c r="AG143" s="61"/>
      <c r="AH143" s="6"/>
      <c r="AI143" s="61"/>
      <c r="AJ143" s="61"/>
      <c r="AK143" s="61"/>
      <c r="AL143" s="61"/>
      <c r="AM143" s="63"/>
      <c r="AN143" s="6"/>
      <c r="AO143" s="56"/>
      <c r="AP143" s="61"/>
      <c r="AQ143" s="61"/>
      <c r="AR143" s="61"/>
      <c r="AS143" s="61"/>
      <c r="AT143" s="63"/>
    </row>
    <row r="144" spans="1:46" x14ac:dyDescent="0.2">
      <c r="A144" s="55"/>
      <c r="B144" s="55"/>
      <c r="C144" s="55"/>
      <c r="D144" s="55"/>
      <c r="E144" s="55"/>
      <c r="F144" s="55"/>
      <c r="G144" s="55"/>
      <c r="H144" s="55"/>
      <c r="I144" s="55"/>
      <c r="J144" s="55"/>
      <c r="K144" s="55"/>
      <c r="L144" s="55"/>
      <c r="M144" s="55"/>
      <c r="N144" s="55"/>
      <c r="O144" s="55"/>
      <c r="P144" s="55"/>
      <c r="Q144" s="55"/>
      <c r="R144" s="55"/>
      <c r="S144" s="55"/>
      <c r="T144" s="55"/>
      <c r="U144" s="55"/>
      <c r="V144" s="55"/>
      <c r="AC144" s="55"/>
      <c r="AD144" s="55"/>
    </row>
    <row r="145" spans="1:30" x14ac:dyDescent="0.2">
      <c r="A145" s="55"/>
      <c r="B145" s="55"/>
      <c r="C145" s="55"/>
      <c r="D145" s="55"/>
      <c r="E145" s="55"/>
      <c r="F145" s="55"/>
      <c r="G145" s="55"/>
      <c r="H145" s="55"/>
      <c r="I145" s="55"/>
      <c r="J145" s="55"/>
      <c r="K145" s="55"/>
      <c r="L145" s="55"/>
      <c r="M145" s="55"/>
      <c r="N145" s="55"/>
      <c r="O145" s="55"/>
      <c r="P145" s="55"/>
      <c r="Q145" s="55"/>
      <c r="R145" s="55"/>
      <c r="S145" s="55"/>
      <c r="T145" s="55"/>
      <c r="U145" s="55"/>
      <c r="V145" s="55"/>
      <c r="AC145" s="55"/>
      <c r="AD145" s="55"/>
    </row>
    <row r="146" spans="1:30" x14ac:dyDescent="0.2">
      <c r="A146" s="55"/>
      <c r="B146" s="55"/>
      <c r="C146" s="55"/>
      <c r="D146" s="55"/>
      <c r="E146" s="55"/>
      <c r="F146" s="55"/>
      <c r="G146" s="55"/>
      <c r="H146" s="55"/>
      <c r="I146" s="55"/>
      <c r="J146" s="55"/>
      <c r="K146" s="55"/>
      <c r="L146" s="55"/>
      <c r="M146" s="55"/>
      <c r="N146" s="55"/>
      <c r="O146" s="55"/>
      <c r="P146" s="55"/>
      <c r="Q146" s="55"/>
      <c r="R146" s="55"/>
      <c r="S146" s="55"/>
      <c r="T146" s="55"/>
      <c r="U146" s="55"/>
      <c r="V146" s="55"/>
      <c r="AC146" s="55"/>
      <c r="AD146" s="55"/>
    </row>
    <row r="147" spans="1:30" x14ac:dyDescent="0.2">
      <c r="A147" s="55"/>
      <c r="B147" s="55"/>
      <c r="C147" s="55"/>
      <c r="D147" s="55"/>
      <c r="E147" s="55"/>
      <c r="F147" s="55"/>
      <c r="G147" s="55"/>
      <c r="H147" s="55"/>
      <c r="I147" s="55"/>
      <c r="J147" s="55"/>
      <c r="K147" s="55"/>
      <c r="L147" s="55"/>
      <c r="M147" s="55"/>
      <c r="N147" s="55"/>
      <c r="O147" s="55"/>
      <c r="P147" s="55"/>
      <c r="Q147" s="55"/>
      <c r="R147" s="55"/>
      <c r="S147" s="55"/>
      <c r="T147" s="55"/>
      <c r="U147" s="55"/>
      <c r="V147" s="55"/>
      <c r="AC147" s="55"/>
      <c r="AD147" s="55"/>
    </row>
    <row r="148" spans="1:30" x14ac:dyDescent="0.2">
      <c r="A148" s="55"/>
      <c r="B148" s="55"/>
      <c r="C148" s="55"/>
      <c r="D148" s="55"/>
      <c r="E148" s="55"/>
      <c r="F148" s="55"/>
      <c r="G148" s="55"/>
      <c r="H148" s="55"/>
      <c r="I148" s="55"/>
      <c r="J148" s="55"/>
      <c r="K148" s="55"/>
      <c r="L148" s="55"/>
      <c r="M148" s="55"/>
      <c r="N148" s="55"/>
      <c r="O148" s="55"/>
      <c r="P148" s="55"/>
      <c r="Q148" s="55"/>
      <c r="R148" s="55"/>
      <c r="S148" s="55"/>
      <c r="T148" s="55"/>
      <c r="U148" s="55"/>
      <c r="V148" s="55"/>
      <c r="AC148" s="55"/>
      <c r="AD148" s="55"/>
    </row>
    <row r="149" spans="1:30" x14ac:dyDescent="0.2">
      <c r="A149" s="55"/>
      <c r="B149" s="55"/>
      <c r="C149" s="55"/>
      <c r="D149" s="55"/>
      <c r="E149" s="55"/>
      <c r="F149" s="55"/>
      <c r="G149" s="55"/>
      <c r="H149" s="55"/>
      <c r="I149" s="55"/>
      <c r="J149" s="55"/>
      <c r="K149" s="55"/>
      <c r="L149" s="55"/>
      <c r="M149" s="55"/>
      <c r="N149" s="55"/>
      <c r="O149" s="55"/>
      <c r="P149" s="55"/>
      <c r="Q149" s="55"/>
      <c r="R149" s="55"/>
      <c r="S149" s="55"/>
      <c r="T149" s="55"/>
      <c r="U149" s="55"/>
      <c r="V149" s="55"/>
      <c r="AC149" s="55"/>
      <c r="AD149" s="55"/>
    </row>
    <row r="150" spans="1:30" x14ac:dyDescent="0.2">
      <c r="A150" s="55"/>
      <c r="B150" s="55"/>
      <c r="C150" s="55"/>
      <c r="D150" s="55"/>
      <c r="E150" s="55"/>
      <c r="F150" s="55"/>
      <c r="G150" s="55"/>
      <c r="H150" s="55"/>
      <c r="I150" s="55"/>
      <c r="J150" s="55"/>
      <c r="K150" s="55"/>
      <c r="L150" s="55"/>
      <c r="M150" s="55"/>
      <c r="N150" s="55"/>
      <c r="O150" s="55"/>
      <c r="P150" s="55"/>
      <c r="Q150" s="55"/>
      <c r="R150" s="55"/>
      <c r="S150" s="55"/>
      <c r="T150" s="55"/>
      <c r="U150" s="55"/>
      <c r="V150" s="55"/>
      <c r="AC150" s="55"/>
      <c r="AD150" s="55"/>
    </row>
    <row r="151" spans="1:30" x14ac:dyDescent="0.2">
      <c r="A151" s="55"/>
      <c r="B151" s="55"/>
      <c r="C151" s="55"/>
      <c r="D151" s="55"/>
      <c r="E151" s="55"/>
      <c r="F151" s="55"/>
      <c r="G151" s="55"/>
      <c r="H151" s="55"/>
      <c r="I151" s="55"/>
      <c r="J151" s="55"/>
      <c r="K151" s="55"/>
      <c r="L151" s="55"/>
      <c r="M151" s="55"/>
      <c r="N151" s="55"/>
      <c r="O151" s="55"/>
      <c r="P151" s="55"/>
      <c r="Q151" s="55"/>
      <c r="R151" s="55"/>
      <c r="S151" s="55"/>
      <c r="T151" s="55"/>
      <c r="U151" s="55"/>
      <c r="V151" s="55"/>
      <c r="AC151" s="55"/>
      <c r="AD151" s="55"/>
    </row>
    <row r="152" spans="1:30" x14ac:dyDescent="0.2">
      <c r="A152" s="55"/>
      <c r="B152" s="55"/>
      <c r="C152" s="55"/>
      <c r="D152" s="55"/>
      <c r="E152" s="55"/>
      <c r="F152" s="55"/>
      <c r="G152" s="55"/>
      <c r="H152" s="55"/>
      <c r="I152" s="55"/>
      <c r="J152" s="55"/>
      <c r="K152" s="55"/>
      <c r="L152" s="55"/>
      <c r="M152" s="55"/>
      <c r="N152" s="55"/>
      <c r="O152" s="55"/>
      <c r="P152" s="55"/>
      <c r="Q152" s="55"/>
      <c r="R152" s="55"/>
      <c r="S152" s="55"/>
      <c r="T152" s="55"/>
      <c r="U152" s="55"/>
      <c r="V152" s="55"/>
      <c r="AC152" s="55"/>
      <c r="AD152" s="55"/>
    </row>
    <row r="153" spans="1:30" x14ac:dyDescent="0.2">
      <c r="A153" s="55"/>
      <c r="B153" s="55"/>
      <c r="C153" s="55"/>
      <c r="D153" s="55"/>
      <c r="E153" s="55"/>
      <c r="F153" s="55"/>
      <c r="G153" s="55"/>
      <c r="H153" s="55"/>
      <c r="I153" s="55"/>
      <c r="J153" s="55"/>
      <c r="K153" s="55"/>
      <c r="L153" s="55"/>
      <c r="M153" s="55"/>
      <c r="N153" s="55"/>
      <c r="O153" s="55"/>
      <c r="P153" s="55"/>
      <c r="Q153" s="55"/>
      <c r="R153" s="55"/>
      <c r="S153" s="55"/>
      <c r="T153" s="55"/>
      <c r="U153" s="55"/>
      <c r="V153" s="55"/>
      <c r="AC153" s="55"/>
      <c r="AD153" s="55"/>
    </row>
    <row r="154" spans="1:30" x14ac:dyDescent="0.2">
      <c r="A154" s="55"/>
      <c r="B154" s="55"/>
      <c r="C154" s="55"/>
      <c r="D154" s="55"/>
      <c r="E154" s="55"/>
      <c r="F154" s="55"/>
      <c r="G154" s="55"/>
      <c r="H154" s="55"/>
      <c r="I154" s="55"/>
      <c r="J154" s="55"/>
      <c r="K154" s="55"/>
      <c r="L154" s="55"/>
      <c r="M154" s="55"/>
      <c r="N154" s="55"/>
      <c r="O154" s="55"/>
      <c r="P154" s="55"/>
      <c r="Q154" s="55"/>
      <c r="R154" s="55"/>
      <c r="S154" s="55"/>
      <c r="T154" s="55"/>
      <c r="U154" s="55"/>
      <c r="V154" s="55"/>
      <c r="AC154" s="55"/>
      <c r="AD154" s="55"/>
    </row>
    <row r="155" spans="1:30" x14ac:dyDescent="0.2">
      <c r="A155" s="55"/>
      <c r="B155" s="55"/>
      <c r="C155" s="55"/>
      <c r="D155" s="55"/>
      <c r="E155" s="55"/>
      <c r="F155" s="55"/>
      <c r="G155" s="55"/>
      <c r="H155" s="55"/>
      <c r="I155" s="55"/>
      <c r="J155" s="55"/>
      <c r="K155" s="55"/>
      <c r="L155" s="55"/>
      <c r="M155" s="55"/>
      <c r="N155" s="55"/>
      <c r="O155" s="55"/>
      <c r="P155" s="55"/>
      <c r="Q155" s="55"/>
      <c r="R155" s="55"/>
      <c r="S155" s="55"/>
      <c r="T155" s="55"/>
      <c r="U155" s="55"/>
      <c r="V155" s="55"/>
      <c r="AC155" s="55"/>
      <c r="AD155" s="55"/>
    </row>
    <row r="156" spans="1:30" x14ac:dyDescent="0.2">
      <c r="A156" s="55"/>
      <c r="B156" s="55"/>
      <c r="C156" s="55"/>
      <c r="D156" s="55"/>
      <c r="E156" s="55"/>
      <c r="F156" s="55"/>
      <c r="G156" s="55"/>
      <c r="H156" s="55"/>
      <c r="I156" s="55"/>
      <c r="J156" s="55"/>
      <c r="K156" s="55"/>
      <c r="L156" s="55"/>
      <c r="M156" s="55"/>
      <c r="N156" s="55"/>
      <c r="O156" s="55"/>
      <c r="P156" s="55"/>
      <c r="Q156" s="55"/>
      <c r="R156" s="55"/>
      <c r="S156" s="55"/>
      <c r="T156" s="55"/>
      <c r="U156" s="55"/>
      <c r="V156" s="55"/>
      <c r="AC156" s="55"/>
      <c r="AD156" s="55"/>
    </row>
    <row r="157" spans="1:30" x14ac:dyDescent="0.2">
      <c r="A157" s="55"/>
      <c r="B157" s="55"/>
      <c r="C157" s="55"/>
      <c r="D157" s="55"/>
      <c r="E157" s="55"/>
      <c r="F157" s="55"/>
      <c r="G157" s="55"/>
      <c r="H157" s="55"/>
      <c r="I157" s="55"/>
      <c r="J157" s="55"/>
      <c r="K157" s="55"/>
      <c r="L157" s="55"/>
      <c r="M157" s="55"/>
      <c r="N157" s="55"/>
      <c r="O157" s="55"/>
      <c r="P157" s="55"/>
      <c r="Q157" s="55"/>
      <c r="R157" s="55"/>
      <c r="S157" s="55"/>
      <c r="T157" s="55"/>
      <c r="U157" s="55"/>
      <c r="V157" s="55"/>
      <c r="AC157" s="55"/>
      <c r="AD157" s="55"/>
    </row>
    <row r="158" spans="1:30" x14ac:dyDescent="0.2">
      <c r="A158" s="55"/>
      <c r="B158" s="55"/>
      <c r="C158" s="55"/>
      <c r="D158" s="55"/>
      <c r="E158" s="55"/>
      <c r="F158" s="55"/>
      <c r="G158" s="55"/>
      <c r="H158" s="55"/>
      <c r="I158" s="55"/>
      <c r="J158" s="55"/>
      <c r="K158" s="55"/>
      <c r="L158" s="55"/>
      <c r="M158" s="55"/>
      <c r="N158" s="55"/>
      <c r="O158" s="55"/>
      <c r="P158" s="55"/>
      <c r="Q158" s="55"/>
      <c r="R158" s="55"/>
      <c r="S158" s="55"/>
      <c r="T158" s="55"/>
      <c r="U158" s="55"/>
      <c r="V158" s="55"/>
      <c r="AC158" s="55"/>
      <c r="AD158" s="55"/>
    </row>
    <row r="159" spans="1:30" x14ac:dyDescent="0.2">
      <c r="A159" s="55"/>
      <c r="B159" s="55"/>
      <c r="C159" s="55"/>
      <c r="D159" s="55"/>
      <c r="E159" s="55"/>
      <c r="F159" s="55"/>
      <c r="G159" s="55"/>
      <c r="H159" s="55"/>
      <c r="I159" s="55"/>
      <c r="J159" s="55"/>
      <c r="K159" s="55"/>
      <c r="L159" s="55"/>
      <c r="M159" s="55"/>
      <c r="N159" s="55"/>
      <c r="O159" s="55"/>
      <c r="P159" s="55"/>
      <c r="Q159" s="55"/>
      <c r="R159" s="55"/>
      <c r="S159" s="55"/>
      <c r="T159" s="55"/>
      <c r="U159" s="55"/>
      <c r="V159" s="55"/>
      <c r="AC159" s="55"/>
      <c r="AD159" s="55"/>
    </row>
    <row r="160" spans="1:30" x14ac:dyDescent="0.2">
      <c r="A160" s="55"/>
      <c r="B160" s="55"/>
      <c r="C160" s="55"/>
      <c r="D160" s="55"/>
      <c r="E160" s="55"/>
      <c r="F160" s="55"/>
      <c r="G160" s="55"/>
      <c r="H160" s="55"/>
      <c r="I160" s="55"/>
      <c r="J160" s="55"/>
      <c r="K160" s="55"/>
      <c r="L160" s="55"/>
      <c r="M160" s="55"/>
      <c r="N160" s="55"/>
      <c r="O160" s="55"/>
      <c r="P160" s="55"/>
      <c r="Q160" s="55"/>
      <c r="R160" s="55"/>
      <c r="S160" s="55"/>
      <c r="T160" s="55"/>
      <c r="U160" s="55"/>
      <c r="V160" s="55"/>
      <c r="AC160" s="55"/>
      <c r="AD160" s="55"/>
    </row>
    <row r="161" spans="1:30" x14ac:dyDescent="0.2">
      <c r="A161" s="55"/>
      <c r="B161" s="55"/>
      <c r="C161" s="55"/>
      <c r="D161" s="55"/>
      <c r="E161" s="55"/>
      <c r="F161" s="55"/>
      <c r="G161" s="55"/>
      <c r="H161" s="55"/>
      <c r="I161" s="55"/>
      <c r="J161" s="55"/>
      <c r="K161" s="55"/>
      <c r="L161" s="55"/>
      <c r="M161" s="55"/>
      <c r="N161" s="55"/>
      <c r="O161" s="55"/>
      <c r="P161" s="55"/>
      <c r="Q161" s="55"/>
      <c r="R161" s="55"/>
      <c r="S161" s="55"/>
      <c r="T161" s="55"/>
      <c r="U161" s="55"/>
      <c r="V161" s="55"/>
      <c r="AC161" s="55"/>
      <c r="AD161" s="55"/>
    </row>
    <row r="162" spans="1:30" x14ac:dyDescent="0.2">
      <c r="A162" s="55"/>
      <c r="B162" s="55"/>
      <c r="C162" s="55"/>
      <c r="D162" s="55"/>
      <c r="E162" s="55"/>
      <c r="F162" s="55"/>
      <c r="G162" s="55"/>
      <c r="H162" s="55"/>
      <c r="I162" s="55"/>
      <c r="J162" s="55"/>
      <c r="K162" s="55"/>
      <c r="L162" s="55"/>
      <c r="M162" s="55"/>
      <c r="N162" s="55"/>
      <c r="O162" s="55"/>
      <c r="P162" s="55"/>
      <c r="Q162" s="55"/>
      <c r="R162" s="55"/>
      <c r="S162" s="55"/>
      <c r="T162" s="55"/>
      <c r="U162" s="55"/>
      <c r="V162" s="55"/>
      <c r="AC162" s="55"/>
      <c r="AD162" s="55"/>
    </row>
    <row r="163" spans="1:30" x14ac:dyDescent="0.2">
      <c r="A163" s="55"/>
      <c r="B163" s="55"/>
      <c r="C163" s="55"/>
      <c r="D163" s="55"/>
      <c r="E163" s="55"/>
      <c r="F163" s="55"/>
      <c r="G163" s="55"/>
      <c r="H163" s="55"/>
      <c r="I163" s="55"/>
      <c r="J163" s="55"/>
      <c r="K163" s="55"/>
      <c r="L163" s="55"/>
      <c r="M163" s="55"/>
      <c r="N163" s="55"/>
      <c r="O163" s="55"/>
      <c r="P163" s="55"/>
      <c r="Q163" s="55"/>
      <c r="R163" s="55"/>
      <c r="S163" s="55"/>
      <c r="T163" s="55"/>
      <c r="U163" s="55"/>
      <c r="V163" s="55"/>
      <c r="AC163" s="55"/>
      <c r="AD163" s="55"/>
    </row>
    <row r="164" spans="1:30" x14ac:dyDescent="0.2">
      <c r="A164" s="55"/>
      <c r="B164" s="55"/>
      <c r="C164" s="55"/>
      <c r="D164" s="55"/>
      <c r="E164" s="55"/>
      <c r="F164" s="55"/>
      <c r="G164" s="55"/>
      <c r="H164" s="55"/>
      <c r="I164" s="55"/>
      <c r="J164" s="55"/>
      <c r="K164" s="55"/>
      <c r="L164" s="55"/>
      <c r="M164" s="55"/>
      <c r="N164" s="55"/>
      <c r="O164" s="55"/>
      <c r="P164" s="55"/>
      <c r="Q164" s="55"/>
      <c r="R164" s="55"/>
      <c r="S164" s="55"/>
      <c r="T164" s="55"/>
      <c r="U164" s="55"/>
      <c r="V164" s="55"/>
      <c r="AC164" s="55"/>
      <c r="AD164" s="55"/>
    </row>
    <row r="165" spans="1:30" x14ac:dyDescent="0.2">
      <c r="A165" s="55"/>
      <c r="B165" s="55"/>
      <c r="C165" s="55"/>
      <c r="D165" s="55"/>
      <c r="E165" s="55"/>
      <c r="F165" s="55"/>
      <c r="G165" s="55"/>
      <c r="H165" s="55"/>
      <c r="I165" s="55"/>
      <c r="J165" s="55"/>
      <c r="K165" s="55"/>
      <c r="L165" s="55"/>
      <c r="M165" s="55"/>
      <c r="N165" s="55"/>
      <c r="O165" s="55"/>
      <c r="P165" s="55"/>
      <c r="Q165" s="55"/>
      <c r="R165" s="55"/>
      <c r="S165" s="55"/>
      <c r="T165" s="55"/>
      <c r="U165" s="55"/>
      <c r="V165" s="55"/>
      <c r="AC165" s="55"/>
      <c r="AD165" s="55"/>
    </row>
    <row r="166" spans="1:30" x14ac:dyDescent="0.2">
      <c r="A166" s="55"/>
      <c r="B166" s="55"/>
      <c r="C166" s="55"/>
      <c r="D166" s="55"/>
      <c r="E166" s="55"/>
      <c r="F166" s="55"/>
      <c r="G166" s="55"/>
      <c r="H166" s="55"/>
      <c r="I166" s="55"/>
      <c r="J166" s="55"/>
      <c r="K166" s="55"/>
      <c r="L166" s="55"/>
      <c r="M166" s="55"/>
      <c r="N166" s="55"/>
      <c r="O166" s="55"/>
      <c r="P166" s="55"/>
      <c r="Q166" s="55"/>
      <c r="R166" s="55"/>
      <c r="S166" s="55"/>
      <c r="T166" s="55"/>
      <c r="U166" s="55"/>
      <c r="V166" s="55"/>
      <c r="AC166" s="55"/>
      <c r="AD166" s="55"/>
    </row>
    <row r="167" spans="1:30" x14ac:dyDescent="0.2">
      <c r="A167" s="55"/>
      <c r="B167" s="55"/>
      <c r="C167" s="55"/>
      <c r="D167" s="55"/>
      <c r="E167" s="55"/>
      <c r="F167" s="55"/>
      <c r="G167" s="55"/>
      <c r="H167" s="55"/>
      <c r="I167" s="55"/>
      <c r="J167" s="55"/>
      <c r="K167" s="55"/>
      <c r="L167" s="55"/>
      <c r="M167" s="55"/>
      <c r="N167" s="55"/>
      <c r="O167" s="55"/>
      <c r="P167" s="55"/>
      <c r="Q167" s="55"/>
      <c r="R167" s="55"/>
      <c r="S167" s="55"/>
      <c r="T167" s="55"/>
      <c r="U167" s="55"/>
      <c r="V167" s="55"/>
      <c r="AC167" s="55"/>
      <c r="AD167" s="55"/>
    </row>
    <row r="168" spans="1:30" x14ac:dyDescent="0.2">
      <c r="A168" s="55"/>
      <c r="B168" s="55"/>
      <c r="C168" s="55"/>
      <c r="D168" s="55"/>
      <c r="E168" s="55"/>
      <c r="F168" s="55"/>
      <c r="G168" s="55"/>
      <c r="H168" s="55"/>
      <c r="I168" s="55"/>
      <c r="J168" s="55"/>
      <c r="K168" s="55"/>
      <c r="L168" s="55"/>
      <c r="M168" s="55"/>
      <c r="N168" s="55"/>
      <c r="O168" s="55"/>
      <c r="P168" s="55"/>
      <c r="Q168" s="55"/>
      <c r="R168" s="55"/>
      <c r="S168" s="55"/>
      <c r="T168" s="55"/>
      <c r="U168" s="55"/>
      <c r="V168" s="55"/>
      <c r="AC168" s="55"/>
      <c r="AD168" s="55"/>
    </row>
    <row r="169" spans="1:30" x14ac:dyDescent="0.2">
      <c r="A169" s="55"/>
      <c r="B169" s="55"/>
      <c r="C169" s="55"/>
      <c r="D169" s="55"/>
      <c r="E169" s="55"/>
      <c r="F169" s="55"/>
      <c r="G169" s="55"/>
      <c r="H169" s="55"/>
      <c r="I169" s="55"/>
      <c r="J169" s="55"/>
      <c r="K169" s="55"/>
      <c r="L169" s="55"/>
      <c r="M169" s="55"/>
      <c r="N169" s="55"/>
      <c r="O169" s="55"/>
      <c r="P169" s="55"/>
      <c r="Q169" s="55"/>
      <c r="R169" s="55"/>
      <c r="S169" s="55"/>
      <c r="T169" s="55"/>
      <c r="U169" s="55"/>
      <c r="V169" s="55"/>
      <c r="AC169" s="55"/>
      <c r="AD169" s="55"/>
    </row>
    <row r="170" spans="1:30" x14ac:dyDescent="0.2">
      <c r="A170" s="55"/>
      <c r="B170" s="55"/>
      <c r="C170" s="55"/>
      <c r="D170" s="55"/>
      <c r="E170" s="55"/>
      <c r="F170" s="55"/>
      <c r="G170" s="55"/>
      <c r="H170" s="55"/>
      <c r="I170" s="55"/>
      <c r="J170" s="55"/>
      <c r="K170" s="55"/>
      <c r="L170" s="55"/>
      <c r="M170" s="55"/>
      <c r="N170" s="55"/>
      <c r="O170" s="55"/>
      <c r="P170" s="55"/>
      <c r="Q170" s="55"/>
      <c r="R170" s="55"/>
      <c r="S170" s="55"/>
      <c r="T170" s="55"/>
      <c r="U170" s="55"/>
      <c r="V170" s="55"/>
      <c r="AC170" s="55"/>
      <c r="AD170" s="55"/>
    </row>
    <row r="171" spans="1:30" x14ac:dyDescent="0.2">
      <c r="A171" s="55"/>
      <c r="B171" s="55"/>
      <c r="C171" s="55"/>
      <c r="D171" s="55"/>
      <c r="E171" s="55"/>
      <c r="F171" s="55"/>
      <c r="G171" s="55"/>
      <c r="H171" s="55"/>
      <c r="I171" s="55"/>
      <c r="J171" s="55"/>
      <c r="K171" s="55"/>
      <c r="L171" s="55"/>
      <c r="M171" s="55"/>
      <c r="N171" s="55"/>
      <c r="O171" s="55"/>
      <c r="P171" s="55"/>
      <c r="Q171" s="55"/>
      <c r="R171" s="55"/>
      <c r="S171" s="55"/>
      <c r="T171" s="55"/>
      <c r="U171" s="55"/>
      <c r="V171" s="55"/>
      <c r="AC171" s="55"/>
      <c r="AD171" s="55"/>
    </row>
    <row r="172" spans="1:30" x14ac:dyDescent="0.2">
      <c r="A172" s="55"/>
      <c r="B172" s="55"/>
      <c r="C172" s="55"/>
      <c r="D172" s="55"/>
      <c r="E172" s="55"/>
      <c r="F172" s="55"/>
      <c r="G172" s="55"/>
      <c r="H172" s="55"/>
      <c r="I172" s="55"/>
      <c r="J172" s="55"/>
      <c r="K172" s="55"/>
      <c r="L172" s="55"/>
      <c r="M172" s="55"/>
      <c r="N172" s="55"/>
      <c r="O172" s="55"/>
      <c r="P172" s="55"/>
      <c r="Q172" s="55"/>
      <c r="R172" s="55"/>
      <c r="S172" s="55"/>
      <c r="T172" s="55"/>
      <c r="U172" s="55"/>
      <c r="V172" s="55"/>
      <c r="AC172" s="55"/>
      <c r="AD172" s="55"/>
    </row>
    <row r="173" spans="1:30" x14ac:dyDescent="0.2">
      <c r="A173" s="55"/>
      <c r="B173" s="55"/>
      <c r="C173" s="55"/>
      <c r="D173" s="55"/>
      <c r="E173" s="55"/>
      <c r="F173" s="55"/>
      <c r="G173" s="55"/>
      <c r="H173" s="55"/>
      <c r="I173" s="55"/>
      <c r="J173" s="55"/>
      <c r="K173" s="55"/>
      <c r="L173" s="55"/>
      <c r="M173" s="55"/>
      <c r="N173" s="55"/>
      <c r="O173" s="55"/>
      <c r="P173" s="55"/>
      <c r="Q173" s="55"/>
      <c r="R173" s="55"/>
      <c r="S173" s="55"/>
      <c r="T173" s="55"/>
      <c r="U173" s="55"/>
      <c r="V173" s="55"/>
      <c r="AC173" s="55"/>
      <c r="AD173" s="55"/>
    </row>
    <row r="174" spans="1:30" x14ac:dyDescent="0.2">
      <c r="A174" s="55"/>
      <c r="B174" s="55"/>
      <c r="C174" s="55"/>
      <c r="D174" s="55"/>
      <c r="E174" s="55"/>
      <c r="F174" s="55"/>
      <c r="G174" s="55"/>
      <c r="H174" s="55"/>
      <c r="I174" s="55"/>
      <c r="J174" s="55"/>
      <c r="K174" s="55"/>
      <c r="L174" s="55"/>
      <c r="M174" s="55"/>
      <c r="N174" s="55"/>
      <c r="O174" s="55"/>
      <c r="P174" s="55"/>
      <c r="Q174" s="55"/>
      <c r="R174" s="55"/>
      <c r="S174" s="55"/>
      <c r="T174" s="55"/>
      <c r="U174" s="55"/>
      <c r="V174" s="55"/>
      <c r="AC174" s="55"/>
      <c r="AD174" s="55"/>
    </row>
    <row r="175" spans="1:30" x14ac:dyDescent="0.2">
      <c r="A175" s="55"/>
      <c r="B175" s="55"/>
      <c r="C175" s="55"/>
      <c r="D175" s="55"/>
      <c r="E175" s="55"/>
      <c r="F175" s="55"/>
      <c r="G175" s="55"/>
      <c r="H175" s="55"/>
      <c r="I175" s="55"/>
      <c r="J175" s="55"/>
      <c r="K175" s="55"/>
      <c r="L175" s="55"/>
      <c r="M175" s="55"/>
      <c r="N175" s="55"/>
      <c r="O175" s="55"/>
      <c r="P175" s="55"/>
      <c r="Q175" s="55"/>
      <c r="R175" s="55"/>
      <c r="S175" s="55"/>
      <c r="T175" s="55"/>
      <c r="U175" s="55"/>
      <c r="V175" s="55"/>
      <c r="AC175" s="55"/>
      <c r="AD175" s="55"/>
    </row>
    <row r="176" spans="1:30" x14ac:dyDescent="0.2">
      <c r="A176" s="55"/>
      <c r="B176" s="55"/>
      <c r="C176" s="55"/>
      <c r="D176" s="55"/>
      <c r="E176" s="55"/>
      <c r="F176" s="55"/>
      <c r="G176" s="55"/>
      <c r="H176" s="55"/>
      <c r="I176" s="55"/>
      <c r="J176" s="55"/>
      <c r="K176" s="55"/>
      <c r="L176" s="55"/>
      <c r="M176" s="55"/>
      <c r="N176" s="55"/>
      <c r="O176" s="55"/>
      <c r="P176" s="55"/>
      <c r="Q176" s="55"/>
      <c r="R176" s="55"/>
      <c r="S176" s="55"/>
      <c r="T176" s="55"/>
      <c r="U176" s="55"/>
      <c r="V176" s="55"/>
      <c r="AC176" s="55"/>
      <c r="AD176" s="55"/>
    </row>
    <row r="177" spans="1:30" x14ac:dyDescent="0.2">
      <c r="A177" s="55"/>
      <c r="B177" s="55"/>
      <c r="C177" s="55"/>
      <c r="D177" s="55"/>
      <c r="E177" s="55"/>
      <c r="F177" s="55"/>
      <c r="G177" s="55"/>
      <c r="H177" s="55"/>
      <c r="I177" s="55"/>
      <c r="J177" s="55"/>
      <c r="K177" s="55"/>
      <c r="L177" s="55"/>
      <c r="M177" s="55"/>
      <c r="N177" s="55"/>
      <c r="O177" s="55"/>
      <c r="P177" s="55"/>
      <c r="Q177" s="55"/>
      <c r="R177" s="55"/>
      <c r="S177" s="55"/>
      <c r="T177" s="55"/>
      <c r="U177" s="55"/>
      <c r="V177" s="55"/>
      <c r="AC177" s="55"/>
      <c r="AD177" s="55"/>
    </row>
    <row r="178" spans="1:30" x14ac:dyDescent="0.2">
      <c r="A178" s="55"/>
      <c r="B178" s="55"/>
      <c r="C178" s="55"/>
      <c r="D178" s="55"/>
      <c r="E178" s="55"/>
      <c r="F178" s="55"/>
      <c r="G178" s="55"/>
      <c r="H178" s="55"/>
      <c r="I178" s="55"/>
      <c r="J178" s="55"/>
      <c r="K178" s="55"/>
      <c r="L178" s="55"/>
      <c r="M178" s="55"/>
      <c r="N178" s="55"/>
      <c r="O178" s="55"/>
      <c r="P178" s="55"/>
      <c r="Q178" s="55"/>
      <c r="R178" s="55"/>
      <c r="S178" s="55"/>
      <c r="T178" s="55"/>
      <c r="U178" s="55"/>
      <c r="V178" s="55"/>
      <c r="AC178" s="55"/>
      <c r="AD178" s="55"/>
    </row>
    <row r="179" spans="1:30" x14ac:dyDescent="0.2">
      <c r="A179" s="55"/>
      <c r="B179" s="55"/>
      <c r="C179" s="55"/>
      <c r="D179" s="55"/>
      <c r="E179" s="55"/>
      <c r="F179" s="55"/>
      <c r="G179" s="55"/>
      <c r="H179" s="55"/>
      <c r="I179" s="55"/>
      <c r="J179" s="55"/>
      <c r="K179" s="55"/>
      <c r="L179" s="55"/>
      <c r="M179" s="55"/>
      <c r="N179" s="55"/>
      <c r="O179" s="55"/>
      <c r="P179" s="55"/>
      <c r="Q179" s="55"/>
      <c r="R179" s="55"/>
      <c r="S179" s="55"/>
      <c r="T179" s="55"/>
      <c r="U179" s="55"/>
      <c r="V179" s="55"/>
      <c r="AC179" s="55"/>
      <c r="AD179" s="55"/>
    </row>
    <row r="180" spans="1:30" x14ac:dyDescent="0.2">
      <c r="A180" s="55"/>
      <c r="B180" s="55"/>
      <c r="C180" s="55"/>
      <c r="D180" s="55"/>
      <c r="E180" s="55"/>
      <c r="F180" s="55"/>
      <c r="G180" s="55"/>
      <c r="H180" s="55"/>
      <c r="I180" s="55"/>
      <c r="J180" s="55"/>
      <c r="K180" s="55"/>
      <c r="L180" s="55"/>
      <c r="M180" s="55"/>
      <c r="N180" s="55"/>
      <c r="O180" s="55"/>
      <c r="P180" s="55"/>
      <c r="Q180" s="55"/>
      <c r="R180" s="55"/>
      <c r="S180" s="55"/>
      <c r="T180" s="55"/>
      <c r="U180" s="55"/>
      <c r="V180" s="55"/>
      <c r="AC180" s="55"/>
      <c r="AD180" s="55"/>
    </row>
    <row r="181" spans="1:30" x14ac:dyDescent="0.2">
      <c r="A181" s="55"/>
      <c r="B181" s="55"/>
      <c r="C181" s="55"/>
      <c r="D181" s="55"/>
      <c r="E181" s="55"/>
      <c r="F181" s="55"/>
      <c r="G181" s="55"/>
      <c r="H181" s="55"/>
      <c r="I181" s="55"/>
      <c r="J181" s="55"/>
      <c r="K181" s="55"/>
      <c r="L181" s="55"/>
      <c r="M181" s="55"/>
      <c r="N181" s="55"/>
      <c r="O181" s="55"/>
      <c r="P181" s="55"/>
      <c r="Q181" s="55"/>
      <c r="R181" s="55"/>
      <c r="S181" s="55"/>
      <c r="T181" s="55"/>
      <c r="U181" s="55"/>
      <c r="V181" s="55"/>
      <c r="AC181" s="55"/>
      <c r="AD181" s="55"/>
    </row>
    <row r="182" spans="1:30" x14ac:dyDescent="0.2">
      <c r="A182" s="55"/>
      <c r="B182" s="55"/>
      <c r="C182" s="55"/>
      <c r="D182" s="55"/>
      <c r="E182" s="55"/>
      <c r="F182" s="55"/>
      <c r="G182" s="55"/>
      <c r="H182" s="55"/>
      <c r="I182" s="55"/>
      <c r="J182" s="55"/>
      <c r="K182" s="55"/>
      <c r="L182" s="55"/>
      <c r="M182" s="55"/>
      <c r="N182" s="55"/>
      <c r="O182" s="55"/>
      <c r="P182" s="55"/>
      <c r="Q182" s="55"/>
      <c r="R182" s="55"/>
      <c r="S182" s="55"/>
      <c r="T182" s="55"/>
      <c r="U182" s="55"/>
      <c r="V182" s="55"/>
      <c r="AC182" s="55"/>
      <c r="AD182" s="55"/>
    </row>
    <row r="183" spans="1:30" x14ac:dyDescent="0.2">
      <c r="A183" s="55"/>
      <c r="B183" s="55"/>
      <c r="C183" s="55"/>
      <c r="D183" s="55"/>
      <c r="E183" s="55"/>
      <c r="F183" s="55"/>
      <c r="G183" s="55"/>
      <c r="H183" s="55"/>
      <c r="I183" s="55"/>
      <c r="J183" s="55"/>
      <c r="K183" s="55"/>
      <c r="L183" s="55"/>
      <c r="M183" s="55"/>
      <c r="N183" s="55"/>
      <c r="O183" s="55"/>
      <c r="P183" s="55"/>
      <c r="Q183" s="55"/>
      <c r="R183" s="55"/>
      <c r="S183" s="55"/>
      <c r="T183" s="55"/>
      <c r="U183" s="55"/>
      <c r="V183" s="55"/>
      <c r="AC183" s="55"/>
      <c r="AD183" s="55"/>
    </row>
    <row r="184" spans="1:30" x14ac:dyDescent="0.2">
      <c r="A184" s="55"/>
      <c r="B184" s="55"/>
      <c r="C184" s="55"/>
      <c r="D184" s="55"/>
      <c r="E184" s="55"/>
      <c r="F184" s="55"/>
      <c r="G184" s="55"/>
      <c r="H184" s="55"/>
      <c r="I184" s="55"/>
      <c r="J184" s="55"/>
      <c r="K184" s="55"/>
      <c r="L184" s="55"/>
      <c r="M184" s="55"/>
      <c r="N184" s="55"/>
      <c r="O184" s="55"/>
      <c r="P184" s="55"/>
      <c r="Q184" s="55"/>
      <c r="R184" s="55"/>
      <c r="S184" s="55"/>
      <c r="T184" s="55"/>
      <c r="U184" s="55"/>
      <c r="V184" s="55"/>
      <c r="AC184" s="55"/>
      <c r="AD184" s="55"/>
    </row>
    <row r="185" spans="1:30" x14ac:dyDescent="0.2">
      <c r="A185" s="55"/>
      <c r="B185" s="55"/>
      <c r="C185" s="55"/>
      <c r="D185" s="55"/>
      <c r="E185" s="55"/>
      <c r="F185" s="55"/>
      <c r="G185" s="55"/>
      <c r="H185" s="55"/>
      <c r="I185" s="55"/>
      <c r="J185" s="55"/>
      <c r="K185" s="55"/>
      <c r="L185" s="55"/>
      <c r="M185" s="55"/>
      <c r="N185" s="55"/>
      <c r="O185" s="55"/>
      <c r="P185" s="55"/>
      <c r="Q185" s="55"/>
      <c r="R185" s="55"/>
      <c r="S185" s="55"/>
      <c r="T185" s="55"/>
      <c r="U185" s="55"/>
      <c r="V185" s="55"/>
      <c r="AC185" s="55"/>
      <c r="AD185" s="55"/>
    </row>
    <row r="186" spans="1:30" x14ac:dyDescent="0.2">
      <c r="A186" s="55"/>
      <c r="B186" s="55"/>
      <c r="C186" s="55"/>
      <c r="D186" s="55"/>
      <c r="E186" s="55"/>
      <c r="F186" s="55"/>
      <c r="G186" s="55"/>
      <c r="H186" s="55"/>
      <c r="I186" s="55"/>
      <c r="J186" s="55"/>
      <c r="K186" s="55"/>
      <c r="L186" s="55"/>
      <c r="M186" s="55"/>
      <c r="N186" s="55"/>
      <c r="O186" s="55"/>
      <c r="P186" s="55"/>
      <c r="Q186" s="55"/>
      <c r="R186" s="55"/>
      <c r="S186" s="55"/>
      <c r="T186" s="55"/>
      <c r="U186" s="55"/>
      <c r="V186" s="55"/>
      <c r="AC186" s="55"/>
      <c r="AD186" s="55"/>
    </row>
    <row r="187" spans="1:30" x14ac:dyDescent="0.2">
      <c r="A187" s="55"/>
      <c r="B187" s="55"/>
      <c r="C187" s="55"/>
      <c r="D187" s="55"/>
      <c r="E187" s="55"/>
      <c r="F187" s="55"/>
      <c r="G187" s="55"/>
      <c r="H187" s="55"/>
      <c r="I187" s="55"/>
      <c r="J187" s="55"/>
      <c r="K187" s="55"/>
      <c r="L187" s="55"/>
      <c r="M187" s="55"/>
      <c r="N187" s="55"/>
      <c r="O187" s="55"/>
      <c r="P187" s="55"/>
      <c r="Q187" s="55"/>
      <c r="R187" s="55"/>
      <c r="S187" s="55"/>
      <c r="T187" s="55"/>
      <c r="U187" s="55"/>
      <c r="V187" s="55"/>
      <c r="AC187" s="55"/>
      <c r="AD187" s="55"/>
    </row>
    <row r="188" spans="1:30" x14ac:dyDescent="0.2">
      <c r="A188" s="55"/>
      <c r="B188" s="55"/>
      <c r="C188" s="55"/>
      <c r="D188" s="55"/>
      <c r="E188" s="55"/>
      <c r="F188" s="55"/>
      <c r="G188" s="55"/>
      <c r="H188" s="55"/>
      <c r="I188" s="55"/>
      <c r="J188" s="55"/>
      <c r="K188" s="55"/>
      <c r="L188" s="55"/>
      <c r="M188" s="55"/>
      <c r="N188" s="55"/>
      <c r="O188" s="55"/>
      <c r="P188" s="55"/>
      <c r="Q188" s="55"/>
      <c r="R188" s="55"/>
      <c r="S188" s="55"/>
      <c r="T188" s="55"/>
      <c r="U188" s="55"/>
      <c r="V188" s="55"/>
      <c r="AC188" s="55"/>
      <c r="AD188" s="55"/>
    </row>
    <row r="189" spans="1:30" x14ac:dyDescent="0.2">
      <c r="A189" s="55"/>
      <c r="B189" s="55"/>
      <c r="C189" s="55"/>
      <c r="D189" s="55"/>
      <c r="E189" s="55"/>
      <c r="F189" s="55"/>
      <c r="G189" s="55"/>
      <c r="H189" s="55"/>
      <c r="I189" s="55"/>
      <c r="J189" s="55"/>
      <c r="K189" s="55"/>
      <c r="L189" s="55"/>
      <c r="M189" s="55"/>
      <c r="N189" s="55"/>
      <c r="O189" s="55"/>
      <c r="P189" s="55"/>
      <c r="Q189" s="55"/>
      <c r="R189" s="55"/>
      <c r="S189" s="55"/>
      <c r="T189" s="55"/>
      <c r="U189" s="55"/>
      <c r="V189" s="55"/>
      <c r="AC189" s="55"/>
      <c r="AD189" s="55"/>
    </row>
    <row r="190" spans="1:30" x14ac:dyDescent="0.2">
      <c r="A190" s="55"/>
      <c r="B190" s="55"/>
      <c r="C190" s="55"/>
      <c r="D190" s="55"/>
      <c r="E190" s="55"/>
      <c r="F190" s="55"/>
      <c r="G190" s="55"/>
      <c r="H190" s="55"/>
      <c r="I190" s="55"/>
      <c r="J190" s="55"/>
      <c r="K190" s="55"/>
      <c r="L190" s="55"/>
      <c r="M190" s="55"/>
      <c r="N190" s="55"/>
      <c r="O190" s="55"/>
      <c r="P190" s="55"/>
      <c r="Q190" s="55"/>
      <c r="R190" s="55"/>
      <c r="S190" s="55"/>
      <c r="T190" s="55"/>
      <c r="U190" s="55"/>
      <c r="V190" s="55"/>
      <c r="AC190" s="55"/>
      <c r="AD190" s="55"/>
    </row>
    <row r="191" spans="1:30" x14ac:dyDescent="0.2">
      <c r="A191" s="55"/>
      <c r="B191" s="55"/>
      <c r="C191" s="55"/>
      <c r="D191" s="55"/>
      <c r="E191" s="55"/>
      <c r="F191" s="55"/>
      <c r="G191" s="55"/>
      <c r="H191" s="55"/>
      <c r="I191" s="55"/>
      <c r="J191" s="55"/>
      <c r="K191" s="55"/>
      <c r="L191" s="55"/>
      <c r="M191" s="55"/>
      <c r="N191" s="55"/>
      <c r="O191" s="55"/>
      <c r="P191" s="55"/>
      <c r="Q191" s="55"/>
      <c r="R191" s="55"/>
      <c r="S191" s="55"/>
      <c r="T191" s="55"/>
      <c r="U191" s="55"/>
      <c r="V191" s="55"/>
      <c r="AC191" s="55"/>
      <c r="AD191" s="55"/>
    </row>
    <row r="192" spans="1:30" x14ac:dyDescent="0.2">
      <c r="A192" s="55"/>
      <c r="B192" s="55"/>
      <c r="C192" s="55"/>
      <c r="D192" s="55"/>
      <c r="E192" s="55"/>
      <c r="F192" s="55"/>
      <c r="G192" s="55"/>
      <c r="H192" s="55"/>
      <c r="I192" s="55"/>
      <c r="J192" s="55"/>
      <c r="K192" s="55"/>
      <c r="L192" s="55"/>
      <c r="M192" s="55"/>
      <c r="N192" s="55"/>
      <c r="O192" s="55"/>
      <c r="P192" s="55"/>
      <c r="Q192" s="55"/>
      <c r="R192" s="55"/>
      <c r="S192" s="55"/>
      <c r="T192" s="55"/>
      <c r="U192" s="55"/>
      <c r="V192" s="55"/>
      <c r="AC192" s="55"/>
      <c r="AD192" s="55"/>
    </row>
    <row r="193" spans="1:30" x14ac:dyDescent="0.2">
      <c r="A193" s="55"/>
      <c r="B193" s="55"/>
      <c r="C193" s="55"/>
      <c r="D193" s="55"/>
      <c r="E193" s="55"/>
      <c r="F193" s="55"/>
      <c r="G193" s="55"/>
      <c r="H193" s="55"/>
      <c r="I193" s="55"/>
      <c r="J193" s="55"/>
      <c r="K193" s="55"/>
      <c r="L193" s="55"/>
      <c r="M193" s="55"/>
      <c r="N193" s="55"/>
      <c r="O193" s="55"/>
      <c r="P193" s="55"/>
      <c r="Q193" s="55"/>
      <c r="R193" s="55"/>
      <c r="S193" s="55"/>
      <c r="T193" s="55"/>
      <c r="U193" s="55"/>
      <c r="V193" s="55"/>
      <c r="AC193" s="55"/>
      <c r="AD193" s="55"/>
    </row>
    <row r="194" spans="1:30" x14ac:dyDescent="0.2">
      <c r="A194" s="55"/>
      <c r="B194" s="55"/>
      <c r="C194" s="55"/>
      <c r="D194" s="55"/>
      <c r="E194" s="55"/>
      <c r="F194" s="55"/>
      <c r="G194" s="55"/>
      <c r="H194" s="55"/>
      <c r="I194" s="55"/>
      <c r="J194" s="55"/>
      <c r="K194" s="55"/>
      <c r="L194" s="55"/>
      <c r="M194" s="55"/>
      <c r="N194" s="55"/>
      <c r="O194" s="55"/>
      <c r="P194" s="55"/>
      <c r="Q194" s="55"/>
      <c r="R194" s="55"/>
      <c r="S194" s="55"/>
      <c r="T194" s="55"/>
      <c r="U194" s="55"/>
      <c r="V194" s="55"/>
      <c r="AC194" s="55"/>
      <c r="AD194" s="55"/>
    </row>
    <row r="195" spans="1:30" x14ac:dyDescent="0.2">
      <c r="A195" s="55"/>
      <c r="B195" s="55"/>
      <c r="C195" s="55"/>
      <c r="D195" s="55"/>
      <c r="E195" s="55"/>
      <c r="F195" s="55"/>
      <c r="G195" s="55"/>
      <c r="H195" s="55"/>
      <c r="I195" s="55"/>
      <c r="J195" s="55"/>
      <c r="K195" s="55"/>
      <c r="L195" s="55"/>
      <c r="M195" s="55"/>
      <c r="N195" s="55"/>
      <c r="O195" s="55"/>
      <c r="P195" s="55"/>
      <c r="Q195" s="55"/>
      <c r="R195" s="55"/>
      <c r="S195" s="55"/>
      <c r="T195" s="55"/>
      <c r="U195" s="55"/>
      <c r="V195" s="55"/>
      <c r="AC195" s="55"/>
      <c r="AD195" s="55"/>
    </row>
    <row r="196" spans="1:30" x14ac:dyDescent="0.2">
      <c r="D196"/>
      <c r="R196" s="48"/>
      <c r="S196" s="37"/>
      <c r="T196" s="37"/>
      <c r="U196" s="37"/>
    </row>
    <row r="197" spans="1:30" x14ac:dyDescent="0.2">
      <c r="D197"/>
      <c r="R197" s="48"/>
      <c r="S197" s="37"/>
      <c r="T197" s="37"/>
      <c r="U197" s="37"/>
    </row>
    <row r="198" spans="1:30" x14ac:dyDescent="0.2">
      <c r="D198"/>
      <c r="R198" s="48"/>
      <c r="S198" s="37"/>
      <c r="T198" s="37"/>
      <c r="U198" s="37"/>
    </row>
    <row r="199" spans="1:30" x14ac:dyDescent="0.2">
      <c r="D199"/>
      <c r="R199" s="48"/>
      <c r="S199" s="37"/>
      <c r="T199" s="37"/>
      <c r="U199" s="37"/>
    </row>
    <row r="200" spans="1:30" x14ac:dyDescent="0.2">
      <c r="D200"/>
      <c r="R200" s="48"/>
      <c r="S200" s="37"/>
      <c r="T200" s="37"/>
      <c r="U200" s="37"/>
    </row>
    <row r="201" spans="1:30" x14ac:dyDescent="0.2">
      <c r="D201"/>
      <c r="R201" s="48"/>
      <c r="S201" s="37"/>
      <c r="T201" s="37"/>
      <c r="U201" s="37"/>
    </row>
    <row r="202" spans="1:30" x14ac:dyDescent="0.2">
      <c r="D202"/>
      <c r="R202" s="48"/>
      <c r="S202" s="37"/>
      <c r="T202" s="37"/>
      <c r="U202" s="37"/>
    </row>
    <row r="203" spans="1:30" x14ac:dyDescent="0.2">
      <c r="D203"/>
      <c r="R203" s="48"/>
      <c r="S203" s="37"/>
      <c r="T203" s="37"/>
      <c r="U203" s="37"/>
    </row>
    <row r="204" spans="1:30" x14ac:dyDescent="0.2">
      <c r="D204"/>
      <c r="R204" s="48"/>
      <c r="S204" s="37"/>
      <c r="T204" s="37"/>
      <c r="U204" s="37"/>
    </row>
    <row r="205" spans="1:30" x14ac:dyDescent="0.2">
      <c r="D205"/>
      <c r="R205" s="48"/>
      <c r="S205" s="37"/>
      <c r="T205" s="37"/>
      <c r="U205" s="37"/>
    </row>
    <row r="206" spans="1:30" x14ac:dyDescent="0.2">
      <c r="D206"/>
      <c r="R206" s="48"/>
      <c r="S206" s="37"/>
      <c r="T206" s="37"/>
      <c r="U206" s="37"/>
    </row>
    <row r="207" spans="1:30" x14ac:dyDescent="0.2">
      <c r="D207"/>
      <c r="R207" s="48"/>
      <c r="S207" s="37"/>
      <c r="T207" s="37"/>
      <c r="U207" s="37"/>
    </row>
    <row r="208" spans="1:30" x14ac:dyDescent="0.2">
      <c r="D208"/>
      <c r="R208" s="48"/>
      <c r="S208" s="37"/>
      <c r="T208" s="37"/>
      <c r="U208" s="37"/>
    </row>
    <row r="209" spans="4:21" x14ac:dyDescent="0.2">
      <c r="D209"/>
      <c r="R209" s="48"/>
      <c r="S209" s="37"/>
      <c r="T209" s="37"/>
      <c r="U209" s="37"/>
    </row>
    <row r="210" spans="4:21" x14ac:dyDescent="0.2">
      <c r="D210"/>
      <c r="R210" s="48"/>
      <c r="S210" s="37"/>
      <c r="T210" s="37"/>
      <c r="U210" s="37"/>
    </row>
    <row r="211" spans="4:21" x14ac:dyDescent="0.2">
      <c r="D211"/>
      <c r="R211" s="48"/>
      <c r="S211" s="37"/>
      <c r="T211" s="37"/>
      <c r="U211" s="37"/>
    </row>
    <row r="212" spans="4:21" x14ac:dyDescent="0.2">
      <c r="D212"/>
      <c r="R212" s="48"/>
      <c r="S212" s="37"/>
      <c r="T212" s="37"/>
      <c r="U212" s="37"/>
    </row>
    <row r="213" spans="4:21" x14ac:dyDescent="0.2">
      <c r="D213"/>
      <c r="R213" s="48"/>
      <c r="S213" s="37"/>
      <c r="T213" s="37"/>
      <c r="U213" s="37"/>
    </row>
    <row r="214" spans="4:21" x14ac:dyDescent="0.2">
      <c r="D214"/>
      <c r="R214" s="48"/>
      <c r="S214" s="37"/>
      <c r="T214" s="37"/>
      <c r="U214" s="37"/>
    </row>
    <row r="215" spans="4:21" x14ac:dyDescent="0.2">
      <c r="D215"/>
      <c r="R215" s="48"/>
      <c r="S215" s="37"/>
      <c r="T215" s="37"/>
      <c r="U215" s="37"/>
    </row>
    <row r="216" spans="4:21" x14ac:dyDescent="0.2">
      <c r="D216"/>
      <c r="R216" s="48"/>
      <c r="S216" s="37"/>
      <c r="T216" s="37"/>
      <c r="U216" s="37"/>
    </row>
    <row r="217" spans="4:21" x14ac:dyDescent="0.2">
      <c r="D217"/>
      <c r="R217" s="48"/>
      <c r="S217" s="37"/>
      <c r="T217" s="37"/>
      <c r="U217" s="37"/>
    </row>
    <row r="218" spans="4:21" x14ac:dyDescent="0.2">
      <c r="D218"/>
      <c r="R218" s="48"/>
      <c r="S218" s="37"/>
      <c r="T218" s="37"/>
      <c r="U218" s="37"/>
    </row>
    <row r="219" spans="4:21" x14ac:dyDescent="0.2">
      <c r="D219"/>
      <c r="R219" s="48"/>
      <c r="S219" s="37"/>
      <c r="T219" s="37"/>
      <c r="U219" s="37"/>
    </row>
    <row r="220" spans="4:21" x14ac:dyDescent="0.2">
      <c r="D220"/>
      <c r="R220" s="48"/>
      <c r="S220" s="37"/>
      <c r="T220" s="37"/>
      <c r="U220" s="37"/>
    </row>
    <row r="221" spans="4:21" x14ac:dyDescent="0.2">
      <c r="D221"/>
      <c r="R221" s="48"/>
      <c r="S221" s="37"/>
      <c r="T221" s="37"/>
      <c r="U221" s="37"/>
    </row>
    <row r="222" spans="4:21" x14ac:dyDescent="0.2">
      <c r="D222"/>
      <c r="R222" s="48"/>
      <c r="S222" s="37"/>
      <c r="T222" s="37"/>
      <c r="U222" s="37"/>
    </row>
    <row r="223" spans="4:21" x14ac:dyDescent="0.2">
      <c r="D223"/>
      <c r="R223" s="48"/>
      <c r="S223" s="37"/>
      <c r="T223" s="37"/>
      <c r="U223" s="37"/>
    </row>
    <row r="224" spans="4:21" x14ac:dyDescent="0.2">
      <c r="D224"/>
      <c r="R224" s="48"/>
      <c r="S224" s="37"/>
      <c r="T224" s="37"/>
      <c r="U224" s="37"/>
    </row>
    <row r="225" spans="4:21" x14ac:dyDescent="0.2">
      <c r="D225"/>
      <c r="R225" s="48"/>
      <c r="S225" s="37"/>
      <c r="T225" s="37"/>
      <c r="U225" s="37"/>
    </row>
    <row r="226" spans="4:21" x14ac:dyDescent="0.2">
      <c r="D226"/>
      <c r="R226" s="48"/>
      <c r="S226" s="37"/>
      <c r="T226" s="37"/>
      <c r="U226" s="37"/>
    </row>
    <row r="227" spans="4:21" x14ac:dyDescent="0.2">
      <c r="D227"/>
      <c r="R227" s="48"/>
      <c r="S227" s="37"/>
      <c r="T227" s="37"/>
      <c r="U227" s="37"/>
    </row>
    <row r="228" spans="4:21" x14ac:dyDescent="0.2">
      <c r="D228"/>
      <c r="R228" s="48"/>
      <c r="S228" s="37"/>
      <c r="T228" s="37"/>
      <c r="U228" s="37"/>
    </row>
    <row r="229" spans="4:21" x14ac:dyDescent="0.2">
      <c r="D229"/>
      <c r="R229" s="48"/>
      <c r="S229" s="37"/>
      <c r="T229" s="37"/>
      <c r="U229" s="37"/>
    </row>
    <row r="230" spans="4:21" x14ac:dyDescent="0.2">
      <c r="D230"/>
      <c r="R230" s="48"/>
      <c r="S230" s="37"/>
      <c r="T230" s="37"/>
      <c r="U230" s="37"/>
    </row>
    <row r="231" spans="4:21" x14ac:dyDescent="0.2">
      <c r="D231"/>
      <c r="R231" s="48"/>
      <c r="S231" s="37"/>
      <c r="T231" s="37"/>
      <c r="U231" s="37"/>
    </row>
    <row r="232" spans="4:21" x14ac:dyDescent="0.2">
      <c r="D232"/>
      <c r="R232" s="48"/>
      <c r="S232" s="37"/>
      <c r="T232" s="37"/>
      <c r="U232" s="37"/>
    </row>
    <row r="233" spans="4:21" x14ac:dyDescent="0.2">
      <c r="D233"/>
      <c r="R233" s="48"/>
      <c r="S233" s="37"/>
      <c r="T233" s="37"/>
      <c r="U233" s="37"/>
    </row>
    <row r="234" spans="4:21" x14ac:dyDescent="0.2">
      <c r="D234"/>
      <c r="R234" s="48"/>
      <c r="S234" s="37"/>
      <c r="T234" s="37"/>
      <c r="U234" s="37"/>
    </row>
    <row r="235" spans="4:21" x14ac:dyDescent="0.2">
      <c r="D235"/>
      <c r="R235" s="48"/>
      <c r="S235" s="37"/>
      <c r="T235" s="37"/>
      <c r="U235" s="37"/>
    </row>
    <row r="236" spans="4:21" x14ac:dyDescent="0.2">
      <c r="D236"/>
      <c r="R236" s="48"/>
      <c r="S236" s="37"/>
      <c r="T236" s="37"/>
      <c r="U236" s="37"/>
    </row>
    <row r="237" spans="4:21" x14ac:dyDescent="0.2">
      <c r="D237"/>
      <c r="R237" s="48"/>
      <c r="S237" s="37"/>
      <c r="T237" s="37"/>
      <c r="U237" s="37"/>
    </row>
    <row r="238" spans="4:21" x14ac:dyDescent="0.2">
      <c r="D238"/>
      <c r="R238" s="48"/>
      <c r="S238" s="37"/>
      <c r="T238" s="37"/>
      <c r="U238" s="37"/>
    </row>
    <row r="239" spans="4:21" x14ac:dyDescent="0.2">
      <c r="D239"/>
      <c r="R239" s="48"/>
      <c r="S239" s="37"/>
      <c r="T239" s="37"/>
      <c r="U239" s="37"/>
    </row>
    <row r="240" spans="4:21" x14ac:dyDescent="0.2">
      <c r="D240"/>
      <c r="R240" s="48"/>
      <c r="S240" s="37"/>
      <c r="T240" s="37"/>
      <c r="U240" s="37"/>
    </row>
    <row r="241" spans="4:21" x14ac:dyDescent="0.2">
      <c r="D241"/>
      <c r="R241" s="48"/>
      <c r="S241" s="37"/>
      <c r="T241" s="37"/>
      <c r="U241" s="37"/>
    </row>
    <row r="242" spans="4:21" x14ac:dyDescent="0.2">
      <c r="D242"/>
      <c r="R242" s="48"/>
      <c r="S242" s="37"/>
      <c r="T242" s="37"/>
      <c r="U242" s="37"/>
    </row>
    <row r="243" spans="4:21" x14ac:dyDescent="0.2">
      <c r="D243"/>
      <c r="R243" s="48"/>
      <c r="S243" s="37"/>
      <c r="T243" s="37"/>
      <c r="U243" s="37"/>
    </row>
    <row r="244" spans="4:21" x14ac:dyDescent="0.2">
      <c r="D244"/>
      <c r="R244" s="48"/>
      <c r="S244" s="37"/>
      <c r="T244" s="37"/>
      <c r="U244" s="37"/>
    </row>
    <row r="245" spans="4:21" x14ac:dyDescent="0.2">
      <c r="D245"/>
      <c r="R245" s="48"/>
      <c r="S245" s="37"/>
      <c r="T245" s="37"/>
      <c r="U245" s="37"/>
    </row>
    <row r="246" spans="4:21" x14ac:dyDescent="0.2">
      <c r="D246"/>
      <c r="R246" s="48"/>
      <c r="S246" s="37"/>
      <c r="T246" s="37"/>
      <c r="U246" s="37"/>
    </row>
    <row r="247" spans="4:21" x14ac:dyDescent="0.2">
      <c r="D247"/>
      <c r="R247" s="48"/>
      <c r="S247" s="37"/>
      <c r="T247" s="37"/>
      <c r="U247" s="37"/>
    </row>
    <row r="248" spans="4:21" x14ac:dyDescent="0.2">
      <c r="D248"/>
      <c r="R248" s="48"/>
      <c r="S248" s="37"/>
      <c r="T248" s="37"/>
      <c r="U248" s="37"/>
    </row>
    <row r="249" spans="4:21" x14ac:dyDescent="0.2">
      <c r="D249"/>
      <c r="R249" s="48"/>
      <c r="S249" s="37"/>
      <c r="T249" s="37"/>
      <c r="U249" s="37"/>
    </row>
    <row r="250" spans="4:21" x14ac:dyDescent="0.2">
      <c r="D250"/>
      <c r="R250" s="48"/>
      <c r="S250" s="37"/>
      <c r="T250" s="37"/>
      <c r="U250" s="37"/>
    </row>
    <row r="251" spans="4:21" x14ac:dyDescent="0.2">
      <c r="D251"/>
      <c r="R251" s="48"/>
      <c r="S251" s="37"/>
      <c r="T251" s="37"/>
      <c r="U251" s="37"/>
    </row>
    <row r="252" spans="4:21" x14ac:dyDescent="0.2">
      <c r="D252"/>
      <c r="R252" s="48"/>
      <c r="S252" s="37"/>
      <c r="T252" s="37"/>
      <c r="U252" s="37"/>
    </row>
    <row r="253" spans="4:21" x14ac:dyDescent="0.2">
      <c r="D253"/>
      <c r="R253" s="48"/>
      <c r="S253" s="37"/>
      <c r="T253" s="37"/>
      <c r="U253" s="37"/>
    </row>
    <row r="254" spans="4:21" x14ac:dyDescent="0.2">
      <c r="D254"/>
      <c r="R254" s="48"/>
      <c r="S254" s="37"/>
      <c r="T254" s="37"/>
      <c r="U254" s="37"/>
    </row>
    <row r="255" spans="4:21" x14ac:dyDescent="0.2">
      <c r="D255"/>
      <c r="R255" s="48"/>
      <c r="S255" s="37"/>
      <c r="T255" s="37"/>
      <c r="U255" s="37"/>
    </row>
    <row r="256" spans="4:21" x14ac:dyDescent="0.2">
      <c r="D256"/>
      <c r="R256" s="48"/>
      <c r="S256" s="37"/>
      <c r="T256" s="37"/>
      <c r="U256" s="37"/>
    </row>
    <row r="257" spans="4:21" x14ac:dyDescent="0.2">
      <c r="D257"/>
      <c r="R257" s="48"/>
      <c r="S257" s="37"/>
      <c r="T257" s="37"/>
      <c r="U257" s="37"/>
    </row>
    <row r="258" spans="4:21" x14ac:dyDescent="0.2">
      <c r="D258"/>
      <c r="R258" s="48"/>
      <c r="S258" s="37"/>
      <c r="T258" s="37"/>
      <c r="U258" s="37"/>
    </row>
    <row r="259" spans="4:21" x14ac:dyDescent="0.2">
      <c r="D259"/>
      <c r="R259" s="48"/>
      <c r="S259" s="37"/>
      <c r="T259" s="37"/>
      <c r="U259" s="37"/>
    </row>
    <row r="260" spans="4:21" x14ac:dyDescent="0.2">
      <c r="D260"/>
      <c r="R260" s="48"/>
      <c r="S260" s="37"/>
      <c r="T260" s="37"/>
      <c r="U260" s="37"/>
    </row>
    <row r="261" spans="4:21" x14ac:dyDescent="0.2">
      <c r="D261"/>
      <c r="R261" s="48"/>
      <c r="S261" s="37"/>
      <c r="T261" s="37"/>
      <c r="U261" s="37"/>
    </row>
    <row r="262" spans="4:21" x14ac:dyDescent="0.2">
      <c r="D262"/>
      <c r="R262" s="48"/>
      <c r="S262" s="37"/>
      <c r="T262" s="37"/>
      <c r="U262" s="37"/>
    </row>
    <row r="263" spans="4:21" x14ac:dyDescent="0.2">
      <c r="D263"/>
      <c r="R263" s="48"/>
      <c r="S263" s="37"/>
      <c r="T263" s="37"/>
      <c r="U263" s="37"/>
    </row>
    <row r="264" spans="4:21" x14ac:dyDescent="0.2">
      <c r="D264"/>
      <c r="R264" s="48"/>
      <c r="S264" s="37"/>
      <c r="T264" s="37"/>
      <c r="U264" s="37"/>
    </row>
    <row r="265" spans="4:21" x14ac:dyDescent="0.2">
      <c r="D265"/>
      <c r="R265" s="48"/>
      <c r="S265" s="37"/>
      <c r="T265" s="37"/>
      <c r="U265" s="37"/>
    </row>
    <row r="266" spans="4:21" x14ac:dyDescent="0.2">
      <c r="D266"/>
      <c r="R266" s="48"/>
      <c r="S266" s="37"/>
      <c r="T266" s="37"/>
      <c r="U266" s="37"/>
    </row>
    <row r="267" spans="4:21" x14ac:dyDescent="0.2">
      <c r="D267"/>
      <c r="R267" s="48"/>
      <c r="S267" s="37"/>
      <c r="T267" s="37"/>
      <c r="U267" s="37"/>
    </row>
    <row r="268" spans="4:21" x14ac:dyDescent="0.2">
      <c r="D268"/>
      <c r="R268" s="48"/>
      <c r="S268" s="37"/>
      <c r="T268" s="37"/>
      <c r="U268" s="37"/>
    </row>
    <row r="269" spans="4:21" x14ac:dyDescent="0.2">
      <c r="D269"/>
      <c r="R269" s="48"/>
      <c r="S269" s="37"/>
      <c r="T269" s="37"/>
      <c r="U269" s="37"/>
    </row>
    <row r="270" spans="4:21" x14ac:dyDescent="0.2">
      <c r="D270"/>
      <c r="R270" s="48"/>
      <c r="S270" s="37"/>
      <c r="T270" s="37"/>
      <c r="U270" s="37"/>
    </row>
    <row r="271" spans="4:21" x14ac:dyDescent="0.2">
      <c r="D271"/>
      <c r="R271" s="48"/>
      <c r="S271" s="37"/>
      <c r="T271" s="37"/>
      <c r="U271" s="37"/>
    </row>
    <row r="272" spans="4:21" x14ac:dyDescent="0.2">
      <c r="D272"/>
      <c r="R272" s="48"/>
      <c r="S272" s="37"/>
      <c r="T272" s="37"/>
      <c r="U272" s="37"/>
    </row>
    <row r="273" spans="4:21" x14ac:dyDescent="0.2">
      <c r="D273"/>
      <c r="R273" s="48"/>
      <c r="S273" s="37"/>
      <c r="T273" s="37"/>
      <c r="U273" s="37"/>
    </row>
    <row r="274" spans="4:21" x14ac:dyDescent="0.2">
      <c r="D274"/>
      <c r="R274" s="48"/>
      <c r="S274" s="37"/>
      <c r="T274" s="37"/>
      <c r="U274" s="37"/>
    </row>
    <row r="275" spans="4:21" x14ac:dyDescent="0.2">
      <c r="D275"/>
      <c r="R275" s="48"/>
      <c r="S275" s="37"/>
      <c r="T275" s="37"/>
      <c r="U275" s="37"/>
    </row>
    <row r="276" spans="4:21" x14ac:dyDescent="0.2">
      <c r="D276"/>
      <c r="R276" s="48"/>
      <c r="S276" s="37"/>
      <c r="T276" s="37"/>
      <c r="U276" s="37"/>
    </row>
    <row r="277" spans="4:21" x14ac:dyDescent="0.2">
      <c r="D277"/>
      <c r="R277" s="48"/>
      <c r="S277" s="37"/>
      <c r="T277" s="37"/>
      <c r="U277" s="37"/>
    </row>
    <row r="278" spans="4:21" x14ac:dyDescent="0.2">
      <c r="D278"/>
      <c r="R278" s="48"/>
      <c r="S278" s="37"/>
      <c r="T278" s="37"/>
      <c r="U278" s="37"/>
    </row>
    <row r="279" spans="4:21" x14ac:dyDescent="0.2">
      <c r="D279"/>
      <c r="R279" s="48"/>
      <c r="S279" s="37"/>
      <c r="T279" s="37"/>
      <c r="U279" s="37"/>
    </row>
    <row r="280" spans="4:21" x14ac:dyDescent="0.2">
      <c r="D280"/>
      <c r="R280" s="48"/>
      <c r="S280" s="37"/>
      <c r="T280" s="37"/>
      <c r="U280" s="37"/>
    </row>
    <row r="281" spans="4:21" x14ac:dyDescent="0.2">
      <c r="D281"/>
      <c r="R281" s="48"/>
      <c r="S281" s="37"/>
      <c r="T281" s="37"/>
      <c r="U281" s="37"/>
    </row>
    <row r="282" spans="4:21" x14ac:dyDescent="0.2">
      <c r="D282"/>
      <c r="R282" s="48"/>
      <c r="S282" s="37"/>
      <c r="T282" s="37"/>
      <c r="U282" s="37"/>
    </row>
    <row r="283" spans="4:21" x14ac:dyDescent="0.2">
      <c r="D283"/>
      <c r="R283" s="48"/>
      <c r="S283" s="37"/>
      <c r="T283" s="37"/>
      <c r="U283" s="37"/>
    </row>
    <row r="284" spans="4:21" x14ac:dyDescent="0.2">
      <c r="D284"/>
      <c r="R284" s="48"/>
      <c r="S284" s="37"/>
      <c r="T284" s="37"/>
      <c r="U284" s="37"/>
    </row>
    <row r="285" spans="4:21" x14ac:dyDescent="0.2">
      <c r="D285"/>
      <c r="R285" s="48"/>
      <c r="S285" s="37"/>
      <c r="T285" s="37"/>
      <c r="U285" s="37"/>
    </row>
    <row r="286" spans="4:21" x14ac:dyDescent="0.2">
      <c r="D286"/>
      <c r="R286" s="48"/>
      <c r="S286" s="37"/>
      <c r="T286" s="37"/>
      <c r="U286" s="37"/>
    </row>
    <row r="287" spans="4:21" x14ac:dyDescent="0.2">
      <c r="D287"/>
      <c r="R287" s="48"/>
      <c r="S287" s="37"/>
      <c r="T287" s="37"/>
      <c r="U287" s="37"/>
    </row>
    <row r="288" spans="4:21" x14ac:dyDescent="0.2">
      <c r="D288"/>
      <c r="R288" s="48"/>
      <c r="S288" s="37"/>
      <c r="T288" s="37"/>
      <c r="U288" s="37"/>
    </row>
    <row r="289" spans="4:21" x14ac:dyDescent="0.2">
      <c r="D289"/>
      <c r="R289" s="48"/>
      <c r="S289" s="37"/>
      <c r="T289" s="37"/>
      <c r="U289" s="37"/>
    </row>
    <row r="290" spans="4:21" x14ac:dyDescent="0.2">
      <c r="D290"/>
      <c r="R290" s="48"/>
      <c r="S290" s="37"/>
      <c r="T290" s="37"/>
      <c r="U290" s="37"/>
    </row>
    <row r="291" spans="4:21" x14ac:dyDescent="0.2">
      <c r="D291"/>
      <c r="R291" s="48"/>
      <c r="S291" s="37"/>
      <c r="T291" s="37"/>
      <c r="U291" s="37"/>
    </row>
    <row r="292" spans="4:21" x14ac:dyDescent="0.2">
      <c r="D292"/>
      <c r="R292" s="48"/>
      <c r="S292" s="37"/>
      <c r="T292" s="37"/>
      <c r="U292" s="37"/>
    </row>
    <row r="293" spans="4:21" x14ac:dyDescent="0.2">
      <c r="D293"/>
      <c r="R293" s="48"/>
      <c r="S293" s="37"/>
      <c r="T293" s="37"/>
      <c r="U293" s="37"/>
    </row>
    <row r="294" spans="4:21" x14ac:dyDescent="0.2">
      <c r="D294"/>
      <c r="R294" s="48"/>
      <c r="S294" s="37"/>
      <c r="T294" s="37"/>
      <c r="U294" s="37"/>
    </row>
    <row r="295" spans="4:21" x14ac:dyDescent="0.2">
      <c r="D295"/>
      <c r="R295" s="48"/>
      <c r="S295" s="37"/>
      <c r="T295" s="37"/>
      <c r="U295" s="37"/>
    </row>
    <row r="296" spans="4:21" x14ac:dyDescent="0.2">
      <c r="D296"/>
      <c r="R296" s="48"/>
      <c r="S296" s="37"/>
      <c r="T296" s="37"/>
      <c r="U296" s="37"/>
    </row>
    <row r="297" spans="4:21" x14ac:dyDescent="0.2">
      <c r="D297"/>
      <c r="R297" s="48"/>
      <c r="S297" s="37"/>
      <c r="T297" s="37"/>
      <c r="U297" s="37"/>
    </row>
    <row r="298" spans="4:21" x14ac:dyDescent="0.2">
      <c r="D298"/>
      <c r="R298" s="48"/>
      <c r="S298" s="37"/>
      <c r="T298" s="37"/>
      <c r="U298" s="37"/>
    </row>
    <row r="299" spans="4:21" x14ac:dyDescent="0.2">
      <c r="D299"/>
      <c r="R299" s="48"/>
      <c r="S299" s="37"/>
      <c r="T299" s="37"/>
      <c r="U299" s="37"/>
    </row>
    <row r="300" spans="4:21" x14ac:dyDescent="0.2">
      <c r="D300"/>
      <c r="R300" s="48"/>
      <c r="S300" s="37"/>
      <c r="T300" s="37"/>
      <c r="U300" s="37"/>
    </row>
    <row r="301" spans="4:21" x14ac:dyDescent="0.2">
      <c r="D301"/>
      <c r="R301" s="48"/>
      <c r="S301" s="37"/>
      <c r="T301" s="37"/>
      <c r="U301" s="37"/>
    </row>
    <row r="302" spans="4:21" x14ac:dyDescent="0.2">
      <c r="D302"/>
      <c r="R302" s="48"/>
      <c r="S302" s="37"/>
      <c r="T302" s="37"/>
      <c r="U302" s="37"/>
    </row>
    <row r="303" spans="4:21" x14ac:dyDescent="0.2">
      <c r="D303"/>
      <c r="R303" s="48"/>
      <c r="S303" s="37"/>
      <c r="T303" s="37"/>
      <c r="U303" s="37"/>
    </row>
    <row r="304" spans="4:21" x14ac:dyDescent="0.2">
      <c r="D304"/>
      <c r="R304" s="48"/>
      <c r="S304" s="37"/>
      <c r="T304" s="37"/>
      <c r="U304" s="37"/>
    </row>
    <row r="305" spans="4:21" x14ac:dyDescent="0.2">
      <c r="D305"/>
      <c r="R305" s="48"/>
      <c r="S305" s="37"/>
      <c r="T305" s="37"/>
      <c r="U305" s="37"/>
    </row>
    <row r="306" spans="4:21" x14ac:dyDescent="0.2">
      <c r="D306"/>
      <c r="R306" s="48"/>
      <c r="S306" s="37"/>
      <c r="T306" s="37"/>
      <c r="U306" s="37"/>
    </row>
    <row r="307" spans="4:21" x14ac:dyDescent="0.2">
      <c r="D307"/>
      <c r="R307" s="48"/>
      <c r="S307" s="37"/>
      <c r="T307" s="37"/>
      <c r="U307" s="37"/>
    </row>
    <row r="308" spans="4:21" x14ac:dyDescent="0.2">
      <c r="D308"/>
      <c r="R308" s="48"/>
      <c r="S308" s="37"/>
      <c r="T308" s="37"/>
      <c r="U308" s="37"/>
    </row>
    <row r="309" spans="4:21" x14ac:dyDescent="0.2">
      <c r="D309"/>
      <c r="R309" s="48"/>
      <c r="S309" s="37"/>
      <c r="T309" s="37"/>
      <c r="U309" s="37"/>
    </row>
    <row r="310" spans="4:21" x14ac:dyDescent="0.2">
      <c r="D310"/>
      <c r="R310" s="48"/>
      <c r="S310" s="37"/>
      <c r="T310" s="37"/>
      <c r="U310" s="37"/>
    </row>
    <row r="311" spans="4:21" x14ac:dyDescent="0.2">
      <c r="D311"/>
      <c r="R311" s="48"/>
      <c r="S311" s="37"/>
      <c r="T311" s="37"/>
      <c r="U311" s="37"/>
    </row>
    <row r="312" spans="4:21" x14ac:dyDescent="0.2">
      <c r="D312"/>
      <c r="R312" s="48"/>
      <c r="S312" s="37"/>
      <c r="T312" s="37"/>
      <c r="U312" s="37"/>
    </row>
    <row r="313" spans="4:21" x14ac:dyDescent="0.2">
      <c r="D313"/>
      <c r="R313" s="48"/>
      <c r="S313" s="37"/>
      <c r="T313" s="37"/>
      <c r="U313" s="37"/>
    </row>
    <row r="314" spans="4:21" x14ac:dyDescent="0.2">
      <c r="D314"/>
      <c r="R314" s="48"/>
      <c r="S314" s="37"/>
      <c r="T314" s="37"/>
      <c r="U314" s="37"/>
    </row>
    <row r="315" spans="4:21" x14ac:dyDescent="0.2">
      <c r="D315"/>
      <c r="R315" s="48"/>
      <c r="S315" s="37"/>
      <c r="T315" s="37"/>
      <c r="U315" s="37"/>
    </row>
    <row r="316" spans="4:21" x14ac:dyDescent="0.2">
      <c r="D316"/>
      <c r="R316" s="48"/>
      <c r="S316" s="37"/>
      <c r="T316" s="37"/>
      <c r="U316" s="37"/>
    </row>
    <row r="317" spans="4:21" x14ac:dyDescent="0.2">
      <c r="D317"/>
      <c r="R317" s="48"/>
      <c r="S317" s="37"/>
      <c r="T317" s="37"/>
      <c r="U317" s="37"/>
    </row>
    <row r="318" spans="4:21" x14ac:dyDescent="0.2">
      <c r="D318"/>
      <c r="R318" s="48"/>
      <c r="S318" s="37"/>
      <c r="T318" s="37"/>
      <c r="U318" s="37"/>
    </row>
    <row r="319" spans="4:21" x14ac:dyDescent="0.2">
      <c r="D319"/>
      <c r="R319" s="48"/>
      <c r="S319" s="37"/>
      <c r="T319" s="37"/>
      <c r="U319" s="37"/>
    </row>
    <row r="320" spans="4:21" x14ac:dyDescent="0.2">
      <c r="D320"/>
      <c r="R320" s="48"/>
      <c r="S320" s="37"/>
      <c r="T320" s="37"/>
      <c r="U320" s="37"/>
    </row>
    <row r="321" spans="4:21" x14ac:dyDescent="0.2">
      <c r="D321"/>
      <c r="R321" s="48"/>
      <c r="S321" s="37"/>
      <c r="T321" s="37"/>
      <c r="U321" s="37"/>
    </row>
    <row r="322" spans="4:21" x14ac:dyDescent="0.2">
      <c r="D322"/>
      <c r="R322" s="48"/>
      <c r="S322" s="37"/>
      <c r="T322" s="37"/>
      <c r="U322" s="37"/>
    </row>
    <row r="323" spans="4:21" x14ac:dyDescent="0.2">
      <c r="D323"/>
      <c r="R323" s="48"/>
      <c r="S323" s="37"/>
      <c r="T323" s="37"/>
      <c r="U323" s="37"/>
    </row>
    <row r="324" spans="4:21" x14ac:dyDescent="0.2">
      <c r="D324"/>
      <c r="R324" s="48"/>
      <c r="S324" s="37"/>
      <c r="T324" s="37"/>
      <c r="U324" s="37"/>
    </row>
    <row r="325" spans="4:21" x14ac:dyDescent="0.2">
      <c r="D325"/>
      <c r="R325" s="48"/>
      <c r="S325" s="37"/>
      <c r="T325" s="37"/>
      <c r="U325" s="37"/>
    </row>
    <row r="326" spans="4:21" x14ac:dyDescent="0.2">
      <c r="D326"/>
      <c r="R326" s="48"/>
      <c r="S326" s="37"/>
      <c r="T326" s="37"/>
      <c r="U326" s="37"/>
    </row>
    <row r="327" spans="4:21" x14ac:dyDescent="0.2">
      <c r="D327"/>
      <c r="R327" s="48"/>
      <c r="S327" s="37"/>
      <c r="T327" s="37"/>
      <c r="U327" s="37"/>
    </row>
    <row r="328" spans="4:21" x14ac:dyDescent="0.2">
      <c r="D328"/>
      <c r="R328" s="48"/>
      <c r="S328" s="37"/>
      <c r="T328" s="37"/>
      <c r="U328" s="37"/>
    </row>
    <row r="329" spans="4:21" x14ac:dyDescent="0.2">
      <c r="D329"/>
      <c r="R329" s="48"/>
      <c r="S329" s="37"/>
      <c r="T329" s="37"/>
      <c r="U329" s="37"/>
    </row>
    <row r="330" spans="4:21" x14ac:dyDescent="0.2">
      <c r="D330"/>
      <c r="R330" s="48"/>
      <c r="S330" s="37"/>
      <c r="T330" s="37"/>
      <c r="U330" s="37"/>
    </row>
    <row r="331" spans="4:21" x14ac:dyDescent="0.2">
      <c r="D331"/>
      <c r="R331" s="48"/>
      <c r="S331" s="37"/>
      <c r="T331" s="37"/>
      <c r="U331" s="37"/>
    </row>
    <row r="332" spans="4:21" x14ac:dyDescent="0.2">
      <c r="D332"/>
      <c r="R332" s="48"/>
      <c r="S332" s="37"/>
      <c r="T332" s="37"/>
      <c r="U332" s="37"/>
    </row>
    <row r="333" spans="4:21" x14ac:dyDescent="0.2">
      <c r="D333"/>
      <c r="R333" s="48"/>
      <c r="S333" s="37"/>
      <c r="T333" s="37"/>
      <c r="U333" s="37"/>
    </row>
    <row r="334" spans="4:21" x14ac:dyDescent="0.2">
      <c r="D334"/>
      <c r="R334" s="48"/>
      <c r="S334" s="37"/>
      <c r="T334" s="37"/>
      <c r="U334" s="37"/>
    </row>
    <row r="335" spans="4:21" x14ac:dyDescent="0.2">
      <c r="D335"/>
      <c r="R335" s="48"/>
      <c r="S335" s="37"/>
      <c r="T335" s="37"/>
      <c r="U335" s="37"/>
    </row>
    <row r="336" spans="4:21" x14ac:dyDescent="0.2">
      <c r="D336"/>
      <c r="R336" s="48"/>
      <c r="S336" s="37"/>
      <c r="T336" s="37"/>
      <c r="U336" s="37"/>
    </row>
    <row r="337" spans="4:21" x14ac:dyDescent="0.2">
      <c r="D337"/>
      <c r="R337" s="48"/>
      <c r="S337" s="37"/>
      <c r="T337" s="37"/>
      <c r="U337" s="37"/>
    </row>
    <row r="338" spans="4:21" x14ac:dyDescent="0.2">
      <c r="D338"/>
      <c r="R338" s="48"/>
      <c r="S338" s="37"/>
      <c r="T338" s="37"/>
      <c r="U338" s="37"/>
    </row>
    <row r="339" spans="4:21" x14ac:dyDescent="0.2">
      <c r="D339"/>
      <c r="R339" s="48"/>
      <c r="S339" s="37"/>
      <c r="T339" s="37"/>
      <c r="U339" s="37"/>
    </row>
    <row r="340" spans="4:21" x14ac:dyDescent="0.2">
      <c r="D340"/>
      <c r="R340" s="48"/>
      <c r="S340" s="37"/>
      <c r="T340" s="37"/>
      <c r="U340" s="37"/>
    </row>
    <row r="341" spans="4:21" x14ac:dyDescent="0.2">
      <c r="D341"/>
      <c r="R341" s="48"/>
      <c r="S341" s="37"/>
      <c r="T341" s="37"/>
      <c r="U341" s="37"/>
    </row>
    <row r="342" spans="4:21" x14ac:dyDescent="0.2">
      <c r="D342"/>
      <c r="R342" s="48"/>
      <c r="S342" s="37"/>
      <c r="T342" s="37"/>
      <c r="U342" s="37"/>
    </row>
    <row r="343" spans="4:21" x14ac:dyDescent="0.2">
      <c r="D343"/>
      <c r="R343" s="48"/>
      <c r="S343" s="37"/>
      <c r="T343" s="37"/>
      <c r="U343" s="37"/>
    </row>
    <row r="344" spans="4:21" x14ac:dyDescent="0.2">
      <c r="D344"/>
      <c r="R344" s="48"/>
      <c r="S344" s="37"/>
      <c r="T344" s="37"/>
      <c r="U344" s="37"/>
    </row>
    <row r="345" spans="4:21" x14ac:dyDescent="0.2">
      <c r="D345"/>
      <c r="R345" s="48"/>
      <c r="S345" s="37"/>
      <c r="T345" s="37"/>
      <c r="U345" s="37"/>
    </row>
    <row r="346" spans="4:21" x14ac:dyDescent="0.2">
      <c r="D346"/>
      <c r="R346" s="48"/>
      <c r="S346" s="37"/>
      <c r="T346" s="37"/>
      <c r="U346" s="37"/>
    </row>
    <row r="347" spans="4:21" x14ac:dyDescent="0.2">
      <c r="D347"/>
      <c r="R347" s="48"/>
      <c r="S347" s="37"/>
      <c r="T347" s="37"/>
      <c r="U347" s="37"/>
    </row>
    <row r="348" spans="4:21" x14ac:dyDescent="0.2">
      <c r="D348"/>
      <c r="R348" s="48"/>
      <c r="S348" s="37"/>
      <c r="T348" s="37"/>
      <c r="U348" s="37"/>
    </row>
    <row r="349" spans="4:21" x14ac:dyDescent="0.2">
      <c r="D349"/>
      <c r="R349" s="48"/>
      <c r="S349" s="37"/>
      <c r="T349" s="37"/>
      <c r="U349" s="37"/>
    </row>
    <row r="350" spans="4:21" x14ac:dyDescent="0.2">
      <c r="D350"/>
      <c r="R350" s="48"/>
      <c r="S350" s="37"/>
      <c r="T350" s="37"/>
      <c r="U350" s="37"/>
    </row>
    <row r="351" spans="4:21" x14ac:dyDescent="0.2">
      <c r="D351"/>
      <c r="R351" s="48"/>
      <c r="S351" s="37"/>
      <c r="T351" s="37"/>
      <c r="U351" s="37"/>
    </row>
    <row r="352" spans="4:21" x14ac:dyDescent="0.2">
      <c r="D352"/>
      <c r="R352" s="48"/>
      <c r="S352" s="37"/>
      <c r="T352" s="37"/>
      <c r="U352" s="37"/>
    </row>
    <row r="353" spans="4:21" x14ac:dyDescent="0.2">
      <c r="D353"/>
      <c r="R353" s="48"/>
      <c r="S353" s="37"/>
      <c r="T353" s="37"/>
      <c r="U353" s="37"/>
    </row>
    <row r="354" spans="4:21" x14ac:dyDescent="0.2">
      <c r="D354"/>
      <c r="R354" s="48"/>
      <c r="S354" s="37"/>
      <c r="T354" s="37"/>
      <c r="U354" s="37"/>
    </row>
    <row r="355" spans="4:21" x14ac:dyDescent="0.2">
      <c r="D355"/>
      <c r="R355" s="48"/>
      <c r="S355" s="37"/>
      <c r="T355" s="37"/>
      <c r="U355" s="37"/>
    </row>
    <row r="356" spans="4:21" x14ac:dyDescent="0.2">
      <c r="D356"/>
      <c r="R356" s="48"/>
      <c r="S356" s="37"/>
      <c r="T356" s="37"/>
      <c r="U356" s="37"/>
    </row>
    <row r="357" spans="4:21" x14ac:dyDescent="0.2">
      <c r="D357"/>
      <c r="R357" s="48"/>
      <c r="S357" s="37"/>
      <c r="T357" s="37"/>
      <c r="U357" s="37"/>
    </row>
    <row r="358" spans="4:21" x14ac:dyDescent="0.2">
      <c r="D358"/>
      <c r="R358" s="48"/>
      <c r="S358" s="37"/>
      <c r="T358" s="37"/>
      <c r="U358" s="37"/>
    </row>
    <row r="359" spans="4:21" x14ac:dyDescent="0.2">
      <c r="D359"/>
      <c r="R359" s="48"/>
      <c r="S359" s="37"/>
      <c r="T359" s="37"/>
      <c r="U359" s="37"/>
    </row>
    <row r="360" spans="4:21" x14ac:dyDescent="0.2">
      <c r="D360"/>
      <c r="R360" s="48"/>
      <c r="S360" s="37"/>
      <c r="T360" s="37"/>
      <c r="U360" s="37"/>
    </row>
    <row r="361" spans="4:21" x14ac:dyDescent="0.2">
      <c r="D361"/>
      <c r="R361" s="48"/>
      <c r="S361" s="37"/>
      <c r="T361" s="37"/>
      <c r="U361" s="37"/>
    </row>
    <row r="362" spans="4:21" x14ac:dyDescent="0.2">
      <c r="D362"/>
      <c r="R362" s="48"/>
      <c r="S362" s="37"/>
      <c r="T362" s="37"/>
      <c r="U362" s="37"/>
    </row>
    <row r="363" spans="4:21" x14ac:dyDescent="0.2">
      <c r="D363"/>
      <c r="R363" s="48"/>
      <c r="S363" s="37"/>
      <c r="T363" s="37"/>
      <c r="U363" s="37"/>
    </row>
    <row r="364" spans="4:21" x14ac:dyDescent="0.2">
      <c r="D364"/>
      <c r="R364" s="48"/>
      <c r="S364" s="37"/>
      <c r="T364" s="37"/>
      <c r="U364" s="37"/>
    </row>
    <row r="365" spans="4:21" x14ac:dyDescent="0.2">
      <c r="D365"/>
      <c r="R365" s="48"/>
      <c r="S365" s="37"/>
      <c r="T365" s="37"/>
      <c r="U365" s="37"/>
    </row>
    <row r="366" spans="4:21" x14ac:dyDescent="0.2">
      <c r="D366"/>
      <c r="R366" s="48"/>
      <c r="S366" s="37"/>
      <c r="T366" s="37"/>
      <c r="U366" s="37"/>
    </row>
    <row r="367" spans="4:21" x14ac:dyDescent="0.2">
      <c r="D367"/>
      <c r="R367" s="48"/>
      <c r="S367" s="37"/>
      <c r="T367" s="37"/>
      <c r="U367" s="37"/>
    </row>
    <row r="368" spans="4:21" x14ac:dyDescent="0.2">
      <c r="D368"/>
      <c r="R368" s="48"/>
      <c r="S368" s="37"/>
      <c r="T368" s="37"/>
      <c r="U368" s="37"/>
    </row>
    <row r="369" spans="4:21" x14ac:dyDescent="0.2">
      <c r="D369"/>
      <c r="R369" s="48"/>
      <c r="S369" s="37"/>
      <c r="T369" s="37"/>
      <c r="U369" s="37"/>
    </row>
    <row r="370" spans="4:21" x14ac:dyDescent="0.2">
      <c r="D370"/>
      <c r="R370" s="48"/>
      <c r="S370" s="37"/>
      <c r="T370" s="37"/>
      <c r="U370" s="37"/>
    </row>
    <row r="371" spans="4:21" x14ac:dyDescent="0.2">
      <c r="D371"/>
      <c r="R371" s="48"/>
      <c r="S371" s="37"/>
      <c r="T371" s="37"/>
      <c r="U371" s="37"/>
    </row>
    <row r="372" spans="4:21" x14ac:dyDescent="0.2">
      <c r="D372"/>
      <c r="R372" s="48"/>
      <c r="S372" s="37"/>
      <c r="T372" s="37"/>
      <c r="U372" s="37"/>
    </row>
    <row r="373" spans="4:21" x14ac:dyDescent="0.2">
      <c r="D373"/>
      <c r="R373" s="48"/>
      <c r="S373" s="37"/>
      <c r="T373" s="37"/>
      <c r="U373" s="37"/>
    </row>
    <row r="374" spans="4:21" x14ac:dyDescent="0.2">
      <c r="D374"/>
      <c r="R374" s="48"/>
      <c r="S374" s="37"/>
      <c r="T374" s="37"/>
      <c r="U374" s="37"/>
    </row>
    <row r="375" spans="4:21" x14ac:dyDescent="0.2">
      <c r="D375"/>
      <c r="R375" s="48"/>
      <c r="S375" s="37"/>
      <c r="T375" s="37"/>
      <c r="U375" s="37"/>
    </row>
    <row r="376" spans="4:21" x14ac:dyDescent="0.2">
      <c r="D376"/>
      <c r="R376" s="48"/>
      <c r="S376" s="37"/>
      <c r="T376" s="37"/>
      <c r="U376" s="37"/>
    </row>
    <row r="377" spans="4:21" x14ac:dyDescent="0.2">
      <c r="D377"/>
      <c r="R377" s="48"/>
      <c r="S377" s="37"/>
      <c r="T377" s="37"/>
      <c r="U377" s="37"/>
    </row>
    <row r="378" spans="4:21" x14ac:dyDescent="0.2">
      <c r="D378"/>
      <c r="R378" s="48"/>
      <c r="S378" s="37"/>
      <c r="T378" s="37"/>
      <c r="U378" s="37"/>
    </row>
    <row r="379" spans="4:21" x14ac:dyDescent="0.2">
      <c r="D379"/>
      <c r="R379" s="48"/>
      <c r="S379" s="37"/>
      <c r="T379" s="37"/>
      <c r="U379" s="37"/>
    </row>
    <row r="380" spans="4:21" x14ac:dyDescent="0.2">
      <c r="D380"/>
      <c r="R380" s="48"/>
      <c r="S380" s="37"/>
      <c r="T380" s="37"/>
      <c r="U380" s="37"/>
    </row>
    <row r="381" spans="4:21" x14ac:dyDescent="0.2">
      <c r="D381"/>
      <c r="R381" s="48"/>
      <c r="S381" s="37"/>
      <c r="T381" s="37"/>
      <c r="U381" s="37"/>
    </row>
    <row r="382" spans="4:21" x14ac:dyDescent="0.2">
      <c r="D382"/>
      <c r="R382" s="48"/>
      <c r="S382" s="37"/>
      <c r="T382" s="37"/>
      <c r="U382" s="37"/>
    </row>
    <row r="383" spans="4:21" x14ac:dyDescent="0.2">
      <c r="D383"/>
      <c r="R383" s="48"/>
      <c r="S383" s="37"/>
      <c r="T383" s="37"/>
      <c r="U383" s="37"/>
    </row>
    <row r="384" spans="4:21" x14ac:dyDescent="0.2">
      <c r="D384"/>
      <c r="R384" s="48"/>
      <c r="S384" s="37"/>
      <c r="T384" s="37"/>
      <c r="U384" s="37"/>
    </row>
    <row r="385" spans="4:21" x14ac:dyDescent="0.2">
      <c r="D385"/>
      <c r="R385" s="48"/>
      <c r="S385" s="37"/>
      <c r="T385" s="37"/>
      <c r="U385" s="37"/>
    </row>
    <row r="386" spans="4:21" x14ac:dyDescent="0.2">
      <c r="D386"/>
      <c r="R386" s="48"/>
      <c r="S386" s="37"/>
      <c r="T386" s="37"/>
      <c r="U386" s="37"/>
    </row>
    <row r="387" spans="4:21" x14ac:dyDescent="0.2">
      <c r="D387"/>
      <c r="R387" s="48"/>
      <c r="S387" s="37"/>
      <c r="T387" s="37"/>
      <c r="U387" s="37"/>
    </row>
    <row r="388" spans="4:21" x14ac:dyDescent="0.2">
      <c r="D388"/>
      <c r="R388" s="48"/>
      <c r="S388" s="37"/>
      <c r="T388" s="37"/>
      <c r="U388" s="37"/>
    </row>
    <row r="389" spans="4:21" x14ac:dyDescent="0.2">
      <c r="D389"/>
      <c r="R389" s="48"/>
      <c r="S389" s="37"/>
      <c r="T389" s="37"/>
      <c r="U389" s="37"/>
    </row>
    <row r="390" spans="4:21" x14ac:dyDescent="0.2">
      <c r="D390"/>
      <c r="R390" s="48"/>
      <c r="S390" s="37"/>
      <c r="T390" s="37"/>
      <c r="U390" s="37"/>
    </row>
    <row r="391" spans="4:21" x14ac:dyDescent="0.2">
      <c r="D391"/>
      <c r="R391" s="48"/>
      <c r="S391" s="37"/>
      <c r="T391" s="37"/>
      <c r="U391" s="37"/>
    </row>
    <row r="392" spans="4:21" x14ac:dyDescent="0.2">
      <c r="D392"/>
      <c r="R392" s="48"/>
      <c r="S392" s="37"/>
      <c r="T392" s="37"/>
      <c r="U392" s="37"/>
    </row>
    <row r="393" spans="4:21" x14ac:dyDescent="0.2">
      <c r="D393"/>
      <c r="R393" s="48"/>
      <c r="S393" s="37"/>
      <c r="T393" s="37"/>
      <c r="U393" s="37"/>
    </row>
    <row r="394" spans="4:21" x14ac:dyDescent="0.2">
      <c r="D394"/>
      <c r="R394" s="48"/>
      <c r="S394" s="37"/>
      <c r="T394" s="37"/>
      <c r="U394" s="37"/>
    </row>
    <row r="395" spans="4:21" x14ac:dyDescent="0.2">
      <c r="D395"/>
      <c r="R395" s="48"/>
      <c r="S395" s="37"/>
      <c r="T395" s="37"/>
      <c r="U395" s="37"/>
    </row>
    <row r="396" spans="4:21" x14ac:dyDescent="0.2">
      <c r="D396"/>
      <c r="R396" s="48"/>
      <c r="S396" s="37"/>
      <c r="T396" s="37"/>
      <c r="U396" s="37"/>
    </row>
    <row r="397" spans="4:21" x14ac:dyDescent="0.2">
      <c r="D397"/>
      <c r="R397" s="48"/>
      <c r="S397" s="37"/>
      <c r="T397" s="37"/>
      <c r="U397" s="37"/>
    </row>
    <row r="398" spans="4:21" x14ac:dyDescent="0.2">
      <c r="D398"/>
      <c r="R398" s="48"/>
      <c r="S398" s="37"/>
      <c r="T398" s="37"/>
      <c r="U398" s="37"/>
    </row>
    <row r="399" spans="4:21" x14ac:dyDescent="0.2">
      <c r="D399"/>
      <c r="R399" s="48"/>
      <c r="S399" s="37"/>
      <c r="T399" s="37"/>
      <c r="U399" s="37"/>
    </row>
    <row r="400" spans="4:21" x14ac:dyDescent="0.2">
      <c r="D400"/>
      <c r="R400" s="48"/>
      <c r="S400" s="37"/>
      <c r="T400" s="37"/>
      <c r="U400" s="37"/>
    </row>
    <row r="401" spans="4:21" x14ac:dyDescent="0.2">
      <c r="D401"/>
      <c r="R401" s="48"/>
      <c r="S401" s="37"/>
      <c r="T401" s="37"/>
      <c r="U401" s="37"/>
    </row>
    <row r="402" spans="4:21" x14ac:dyDescent="0.2">
      <c r="D402"/>
      <c r="R402" s="48"/>
      <c r="S402" s="37"/>
      <c r="T402" s="37"/>
      <c r="U402" s="37"/>
    </row>
    <row r="403" spans="4:21" x14ac:dyDescent="0.2">
      <c r="D403"/>
      <c r="R403" s="48"/>
      <c r="S403" s="37"/>
      <c r="T403" s="37"/>
      <c r="U403" s="37"/>
    </row>
    <row r="404" spans="4:21" x14ac:dyDescent="0.2">
      <c r="D404"/>
      <c r="R404" s="48"/>
      <c r="S404" s="37"/>
      <c r="T404" s="37"/>
      <c r="U404" s="37"/>
    </row>
    <row r="405" spans="4:21" x14ac:dyDescent="0.2">
      <c r="D405"/>
      <c r="R405" s="48"/>
      <c r="S405" s="37"/>
      <c r="T405" s="37"/>
      <c r="U405" s="37"/>
    </row>
    <row r="406" spans="4:21" x14ac:dyDescent="0.2">
      <c r="D406"/>
      <c r="R406" s="48"/>
      <c r="S406" s="37"/>
      <c r="T406" s="37"/>
      <c r="U406" s="37"/>
    </row>
    <row r="407" spans="4:21" x14ac:dyDescent="0.2">
      <c r="D407"/>
      <c r="R407" s="48"/>
      <c r="S407" s="37"/>
      <c r="T407" s="37"/>
      <c r="U407" s="37"/>
    </row>
    <row r="408" spans="4:21" x14ac:dyDescent="0.2">
      <c r="D408"/>
      <c r="R408" s="48"/>
      <c r="S408" s="37"/>
      <c r="T408" s="37"/>
      <c r="U408" s="37"/>
    </row>
    <row r="409" spans="4:21" x14ac:dyDescent="0.2">
      <c r="D409"/>
      <c r="R409" s="48"/>
      <c r="S409" s="37"/>
      <c r="T409" s="37"/>
      <c r="U409" s="37"/>
    </row>
    <row r="410" spans="4:21" x14ac:dyDescent="0.2">
      <c r="D410"/>
      <c r="R410" s="48"/>
      <c r="S410" s="37"/>
      <c r="T410" s="37"/>
      <c r="U410" s="37"/>
    </row>
    <row r="411" spans="4:21" x14ac:dyDescent="0.2">
      <c r="D411"/>
      <c r="R411" s="48"/>
      <c r="S411" s="37"/>
      <c r="T411" s="37"/>
      <c r="U411" s="37"/>
    </row>
    <row r="412" spans="4:21" x14ac:dyDescent="0.2">
      <c r="D412"/>
      <c r="R412" s="48"/>
      <c r="S412" s="37"/>
      <c r="T412" s="37"/>
      <c r="U412" s="37"/>
    </row>
    <row r="413" spans="4:21" x14ac:dyDescent="0.2">
      <c r="D413"/>
      <c r="R413" s="48"/>
      <c r="S413" s="37"/>
      <c r="T413" s="37"/>
      <c r="U413" s="37"/>
    </row>
    <row r="414" spans="4:21" x14ac:dyDescent="0.2">
      <c r="D414"/>
      <c r="R414" s="48"/>
      <c r="S414" s="37"/>
      <c r="T414" s="37"/>
      <c r="U414" s="37"/>
    </row>
    <row r="415" spans="4:21" x14ac:dyDescent="0.2">
      <c r="D415"/>
      <c r="R415" s="48"/>
      <c r="S415" s="37"/>
      <c r="T415" s="37"/>
      <c r="U415" s="37"/>
    </row>
    <row r="416" spans="4:21" x14ac:dyDescent="0.2">
      <c r="D416"/>
      <c r="R416" s="48"/>
      <c r="S416" s="37"/>
      <c r="T416" s="37"/>
      <c r="U416" s="37"/>
    </row>
    <row r="417" spans="4:21" x14ac:dyDescent="0.2">
      <c r="D417"/>
      <c r="R417" s="48"/>
      <c r="S417" s="37"/>
      <c r="T417" s="37"/>
      <c r="U417" s="37"/>
    </row>
    <row r="418" spans="4:21" x14ac:dyDescent="0.2">
      <c r="D418"/>
      <c r="R418" s="48"/>
      <c r="S418" s="37"/>
      <c r="T418" s="37"/>
      <c r="U418" s="37"/>
    </row>
    <row r="419" spans="4:21" x14ac:dyDescent="0.2">
      <c r="D419"/>
      <c r="R419" s="48"/>
      <c r="S419" s="37"/>
      <c r="T419" s="37"/>
      <c r="U419" s="37"/>
    </row>
    <row r="420" spans="4:21" x14ac:dyDescent="0.2">
      <c r="D420"/>
      <c r="R420" s="48"/>
      <c r="S420" s="37"/>
      <c r="T420" s="37"/>
      <c r="U420" s="37"/>
    </row>
    <row r="421" spans="4:21" x14ac:dyDescent="0.2">
      <c r="D421"/>
      <c r="R421" s="48"/>
      <c r="S421" s="37"/>
      <c r="T421" s="37"/>
      <c r="U421" s="37"/>
    </row>
    <row r="422" spans="4:21" x14ac:dyDescent="0.2">
      <c r="D422"/>
      <c r="R422" s="48"/>
      <c r="S422" s="37"/>
      <c r="T422" s="37"/>
      <c r="U422" s="37"/>
    </row>
    <row r="423" spans="4:21" x14ac:dyDescent="0.2">
      <c r="D423"/>
      <c r="R423" s="48"/>
      <c r="S423" s="37"/>
      <c r="T423" s="37"/>
      <c r="U423" s="37"/>
    </row>
    <row r="424" spans="4:21" x14ac:dyDescent="0.2">
      <c r="D424"/>
      <c r="R424" s="48"/>
      <c r="S424" s="37"/>
      <c r="T424" s="37"/>
      <c r="U424" s="37"/>
    </row>
    <row r="425" spans="4:21" x14ac:dyDescent="0.2">
      <c r="D425"/>
      <c r="R425" s="48"/>
      <c r="S425" s="37"/>
      <c r="T425" s="37"/>
      <c r="U425" s="37"/>
    </row>
    <row r="426" spans="4:21" x14ac:dyDescent="0.2">
      <c r="D426"/>
      <c r="R426" s="48"/>
      <c r="S426" s="37"/>
      <c r="T426" s="37"/>
      <c r="U426" s="37"/>
    </row>
    <row r="427" spans="4:21" x14ac:dyDescent="0.2">
      <c r="D427"/>
      <c r="R427" s="48"/>
      <c r="S427" s="37"/>
      <c r="T427" s="37"/>
      <c r="U427" s="37"/>
    </row>
    <row r="428" spans="4:21" x14ac:dyDescent="0.2">
      <c r="D428"/>
      <c r="R428" s="48"/>
      <c r="S428" s="37"/>
      <c r="T428" s="37"/>
      <c r="U428" s="37"/>
    </row>
    <row r="429" spans="4:21" x14ac:dyDescent="0.2">
      <c r="D429"/>
      <c r="R429" s="48"/>
      <c r="S429" s="37"/>
      <c r="T429" s="37"/>
      <c r="U429" s="37"/>
    </row>
    <row r="430" spans="4:21" x14ac:dyDescent="0.2">
      <c r="D430"/>
      <c r="R430" s="48"/>
      <c r="S430" s="37"/>
      <c r="T430" s="37"/>
      <c r="U430" s="37"/>
    </row>
    <row r="431" spans="4:21" x14ac:dyDescent="0.2">
      <c r="D431"/>
      <c r="R431" s="48"/>
      <c r="S431" s="37"/>
      <c r="T431" s="37"/>
      <c r="U431" s="37"/>
    </row>
    <row r="432" spans="4:21" x14ac:dyDescent="0.2">
      <c r="D432"/>
      <c r="R432" s="48"/>
      <c r="S432" s="37"/>
      <c r="T432" s="37"/>
      <c r="U432" s="37"/>
    </row>
    <row r="433" spans="4:21" x14ac:dyDescent="0.2">
      <c r="D433"/>
      <c r="R433" s="48"/>
      <c r="S433" s="37"/>
      <c r="T433" s="37"/>
      <c r="U433" s="37"/>
    </row>
    <row r="434" spans="4:21" x14ac:dyDescent="0.2">
      <c r="D434"/>
      <c r="R434" s="48"/>
      <c r="S434" s="37"/>
      <c r="T434" s="37"/>
      <c r="U434" s="37"/>
    </row>
    <row r="435" spans="4:21" x14ac:dyDescent="0.2">
      <c r="D435"/>
      <c r="R435" s="48"/>
      <c r="S435" s="37"/>
      <c r="T435" s="37"/>
      <c r="U435" s="37"/>
    </row>
    <row r="436" spans="4:21" x14ac:dyDescent="0.2">
      <c r="D436"/>
      <c r="R436" s="48"/>
      <c r="S436" s="37"/>
      <c r="T436" s="37"/>
      <c r="U436" s="37"/>
    </row>
    <row r="437" spans="4:21" x14ac:dyDescent="0.2">
      <c r="D437"/>
      <c r="R437" s="48"/>
      <c r="S437" s="37"/>
      <c r="T437" s="37"/>
      <c r="U437" s="37"/>
    </row>
    <row r="438" spans="4:21" x14ac:dyDescent="0.2">
      <c r="D438"/>
      <c r="R438" s="48"/>
      <c r="S438" s="37"/>
      <c r="T438" s="37"/>
      <c r="U438" s="37"/>
    </row>
    <row r="439" spans="4:21" x14ac:dyDescent="0.2">
      <c r="D439"/>
      <c r="R439" s="48"/>
      <c r="S439" s="37"/>
      <c r="T439" s="37"/>
      <c r="U439" s="37"/>
    </row>
    <row r="440" spans="4:21" x14ac:dyDescent="0.2">
      <c r="D440"/>
      <c r="R440" s="48"/>
      <c r="S440" s="37"/>
      <c r="T440" s="37"/>
      <c r="U440" s="37"/>
    </row>
    <row r="441" spans="4:21" x14ac:dyDescent="0.2">
      <c r="D441"/>
      <c r="R441" s="48"/>
      <c r="S441" s="37"/>
      <c r="T441" s="37"/>
      <c r="U441" s="37"/>
    </row>
    <row r="442" spans="4:21" x14ac:dyDescent="0.2">
      <c r="D442"/>
      <c r="R442" s="48"/>
      <c r="S442" s="37"/>
      <c r="T442" s="37"/>
      <c r="U442" s="37"/>
    </row>
    <row r="443" spans="4:21" x14ac:dyDescent="0.2">
      <c r="D443"/>
      <c r="R443" s="48"/>
      <c r="S443" s="37"/>
      <c r="T443" s="37"/>
      <c r="U443" s="37"/>
    </row>
    <row r="444" spans="4:21" x14ac:dyDescent="0.2">
      <c r="D444"/>
      <c r="R444" s="48"/>
      <c r="S444" s="37"/>
      <c r="T444" s="37"/>
      <c r="U444" s="37"/>
    </row>
    <row r="445" spans="4:21" x14ac:dyDescent="0.2">
      <c r="D445"/>
      <c r="R445" s="48"/>
      <c r="S445" s="37"/>
      <c r="T445" s="37"/>
      <c r="U445" s="37"/>
    </row>
    <row r="446" spans="4:21" x14ac:dyDescent="0.2">
      <c r="D446"/>
      <c r="R446" s="48"/>
      <c r="S446" s="37"/>
      <c r="T446" s="37"/>
      <c r="U446" s="37"/>
    </row>
    <row r="447" spans="4:21" x14ac:dyDescent="0.2">
      <c r="D447"/>
      <c r="R447" s="48"/>
      <c r="S447" s="37"/>
      <c r="T447" s="37"/>
      <c r="U447" s="37"/>
    </row>
    <row r="448" spans="4:21" x14ac:dyDescent="0.2">
      <c r="D448"/>
      <c r="R448" s="48"/>
      <c r="S448" s="37"/>
      <c r="T448" s="37"/>
      <c r="U448" s="37"/>
    </row>
    <row r="449" spans="4:21" x14ac:dyDescent="0.2">
      <c r="D449"/>
      <c r="R449" s="48"/>
      <c r="S449" s="37"/>
      <c r="T449" s="37"/>
      <c r="U449" s="37"/>
    </row>
    <row r="450" spans="4:21" x14ac:dyDescent="0.2">
      <c r="D450"/>
      <c r="R450" s="48"/>
      <c r="S450" s="37"/>
      <c r="T450" s="37"/>
      <c r="U450" s="37"/>
    </row>
    <row r="451" spans="4:21" x14ac:dyDescent="0.2">
      <c r="D451"/>
      <c r="R451" s="48"/>
      <c r="S451" s="37"/>
      <c r="T451" s="37"/>
      <c r="U451" s="37"/>
    </row>
    <row r="452" spans="4:21" x14ac:dyDescent="0.2">
      <c r="D452"/>
      <c r="R452" s="48"/>
      <c r="S452" s="37"/>
      <c r="T452" s="37"/>
      <c r="U452" s="37"/>
    </row>
    <row r="453" spans="4:21" x14ac:dyDescent="0.2">
      <c r="D453"/>
      <c r="R453" s="48"/>
      <c r="S453" s="37"/>
      <c r="T453" s="37"/>
      <c r="U453" s="37"/>
    </row>
    <row r="454" spans="4:21" x14ac:dyDescent="0.2">
      <c r="D454"/>
      <c r="R454" s="48"/>
      <c r="S454" s="37"/>
      <c r="T454" s="37"/>
      <c r="U454" s="37"/>
    </row>
    <row r="455" spans="4:21" x14ac:dyDescent="0.2">
      <c r="D455"/>
      <c r="R455" s="48"/>
      <c r="S455" s="37"/>
      <c r="T455" s="37"/>
      <c r="U455" s="37"/>
    </row>
    <row r="456" spans="4:21" x14ac:dyDescent="0.2">
      <c r="D456"/>
      <c r="R456" s="48"/>
      <c r="S456" s="37"/>
      <c r="T456" s="37"/>
      <c r="U456" s="37"/>
    </row>
    <row r="457" spans="4:21" x14ac:dyDescent="0.2">
      <c r="D457"/>
      <c r="R457" s="48"/>
      <c r="S457" s="37"/>
      <c r="T457" s="37"/>
      <c r="U457" s="37"/>
    </row>
    <row r="458" spans="4:21" x14ac:dyDescent="0.2">
      <c r="D458"/>
      <c r="R458" s="48"/>
      <c r="S458" s="37"/>
      <c r="T458" s="37"/>
      <c r="U458" s="37"/>
    </row>
    <row r="459" spans="4:21" x14ac:dyDescent="0.2">
      <c r="D459"/>
      <c r="R459" s="48"/>
      <c r="S459" s="37"/>
      <c r="T459" s="37"/>
      <c r="U459" s="37"/>
    </row>
    <row r="460" spans="4:21" x14ac:dyDescent="0.2">
      <c r="D460"/>
      <c r="R460" s="48"/>
      <c r="S460" s="37"/>
      <c r="T460" s="37"/>
      <c r="U460" s="37"/>
    </row>
    <row r="461" spans="4:21" x14ac:dyDescent="0.2">
      <c r="D461"/>
      <c r="R461" s="48"/>
      <c r="S461" s="37"/>
      <c r="T461" s="37"/>
      <c r="U461" s="37"/>
    </row>
    <row r="462" spans="4:21" x14ac:dyDescent="0.2">
      <c r="D462"/>
      <c r="R462" s="48"/>
      <c r="S462" s="37"/>
      <c r="T462" s="37"/>
      <c r="U462" s="37"/>
    </row>
    <row r="463" spans="4:21" x14ac:dyDescent="0.2">
      <c r="D463"/>
      <c r="R463" s="48"/>
      <c r="S463" s="37"/>
      <c r="T463" s="37"/>
      <c r="U463" s="37"/>
    </row>
    <row r="464" spans="4:21" x14ac:dyDescent="0.2">
      <c r="D464"/>
      <c r="R464" s="48"/>
      <c r="S464" s="37"/>
      <c r="T464" s="37"/>
      <c r="U464" s="37"/>
    </row>
    <row r="465" spans="4:21" x14ac:dyDescent="0.2">
      <c r="D465"/>
      <c r="R465" s="48"/>
      <c r="S465" s="37"/>
      <c r="T465" s="37"/>
      <c r="U465" s="37"/>
    </row>
    <row r="466" spans="4:21" x14ac:dyDescent="0.2">
      <c r="D466"/>
      <c r="R466" s="48"/>
      <c r="S466" s="37"/>
      <c r="T466" s="37"/>
      <c r="U466" s="37"/>
    </row>
    <row r="467" spans="4:21" x14ac:dyDescent="0.2">
      <c r="D467"/>
      <c r="R467" s="48"/>
      <c r="S467" s="37"/>
      <c r="T467" s="37"/>
      <c r="U467" s="37"/>
    </row>
    <row r="468" spans="4:21" x14ac:dyDescent="0.2">
      <c r="D468"/>
      <c r="R468" s="48"/>
      <c r="S468" s="37"/>
      <c r="T468" s="37"/>
      <c r="U468" s="37"/>
    </row>
    <row r="469" spans="4:21" x14ac:dyDescent="0.2">
      <c r="D469"/>
      <c r="R469" s="48"/>
      <c r="S469" s="37"/>
      <c r="T469" s="37"/>
      <c r="U469" s="37"/>
    </row>
    <row r="470" spans="4:21" x14ac:dyDescent="0.2">
      <c r="D470"/>
      <c r="R470" s="48"/>
      <c r="S470" s="37"/>
      <c r="T470" s="37"/>
      <c r="U470" s="37"/>
    </row>
    <row r="471" spans="4:21" x14ac:dyDescent="0.2">
      <c r="D471"/>
      <c r="R471" s="48"/>
      <c r="S471" s="37"/>
      <c r="T471" s="37"/>
      <c r="U471" s="37"/>
    </row>
    <row r="472" spans="4:21" x14ac:dyDescent="0.2">
      <c r="D472"/>
      <c r="R472" s="48"/>
      <c r="S472" s="37"/>
      <c r="T472" s="37"/>
      <c r="U472" s="37"/>
    </row>
    <row r="473" spans="4:21" x14ac:dyDescent="0.2">
      <c r="D473"/>
      <c r="R473" s="48"/>
      <c r="S473" s="37"/>
      <c r="T473" s="37"/>
      <c r="U473" s="37"/>
    </row>
    <row r="474" spans="4:21" x14ac:dyDescent="0.2">
      <c r="D474"/>
      <c r="R474" s="48"/>
      <c r="S474" s="37"/>
      <c r="T474" s="37"/>
      <c r="U474" s="37"/>
    </row>
    <row r="475" spans="4:21" x14ac:dyDescent="0.2">
      <c r="D475"/>
      <c r="R475" s="48"/>
      <c r="S475" s="37"/>
      <c r="T475" s="37"/>
      <c r="U475" s="37"/>
    </row>
    <row r="476" spans="4:21" x14ac:dyDescent="0.2">
      <c r="D476"/>
      <c r="R476" s="48"/>
      <c r="S476" s="37"/>
      <c r="T476" s="37"/>
      <c r="U476" s="37"/>
    </row>
    <row r="477" spans="4:21" x14ac:dyDescent="0.2">
      <c r="D477"/>
      <c r="R477" s="48"/>
      <c r="S477" s="37"/>
      <c r="T477" s="37"/>
      <c r="U477" s="37"/>
    </row>
    <row r="478" spans="4:21" x14ac:dyDescent="0.2">
      <c r="D478"/>
      <c r="R478" s="48"/>
      <c r="S478" s="37"/>
      <c r="T478" s="37"/>
      <c r="U478" s="37"/>
    </row>
    <row r="479" spans="4:21" x14ac:dyDescent="0.2">
      <c r="D479"/>
      <c r="R479" s="48"/>
      <c r="S479" s="37"/>
      <c r="T479" s="37"/>
      <c r="U479" s="37"/>
    </row>
    <row r="480" spans="4:21" x14ac:dyDescent="0.2">
      <c r="D480"/>
      <c r="R480" s="48"/>
      <c r="S480" s="37"/>
      <c r="T480" s="37"/>
      <c r="U480" s="37"/>
    </row>
    <row r="481" spans="4:21" x14ac:dyDescent="0.2">
      <c r="D481"/>
      <c r="R481" s="48"/>
      <c r="S481" s="37"/>
      <c r="T481" s="37"/>
      <c r="U481" s="37"/>
    </row>
    <row r="482" spans="4:21" x14ac:dyDescent="0.2">
      <c r="D482"/>
      <c r="R482" s="48"/>
      <c r="S482" s="37"/>
      <c r="T482" s="37"/>
      <c r="U482" s="37"/>
    </row>
    <row r="483" spans="4:21" x14ac:dyDescent="0.2">
      <c r="D483"/>
      <c r="R483" s="48"/>
      <c r="S483" s="37"/>
      <c r="T483" s="37"/>
      <c r="U483" s="37"/>
    </row>
    <row r="484" spans="4:21" x14ac:dyDescent="0.2">
      <c r="D484"/>
      <c r="R484" s="48"/>
      <c r="S484" s="37"/>
      <c r="T484" s="37"/>
      <c r="U484" s="37"/>
    </row>
    <row r="485" spans="4:21" x14ac:dyDescent="0.2">
      <c r="D485"/>
      <c r="R485" s="48"/>
      <c r="S485" s="37"/>
      <c r="T485" s="37"/>
      <c r="U485" s="37"/>
    </row>
    <row r="486" spans="4:21" x14ac:dyDescent="0.2">
      <c r="D486"/>
      <c r="R486" s="48"/>
      <c r="S486" s="37"/>
      <c r="T486" s="37"/>
      <c r="U486" s="37"/>
    </row>
    <row r="487" spans="4:21" x14ac:dyDescent="0.2">
      <c r="D487"/>
      <c r="R487" s="48"/>
      <c r="S487" s="37"/>
      <c r="T487" s="37"/>
      <c r="U487" s="37"/>
    </row>
    <row r="488" spans="4:21" x14ac:dyDescent="0.2">
      <c r="D488"/>
      <c r="R488" s="48"/>
      <c r="S488" s="37"/>
      <c r="T488" s="37"/>
      <c r="U488" s="37"/>
    </row>
    <row r="489" spans="4:21" x14ac:dyDescent="0.2">
      <c r="D489"/>
      <c r="R489" s="48"/>
      <c r="S489" s="37"/>
      <c r="T489" s="37"/>
      <c r="U489" s="37"/>
    </row>
    <row r="490" spans="4:21" x14ac:dyDescent="0.2">
      <c r="D490"/>
      <c r="R490" s="48"/>
      <c r="S490" s="37"/>
      <c r="T490" s="37"/>
      <c r="U490" s="37"/>
    </row>
    <row r="491" spans="4:21" x14ac:dyDescent="0.2">
      <c r="D491"/>
      <c r="R491" s="48"/>
      <c r="S491" s="37"/>
      <c r="T491" s="37"/>
      <c r="U491" s="37"/>
    </row>
    <row r="492" spans="4:21" x14ac:dyDescent="0.2">
      <c r="D492"/>
      <c r="R492" s="48"/>
      <c r="S492" s="37"/>
      <c r="T492" s="37"/>
      <c r="U492" s="37"/>
    </row>
    <row r="493" spans="4:21" x14ac:dyDescent="0.2">
      <c r="D493"/>
      <c r="R493" s="48"/>
      <c r="S493" s="37"/>
      <c r="T493" s="37"/>
      <c r="U493" s="37"/>
    </row>
    <row r="494" spans="4:21" x14ac:dyDescent="0.2">
      <c r="D494"/>
      <c r="R494" s="48"/>
      <c r="S494" s="37"/>
      <c r="T494" s="37"/>
      <c r="U494" s="37"/>
    </row>
    <row r="495" spans="4:21" x14ac:dyDescent="0.2">
      <c r="D495"/>
      <c r="R495" s="48"/>
      <c r="S495" s="37"/>
      <c r="T495" s="37"/>
      <c r="U495" s="37"/>
    </row>
    <row r="496" spans="4:21" x14ac:dyDescent="0.2">
      <c r="D496"/>
      <c r="R496" s="48"/>
      <c r="S496" s="37"/>
      <c r="T496" s="37"/>
      <c r="U496" s="37"/>
    </row>
    <row r="497" spans="4:21" x14ac:dyDescent="0.2">
      <c r="D497"/>
      <c r="R497" s="48"/>
      <c r="S497" s="37"/>
      <c r="T497" s="37"/>
      <c r="U497" s="37"/>
    </row>
    <row r="498" spans="4:21" x14ac:dyDescent="0.2">
      <c r="D498"/>
      <c r="R498" s="48"/>
      <c r="S498" s="37"/>
      <c r="T498" s="37"/>
      <c r="U498" s="37"/>
    </row>
    <row r="499" spans="4:21" x14ac:dyDescent="0.2">
      <c r="D499"/>
      <c r="R499" s="48"/>
      <c r="S499" s="37"/>
      <c r="T499" s="37"/>
      <c r="U499" s="37"/>
    </row>
    <row r="500" spans="4:21" x14ac:dyDescent="0.2">
      <c r="D500"/>
      <c r="R500" s="48"/>
      <c r="S500" s="37"/>
      <c r="T500" s="37"/>
      <c r="U500" s="37"/>
    </row>
    <row r="501" spans="4:21" x14ac:dyDescent="0.2">
      <c r="D501"/>
      <c r="R501" s="48"/>
      <c r="S501" s="37"/>
      <c r="T501" s="37"/>
      <c r="U501" s="37"/>
    </row>
    <row r="502" spans="4:21" x14ac:dyDescent="0.2">
      <c r="D502"/>
      <c r="R502" s="48"/>
      <c r="S502" s="37"/>
      <c r="T502" s="37"/>
      <c r="U502" s="37"/>
    </row>
    <row r="503" spans="4:21" x14ac:dyDescent="0.2">
      <c r="D503"/>
      <c r="R503" s="48"/>
      <c r="S503" s="37"/>
      <c r="T503" s="37"/>
      <c r="U503" s="37"/>
    </row>
    <row r="504" spans="4:21" x14ac:dyDescent="0.2">
      <c r="D504"/>
      <c r="R504" s="48"/>
      <c r="S504" s="37"/>
      <c r="T504" s="37"/>
      <c r="U504" s="37"/>
    </row>
    <row r="505" spans="4:21" x14ac:dyDescent="0.2">
      <c r="D505"/>
      <c r="R505" s="48"/>
      <c r="S505" s="37"/>
      <c r="T505" s="37"/>
      <c r="U505" s="37"/>
    </row>
    <row r="506" spans="4:21" x14ac:dyDescent="0.2">
      <c r="D506"/>
      <c r="R506" s="48"/>
      <c r="S506" s="37"/>
      <c r="T506" s="37"/>
      <c r="U506" s="37"/>
    </row>
    <row r="507" spans="4:21" x14ac:dyDescent="0.2">
      <c r="D507"/>
      <c r="R507" s="48"/>
      <c r="S507" s="37"/>
      <c r="T507" s="37"/>
      <c r="U507" s="37"/>
    </row>
    <row r="508" spans="4:21" x14ac:dyDescent="0.2">
      <c r="D508"/>
      <c r="R508" s="48"/>
      <c r="S508" s="37"/>
      <c r="T508" s="37"/>
      <c r="U508" s="37"/>
    </row>
    <row r="509" spans="4:21" x14ac:dyDescent="0.2">
      <c r="D509"/>
      <c r="R509" s="48"/>
      <c r="S509" s="37"/>
      <c r="T509" s="37"/>
      <c r="U509" s="37"/>
    </row>
    <row r="510" spans="4:21" x14ac:dyDescent="0.2">
      <c r="D510"/>
      <c r="R510" s="48"/>
      <c r="S510" s="37"/>
      <c r="T510" s="37"/>
      <c r="U510" s="37"/>
    </row>
    <row r="511" spans="4:21" x14ac:dyDescent="0.2">
      <c r="D511"/>
      <c r="R511" s="48"/>
      <c r="S511" s="37"/>
      <c r="T511" s="37"/>
      <c r="U511" s="37"/>
    </row>
  </sheetData>
  <sortState ref="A70:AB142">
    <sortCondition ref="G70:G142"/>
  </sortState>
  <mergeCells count="32">
    <mergeCell ref="AD6:AD8"/>
    <mergeCell ref="AO6:AT6"/>
    <mergeCell ref="AO7:AQ7"/>
    <mergeCell ref="AF7:AG7"/>
    <mergeCell ref="AI7:AJ7"/>
    <mergeCell ref="AK7:AL7"/>
    <mergeCell ref="AM7:AM8"/>
    <mergeCell ref="AI6:AM6"/>
    <mergeCell ref="AF6:AG6"/>
    <mergeCell ref="AR7:AS7"/>
    <mergeCell ref="AT7:AT8"/>
    <mergeCell ref="A6:A8"/>
    <mergeCell ref="E6:E8"/>
    <mergeCell ref="B6:B8"/>
    <mergeCell ref="C6:C8"/>
    <mergeCell ref="Y8:Z8"/>
    <mergeCell ref="P6:P8"/>
    <mergeCell ref="D6:D8"/>
    <mergeCell ref="F6:F8"/>
    <mergeCell ref="J6:K8"/>
    <mergeCell ref="Q6:R8"/>
    <mergeCell ref="H6:H8"/>
    <mergeCell ref="I6:I8"/>
    <mergeCell ref="W6:AB6"/>
    <mergeCell ref="W7:W8"/>
    <mergeCell ref="X7:X8"/>
    <mergeCell ref="Y7:AB7"/>
    <mergeCell ref="N6:O8"/>
    <mergeCell ref="G6:G8"/>
    <mergeCell ref="L6:L8"/>
    <mergeCell ref="M6:M8"/>
    <mergeCell ref="T6:U8"/>
  </mergeCells>
  <phoneticPr fontId="40" type="noConversion"/>
  <conditionalFormatting sqref="AF10:AG143 AI10:AM143 AP10:AT143">
    <cfRule type="cellIs" dxfId="1" priority="3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topLeftCell="A7"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19</v>
      </c>
      <c r="B1" s="16"/>
      <c r="C1" s="17"/>
      <c r="D1" s="18"/>
      <c r="E1" s="18"/>
      <c r="F1" s="19"/>
      <c r="G1" s="20"/>
      <c r="H1" s="20"/>
      <c r="I1" s="21"/>
      <c r="J1" s="21"/>
    </row>
    <row r="2" spans="1:10" s="6" customFormat="1" ht="15.75" x14ac:dyDescent="0.25">
      <c r="A2" s="134" t="s">
        <v>20</v>
      </c>
      <c r="B2" s="135"/>
      <c r="C2" s="135"/>
      <c r="D2" s="23"/>
      <c r="E2" s="23"/>
      <c r="F2" s="22"/>
      <c r="G2" s="24"/>
      <c r="H2" s="24"/>
      <c r="I2" s="24"/>
      <c r="J2" s="24"/>
    </row>
    <row r="3" spans="1:10" s="6" customFormat="1" ht="15.75" x14ac:dyDescent="0.25">
      <c r="A3" s="136"/>
      <c r="B3" s="136"/>
      <c r="C3" s="136"/>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1"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EURUSD</vt:lpstr>
      <vt:lpstr>Disclaimer</vt:lpstr>
      <vt:lpstr>Disclaimer!fxPortfolioInput</vt:lpstr>
      <vt:lpstr>EURUSD!fxPortfolioInput</vt:lpstr>
      <vt:lpstr>Disclaimer!Zone_d_impression</vt:lpstr>
      <vt:lpstr>EURUSD!Zone_d_impression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2013-03-07T10:50:53Z</cp:lastPrinted>
  <dcterms:created xsi:type="dcterms:W3CDTF">2013-02-07T20:52:29Z</dcterms:created>
  <dcterms:modified xsi:type="dcterms:W3CDTF">2019-07-18T07:15:56Z</dcterms:modified>
</cp:coreProperties>
</file>